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530" windowHeight="12960" firstSheet="3" activeTab="3"/>
  </bookViews>
  <sheets>
    <sheet name="按险种列示核定） (2)" sheetId="35" state="hidden" r:id="rId1"/>
    <sheet name="核减表" sheetId="4" state="hidden" r:id="rId2"/>
    <sheet name="核减明细表" sheetId="6" state="hidden" r:id="rId3"/>
    <sheet name="核定表 " sheetId="5" r:id="rId4"/>
    <sheet name="审核后明细表 " sheetId="26" state="hidden" r:id="rId5"/>
    <sheet name="按险种列示(元）" sheetId="10" state="hidden" r:id="rId6"/>
    <sheet name="核减按险种列示（核减）" sheetId="30" state="hidden" r:id="rId7"/>
    <sheet name="按险种列示核定）" sheetId="33" state="hidden" r:id="rId8"/>
    <sheet name="Sheet1" sheetId="36" state="hidden" r:id="rId9"/>
  </sheets>
  <definedNames>
    <definedName name="_xlnm._FilterDatabase" localSheetId="0" hidden="1">'按险种列示核定） (2)'!$A$3:$Q$71</definedName>
    <definedName name="_xlnm._FilterDatabase" localSheetId="1" hidden="1">核减表!$A$5:$Y$28</definedName>
    <definedName name="_xlnm._FilterDatabase" localSheetId="2" hidden="1">核减明细表!$A$5:$I$449052</definedName>
    <definedName name="_xlnm._FilterDatabase" localSheetId="4" hidden="1">'审核后明细表 '!$A$2:$AK$3203</definedName>
    <definedName name="_xlnm._FilterDatabase" localSheetId="5" hidden="1">'按险种列示(元）'!$A$3:$Q$149</definedName>
    <definedName name="_xlnm._FilterDatabase" localSheetId="6" hidden="1">'核减按险种列示（核减）'!$A$3:$Q$162</definedName>
    <definedName name="_xlnm._FilterDatabase" localSheetId="7" hidden="1">'按险种列示核定）'!$A$3:$Q$69</definedName>
    <definedName name="_xlnm._FilterDatabase" localSheetId="3" hidden="1">'核定表 '!$A$5:$R$15</definedName>
    <definedName name="_xlnm.Print_Area" localSheetId="3">'核定表 '!$A$1:$M$15</definedName>
    <definedName name="_xlnm.Print_Area" localSheetId="1">核减表!$A$1:$O$28</definedName>
    <definedName name="_xlnm.Print_Titles" localSheetId="5">'按险种列示(元）'!$2:$3</definedName>
    <definedName name="_xlnm.Print_Titles" localSheetId="7">'按险种列示核定）'!$2:$3</definedName>
    <definedName name="_xlnm.Print_Titles" localSheetId="0">'按险种列示核定） (2)'!$2:$3</definedName>
    <definedName name="_xlnm.Print_Titles" localSheetId="6">'核减按险种列示（核减）'!$2:$3</definedName>
    <definedName name="_xlnm.Print_Titles" localSheetId="2">核减明细表!$1:$5</definedName>
  </definedNames>
  <calcPr calcId="144525" concurrentCalc="0"/>
</workbook>
</file>

<file path=xl/sharedStrings.xml><?xml version="1.0" encoding="utf-8"?>
<sst xmlns="http://schemas.openxmlformats.org/spreadsheetml/2006/main" count="8464">
  <si>
    <t>补贴资金结算表</t>
  </si>
  <si>
    <t>地市</t>
  </si>
  <si>
    <t>险种名称</t>
  </si>
  <si>
    <t>是否已备案</t>
  </si>
  <si>
    <t>品种</t>
  </si>
  <si>
    <t>种植面积/存栏数量/出栏数量
（万亩、万头）</t>
  </si>
  <si>
    <r>
      <rPr>
        <sz val="10"/>
        <rFont val="宋体"/>
        <charset val="134"/>
      </rPr>
      <t>投保面积</t>
    </r>
    <r>
      <rPr>
        <sz val="10"/>
        <rFont val="Times New Roman"/>
        <charset val="134"/>
      </rPr>
      <t>/</t>
    </r>
    <r>
      <rPr>
        <sz val="10"/>
        <rFont val="宋体"/>
        <charset val="134"/>
      </rPr>
      <t>投保数量
（万亩、万盆）</t>
    </r>
  </si>
  <si>
    <t>保险费率</t>
  </si>
  <si>
    <t>单位保费
（元/亩（头））</t>
  </si>
  <si>
    <r>
      <rPr>
        <sz val="10"/>
        <rFont val="宋体"/>
        <charset val="134"/>
      </rPr>
      <t>保费规模（元）</t>
    </r>
  </si>
  <si>
    <t>省级财政补贴（元）</t>
  </si>
  <si>
    <t>市县财政补贴（元）</t>
  </si>
  <si>
    <t>农户承担（元）</t>
  </si>
  <si>
    <r>
      <rPr>
        <sz val="10"/>
        <rFont val="宋体"/>
        <charset val="134"/>
      </rPr>
      <t>金额</t>
    </r>
  </si>
  <si>
    <t>比例</t>
  </si>
  <si>
    <t>全省总计</t>
  </si>
  <si>
    <t>广州市</t>
  </si>
  <si>
    <t>合计</t>
  </si>
  <si>
    <t>盆栽花卉</t>
  </si>
  <si>
    <t>高标钢结构大棚及附加险</t>
  </si>
  <si>
    <t>地方水产养殖</t>
  </si>
  <si>
    <t>虾蟹气象指数</t>
  </si>
  <si>
    <t>珠海市</t>
  </si>
  <si>
    <t>珠海万山海洋开发试验区海洋牧场养殖风力指数保险</t>
  </si>
  <si>
    <t>是</t>
  </si>
  <si>
    <t>万山海洋开发试验区海洋牧场养殖风力指数保险</t>
  </si>
  <si>
    <t>单位：万立方水体</t>
  </si>
  <si>
    <t>佛山市</t>
  </si>
  <si>
    <t>生猪菜篮子供应保险</t>
  </si>
  <si>
    <t>0.45%-0.72%</t>
  </si>
  <si>
    <t>5.1-11.52</t>
  </si>
  <si>
    <t>淡水水产养殖创新保险</t>
  </si>
  <si>
    <t>4.8%-7.7%</t>
  </si>
  <si>
    <t>1023.84-17248</t>
  </si>
  <si>
    <t>淡水水产苗种养殖保险</t>
  </si>
  <si>
    <t>花卉苗木创新保险</t>
  </si>
  <si>
    <t>3600-9000</t>
  </si>
  <si>
    <t>大棚创新保险（简易大棚）</t>
  </si>
  <si>
    <t>大棚创新保险（钢结构大棚）</t>
  </si>
  <si>
    <t>韶关市</t>
  </si>
  <si>
    <t>食用菌气象指数</t>
  </si>
  <si>
    <t>兰花气象指数</t>
  </si>
  <si>
    <t>梅州市</t>
  </si>
  <si>
    <t>金柚价格指数</t>
  </si>
  <si>
    <t>种鸽养殖保险</t>
  </si>
  <si>
    <t>种鸽</t>
  </si>
  <si>
    <t>汕尾市</t>
  </si>
  <si>
    <t>甘薯</t>
  </si>
  <si>
    <t>35.00%</t>
  </si>
  <si>
    <t>东莞市</t>
  </si>
  <si>
    <t>东莞市荔枝气象指数保险</t>
  </si>
  <si>
    <t>东莞市水产养殖综合保险</t>
  </si>
  <si>
    <t>中山市</t>
  </si>
  <si>
    <t>水产养殖天气指数保险</t>
  </si>
  <si>
    <t>塘鱼价格指数保险实施方案</t>
  </si>
  <si>
    <t>6.75%/8.25%/8.23%</t>
  </si>
  <si>
    <t>0.49/3.18*2.07</t>
  </si>
  <si>
    <t>花卉苗木种植天气指数保险</t>
  </si>
  <si>
    <t>江门市</t>
  </si>
  <si>
    <t>新会柑黄龙病综合治理</t>
  </si>
  <si>
    <t>花卉苗木气象指数</t>
  </si>
  <si>
    <t>养殖水产医疗费用补偿</t>
  </si>
  <si>
    <t>育肥猪养殖综合收入保险</t>
  </si>
  <si>
    <t>阳江市</t>
  </si>
  <si>
    <t>水产育种养殖</t>
  </si>
  <si>
    <t>1.5、0.0192、0.018、0.054、0.048、0.0288、0.0384、0.072</t>
  </si>
  <si>
    <t>海水亲本鱼养殖</t>
  </si>
  <si>
    <t>15.6、9.3、12</t>
  </si>
  <si>
    <t>茂名市</t>
  </si>
  <si>
    <t>荔枝气象指数</t>
  </si>
  <si>
    <t>化橘红全产业链保险</t>
  </si>
  <si>
    <t>鸽子养殖险</t>
  </si>
  <si>
    <t>水产苗种养殖特色险种</t>
  </si>
  <si>
    <t>/</t>
  </si>
  <si>
    <t>罗非鱼产业保险</t>
  </si>
  <si>
    <t>肇庆市</t>
  </si>
  <si>
    <t>南药种植保险</t>
  </si>
  <si>
    <t>肉牛养殖保险</t>
  </si>
  <si>
    <t>山羊养殖保险</t>
  </si>
  <si>
    <t>肉鸽养殖保险</t>
  </si>
  <si>
    <t>肉鹅养殖保险</t>
  </si>
  <si>
    <t>种鹅养殖保险</t>
  </si>
  <si>
    <t>蔬菜价格指数保险</t>
  </si>
  <si>
    <t>207/216</t>
  </si>
  <si>
    <t>清远市</t>
  </si>
  <si>
    <t xml:space="preserve">茶叶品质气象指数 </t>
  </si>
  <si>
    <t>茶叶品质气象指数</t>
  </si>
  <si>
    <t>玉竹</t>
  </si>
  <si>
    <t>连州菜心气象指数</t>
  </si>
  <si>
    <t>菜心气象指数</t>
  </si>
  <si>
    <t>魔芋</t>
  </si>
  <si>
    <t>山羊</t>
  </si>
  <si>
    <t>潮州市</t>
  </si>
  <si>
    <t>狮头鹅养殖险</t>
  </si>
  <si>
    <t>甘薯种植保险</t>
  </si>
  <si>
    <t>揭阳市</t>
  </si>
  <si>
    <t>-</t>
  </si>
  <si>
    <t>政策性竹笋种植气象指数保险</t>
  </si>
  <si>
    <t>政策性番薯种植保险</t>
  </si>
  <si>
    <t>鲍鱼苗养殖综合保险</t>
  </si>
  <si>
    <t>生猪期货综合保险</t>
  </si>
  <si>
    <t>69.03/71.88</t>
  </si>
  <si>
    <t>附件3</t>
  </si>
  <si>
    <t>2025年度地方特色农业保险（市县开办）省级保费补贴资金结算核减表（再次申请）</t>
  </si>
  <si>
    <t>序号</t>
  </si>
  <si>
    <t xml:space="preserve"> 地级市</t>
  </si>
  <si>
    <t>区域：一类地区/二类地区</t>
  </si>
  <si>
    <t xml:space="preserve">地方特色农业保险（ 市县开办） </t>
  </si>
  <si>
    <t>其中：</t>
  </si>
  <si>
    <t>按比例验算</t>
  </si>
  <si>
    <t>差额</t>
  </si>
  <si>
    <t>省级补贴数据减各保险差</t>
  </si>
  <si>
    <t>保费</t>
  </si>
  <si>
    <t>其中： 省级应承担保费补贴金额</t>
  </si>
  <si>
    <t>人保财险</t>
  </si>
  <si>
    <t>太平洋保险</t>
  </si>
  <si>
    <t>中华联保险</t>
  </si>
  <si>
    <t>平安财险</t>
  </si>
  <si>
    <t>国寿财险</t>
  </si>
  <si>
    <t>阳光农险</t>
  </si>
  <si>
    <t>太平财险</t>
  </si>
  <si>
    <t>大地财险</t>
  </si>
  <si>
    <t>阳光财险</t>
  </si>
  <si>
    <t>大家财险</t>
  </si>
  <si>
    <t>一类地区</t>
  </si>
  <si>
    <t>汕头市</t>
  </si>
  <si>
    <t>二类地区</t>
  </si>
  <si>
    <t>河源市</t>
  </si>
  <si>
    <t>惠州市</t>
  </si>
  <si>
    <t>江门市合计</t>
  </si>
  <si>
    <t>湛江市</t>
  </si>
  <si>
    <t>云浮市</t>
  </si>
  <si>
    <t>附件2-1</t>
  </si>
  <si>
    <t>2025年度地方特色农业保险（市县开办）省级保费补贴资金结算核减明细表</t>
  </si>
  <si>
    <t>单位：元</t>
  </si>
  <si>
    <t>地级市</t>
  </si>
  <si>
    <t>承保机构</t>
  </si>
  <si>
    <t>保单号</t>
  </si>
  <si>
    <t>调整金额</t>
  </si>
  <si>
    <t>核减原因概述</t>
  </si>
  <si>
    <t>核减具体原因</t>
  </si>
  <si>
    <t>（一）</t>
  </si>
  <si>
    <t>阳光农险合计</t>
  </si>
  <si>
    <t>人保财险合计</t>
  </si>
  <si>
    <t>太平洋保险合计</t>
  </si>
  <si>
    <t>中华财险合计</t>
  </si>
  <si>
    <t>平安财险合计</t>
  </si>
  <si>
    <t>（二）</t>
  </si>
  <si>
    <t>市财政补贴未结算</t>
  </si>
  <si>
    <t>国寿财险合计</t>
  </si>
  <si>
    <t>太平财险合计</t>
  </si>
  <si>
    <t>（三）</t>
  </si>
  <si>
    <t>。</t>
  </si>
  <si>
    <t>（四）</t>
  </si>
  <si>
    <t>（五）</t>
  </si>
  <si>
    <t>大地财险合计</t>
  </si>
  <si>
    <t>（六）</t>
  </si>
  <si>
    <t>（七）</t>
  </si>
  <si>
    <t>（八）</t>
  </si>
  <si>
    <t>（九）</t>
  </si>
  <si>
    <t>附件2</t>
  </si>
  <si>
    <t>2025年度地方特色农业保险（市县开办）省级保费补贴资金安排情况表（再次申请）</t>
  </si>
  <si>
    <t>单位：万元</t>
  </si>
  <si>
    <t>省级应承担保费补贴金额</t>
  </si>
  <si>
    <t>总计</t>
  </si>
  <si>
    <t>县（区）</t>
  </si>
  <si>
    <t>险种名称
（严格按照省实施目录名称及顺序填写）</t>
  </si>
  <si>
    <t>保险标的</t>
  </si>
  <si>
    <t>保单中特别约定或备注栏与参考保额和费率信息相关内容</t>
  </si>
  <si>
    <t>投保人</t>
  </si>
  <si>
    <t>被保险人</t>
  </si>
  <si>
    <t>投保险人联系地址</t>
  </si>
  <si>
    <t>标的地点及方位</t>
  </si>
  <si>
    <t>签单时间</t>
  </si>
  <si>
    <t>起保时间</t>
  </si>
  <si>
    <t>终保时间</t>
  </si>
  <si>
    <t>投保面积/投保数量</t>
  </si>
  <si>
    <t>单位保额（元）</t>
  </si>
  <si>
    <t>单位保费（元）</t>
  </si>
  <si>
    <t>保费（元）</t>
  </si>
  <si>
    <t>市财政补贴（元）</t>
  </si>
  <si>
    <t>区（县）财政补贴（元）</t>
  </si>
  <si>
    <t>本次申请
省级财政补贴（元）</t>
  </si>
  <si>
    <t>备注</t>
  </si>
  <si>
    <t>原填报险种</t>
  </si>
  <si>
    <t>金额</t>
  </si>
  <si>
    <t>增城区</t>
  </si>
  <si>
    <t>高标钢结构大棚</t>
  </si>
  <si>
    <t>太保财险</t>
  </si>
  <si>
    <t>AGUZ43088425Q050000S</t>
  </si>
  <si>
    <t>王嘉敏</t>
  </si>
  <si>
    <t>广州市增城区朱村街道丹邱村</t>
  </si>
  <si>
    <t>增城区朱村街道丹邱村</t>
  </si>
  <si>
    <t>白云区</t>
  </si>
  <si>
    <t>叉尾鮰</t>
  </si>
  <si>
    <t>AGUZ12127825Q050005P</t>
  </si>
  <si>
    <t>陈金德</t>
  </si>
  <si>
    <t>广州市白云区江高镇峡石村</t>
  </si>
  <si>
    <t>白云区江高镇峡石村</t>
  </si>
  <si>
    <t>黄骨鱼</t>
  </si>
  <si>
    <t>AGUZ43088425Q050001F</t>
  </si>
  <si>
    <t>赖志钊</t>
  </si>
  <si>
    <t>广州市增城区增江街道光辉村</t>
  </si>
  <si>
    <t>增城区增江街道光辉村</t>
  </si>
  <si>
    <t>鳄鱼</t>
  </si>
  <si>
    <t>AGUZ12127825Q050014E</t>
  </si>
  <si>
    <t>广州市三星水产养殖有限公司</t>
  </si>
  <si>
    <t>广州市白云区江高镇大田村、新楼村</t>
  </si>
  <si>
    <t>白云区江高镇大田村、新楼村</t>
  </si>
  <si>
    <t>鳗鲡</t>
  </si>
  <si>
    <t>AGUZ12127825Q050017F</t>
  </si>
  <si>
    <t>广州市白云区水天骄锦鲤养殖专业合作社</t>
  </si>
  <si>
    <t>广州市白云区江高镇大龙头村</t>
  </si>
  <si>
    <t>白云区江高镇蓼江村</t>
  </si>
  <si>
    <t>红鲤鱼</t>
  </si>
  <si>
    <t>AGUZ12127825Q050016S</t>
  </si>
  <si>
    <t>招见维</t>
  </si>
  <si>
    <t>广州市白云区江高镇蓼江村</t>
  </si>
  <si>
    <t>AGUZ43088425Q050003R</t>
  </si>
  <si>
    <t>广州五个零生态农业有限公司</t>
  </si>
  <si>
    <t>广州市增城区石滩镇三江万亩良田12号</t>
  </si>
  <si>
    <t>增城区石滩镇沙头村</t>
  </si>
  <si>
    <t>高标大棚附加险</t>
  </si>
  <si>
    <t>AGUZ12127825Q050015E</t>
  </si>
  <si>
    <t>胡启锋</t>
  </si>
  <si>
    <t>广州市白云区大岭西社街三巷10号</t>
  </si>
  <si>
    <t>白云区江高镇井岗村</t>
  </si>
  <si>
    <t>珍珠鳖</t>
  </si>
  <si>
    <t>AGUZ43088425Q050004E</t>
  </si>
  <si>
    <t>广州智瑞农业科技有限公司</t>
  </si>
  <si>
    <t>广州市增城区石滩镇东西大道石滩群众文化 活动中心5号楼三楼307室</t>
  </si>
  <si>
    <t>增城区石滩镇元洲村</t>
  </si>
  <si>
    <t>桂花鱼</t>
  </si>
  <si>
    <t>AGUZ12127825Q050020E</t>
  </si>
  <si>
    <t>龙志峰</t>
  </si>
  <si>
    <t>广州市白云区大田北街四巷15号</t>
  </si>
  <si>
    <t>白云区江高镇大田村</t>
  </si>
  <si>
    <t>AGUZ12127825Q050021M</t>
  </si>
  <si>
    <t>AGUZ43088425Q050007P</t>
  </si>
  <si>
    <t>广州增农人农机专业合作社</t>
  </si>
  <si>
    <t>广州市增城区石滩镇沙头村万亩良田自编1号</t>
  </si>
  <si>
    <t>增城区石滩镇灯坣村</t>
  </si>
  <si>
    <t>加州鲈</t>
  </si>
  <si>
    <t>AGUZ12127825Q050023O</t>
  </si>
  <si>
    <t>江健彬</t>
  </si>
  <si>
    <t>广州市白云区水沥联荣街九巷5号</t>
  </si>
  <si>
    <t>白云区江高镇水沥村</t>
  </si>
  <si>
    <t>光倒刺鲃</t>
  </si>
  <si>
    <t>盆径小于90mm</t>
  </si>
  <si>
    <t>AGUZ43048B25Q050010C</t>
  </si>
  <si>
    <t>刘志明</t>
  </si>
  <si>
    <t>广州市增城区朱村街道横塱村横塱路41号</t>
  </si>
  <si>
    <t>增城区朱村街横塱村</t>
  </si>
  <si>
    <t>露地盆栽</t>
  </si>
  <si>
    <t>盆径90-140mm</t>
  </si>
  <si>
    <t>AGUZ43048B25Q050015X</t>
  </si>
  <si>
    <t>张嘉威</t>
  </si>
  <si>
    <t>广州市增城区中新镇福和联安村新村路13号</t>
  </si>
  <si>
    <t>增城区中新镇永兴村</t>
  </si>
  <si>
    <t>AGUZ12127825Q050029W</t>
  </si>
  <si>
    <t>刘永锦</t>
  </si>
  <si>
    <t>广州市白云区五丰沙田街21号</t>
  </si>
  <si>
    <t>白云区江高镇雄丰村</t>
  </si>
  <si>
    <t>AGUZ43048B25Q050011W</t>
  </si>
  <si>
    <t>郑华源</t>
  </si>
  <si>
    <t>广州市增城区中新镇福和联安村青迳冚路13号</t>
  </si>
  <si>
    <t>AGUZ43048B25Q050012Q</t>
  </si>
  <si>
    <t>邹燕桦</t>
  </si>
  <si>
    <t>广州市增城区永宁街下元村下元新屋街19号</t>
  </si>
  <si>
    <t>AGUZ43088425Q050011Y</t>
  </si>
  <si>
    <t>广东金安达智慧农业生态有限公司</t>
  </si>
  <si>
    <t>广州市增城区石滩镇沙庄街光明西路61-1号</t>
  </si>
  <si>
    <t>增城区石滩镇下围村、上塘村</t>
  </si>
  <si>
    <t>AGUZ12127825Q050030E</t>
  </si>
  <si>
    <t>刘泰联</t>
  </si>
  <si>
    <t>广州市白云区五丰西社街28号</t>
  </si>
  <si>
    <t>白云区江高镇五丰村</t>
  </si>
  <si>
    <t>AGUZ43088425Q050012P</t>
  </si>
  <si>
    <t>广州市祥兴农业发展有限公司</t>
  </si>
  <si>
    <t>广州市增城区正果镇圭湖村横迳山</t>
  </si>
  <si>
    <t>增城区增江街道陆村村</t>
  </si>
  <si>
    <t>AGUZ12127825Q050035V</t>
  </si>
  <si>
    <t>谭浩全</t>
  </si>
  <si>
    <t>广州市白云区沙龙东街二巷3号</t>
  </si>
  <si>
    <t>AGUZ12127825Q050033L</t>
  </si>
  <si>
    <t>湛启俨</t>
  </si>
  <si>
    <t>广州市荔湾区黄沙大道167号之四401房</t>
  </si>
  <si>
    <t>白云区江高镇长岗村</t>
  </si>
  <si>
    <t>AGUZ43048B25Q050016R</t>
  </si>
  <si>
    <t>张伯双</t>
  </si>
  <si>
    <t>广州市增城区中新镇联安村新村路13号</t>
  </si>
  <si>
    <t>增城区小楼镇正隆村</t>
  </si>
  <si>
    <t>AGUZ43048B25Q050017L</t>
  </si>
  <si>
    <t>郑席燕</t>
  </si>
  <si>
    <t>盆径大于190mm</t>
  </si>
  <si>
    <t>AGUZ12127825Q050036T</t>
  </si>
  <si>
    <t>卢万雄</t>
  </si>
  <si>
    <t>广州市白云区中八大巷东街三巷7号</t>
  </si>
  <si>
    <t>白云区江高镇中八村</t>
  </si>
  <si>
    <t>AGUZ12127825Q050039A</t>
  </si>
  <si>
    <t>梁泽燮</t>
  </si>
  <si>
    <t>广州市白云区蓼江沙路街2号</t>
  </si>
  <si>
    <t>生鱼</t>
  </si>
  <si>
    <t>AGUZ12127825Q050037E</t>
  </si>
  <si>
    <t>AGUZ12127825Q050043X</t>
  </si>
  <si>
    <t>谭泽铭</t>
  </si>
  <si>
    <t>广州市白云区沙龙向西北街西二巷5号</t>
  </si>
  <si>
    <t>白云区江高镇南浦村</t>
  </si>
  <si>
    <t>AGUZ12127825Q050044W</t>
  </si>
  <si>
    <t>广东豪瑞农业科技有限公司</t>
  </si>
  <si>
    <t>广州市白云区江高镇环镇东路81号201房</t>
  </si>
  <si>
    <t>白云区江高镇南岗村</t>
  </si>
  <si>
    <t>AGUZ12127825Q050040C</t>
  </si>
  <si>
    <t>何剑锋</t>
  </si>
  <si>
    <t>广州市白云区五丰洲路大街十三巷1号</t>
  </si>
  <si>
    <t>AGUZ12127825Q050041A</t>
  </si>
  <si>
    <t>AGUZ12127825Q050042M</t>
  </si>
  <si>
    <t>AGUZ12127825Q050049B</t>
  </si>
  <si>
    <t>AGUZ12127825Q050046G</t>
  </si>
  <si>
    <t>卢志滨</t>
  </si>
  <si>
    <t>广州市白云区中大八巷东街九巷5号</t>
  </si>
  <si>
    <t>AGUZ12127825Q050048Q</t>
  </si>
  <si>
    <t>高婷婷</t>
  </si>
  <si>
    <t>广州市白云区马沥路南五巷3号</t>
  </si>
  <si>
    <t>白云区钟落潭镇茅岗村</t>
  </si>
  <si>
    <t>AGUZ12127825Q050045H</t>
  </si>
  <si>
    <t>AGUZ12127825Q050050G</t>
  </si>
  <si>
    <t>AGUZ12127825Q050051V</t>
  </si>
  <si>
    <t>陈永兴</t>
  </si>
  <si>
    <t>广州市白云区江高镇大岭村</t>
  </si>
  <si>
    <t>AGUZ43088425Q050013F</t>
  </si>
  <si>
    <t>郭炳玲</t>
  </si>
  <si>
    <t>广州市增城区石滩镇石头村郭屋北宅80号</t>
  </si>
  <si>
    <t>增城区石滩镇石头村</t>
  </si>
  <si>
    <t>AGUZ43088425Q050014J</t>
  </si>
  <si>
    <t>柴景高</t>
  </si>
  <si>
    <t>广州市增城区荔城街道陈桥头村</t>
  </si>
  <si>
    <t>AGUZ12127825Q050054C</t>
  </si>
  <si>
    <t>伍伟能</t>
  </si>
  <si>
    <t>广州市白云区南浦街七巷11号</t>
  </si>
  <si>
    <t>白云区江高镇罗溪村</t>
  </si>
  <si>
    <t>AGUZ12127825Q050057K</t>
  </si>
  <si>
    <t>罗非鱼</t>
  </si>
  <si>
    <t>AGUZ12127825Q050056U</t>
  </si>
  <si>
    <t>AGUZ12127825Q050055S</t>
  </si>
  <si>
    <t>AGUZ43088425Q050015A</t>
  </si>
  <si>
    <t>时代威格兰业（广州）有限公司</t>
  </si>
  <si>
    <t>广州市增城区派潭镇刘家村三眼塘经济合作社一巷38号</t>
  </si>
  <si>
    <t>增城区派潭镇刘家村</t>
  </si>
  <si>
    <t>AGUZ12127825Q050058Z</t>
  </si>
  <si>
    <t>伍尚滔</t>
  </si>
  <si>
    <t>广州市白云区南浦街五巷7号</t>
  </si>
  <si>
    <t>AGUZ43088425Q050016R</t>
  </si>
  <si>
    <t>粤港澳农业（广州）有限公司</t>
  </si>
  <si>
    <t>广州市增城区荔城街观翠路21号1幢1802号</t>
  </si>
  <si>
    <t>穴盘培养时期</t>
  </si>
  <si>
    <t>AGUZ43048B25Q050020T</t>
  </si>
  <si>
    <t>大棚盆栽</t>
  </si>
  <si>
    <t>盆径140-190mm</t>
  </si>
  <si>
    <t>AGUZ12127825Q050060A</t>
  </si>
  <si>
    <t>AGUZ12127825Q050059O</t>
  </si>
  <si>
    <t>AGUZ12127825Q050061L</t>
  </si>
  <si>
    <t>龙伟剑</t>
  </si>
  <si>
    <t>广州市白云区大田北街二巷4号</t>
  </si>
  <si>
    <t>AGUZ12127825Q050062W</t>
  </si>
  <si>
    <t>鳄龟</t>
  </si>
  <si>
    <t>AGUZ12127825Q050063I</t>
  </si>
  <si>
    <t>AGUZ12127825Q050064T</t>
  </si>
  <si>
    <t>刘健宜</t>
  </si>
  <si>
    <t>广州市白云区江高镇茅山刘家街98号</t>
  </si>
  <si>
    <t>AGUZ12127825Q050065E</t>
  </si>
  <si>
    <t>白云区江高镇珠江村</t>
  </si>
  <si>
    <t>AGUZ12127825Q050066P</t>
  </si>
  <si>
    <t>陈文燕</t>
  </si>
  <si>
    <t>广州市白云区杨山北街一巷9号</t>
  </si>
  <si>
    <t>白云区江高镇杨山村</t>
  </si>
  <si>
    <t>AGUZ12127825Q050072S</t>
  </si>
  <si>
    <t>邓炽芬</t>
  </si>
  <si>
    <t>广州市白云区井岗大道北十四巷9号</t>
  </si>
  <si>
    <t>AGUZ12127825Q050070K</t>
  </si>
  <si>
    <t>广州市白云区江高镇大龙头村草园街3号首层之一</t>
  </si>
  <si>
    <t>AGUZ12127825Q050068M</t>
  </si>
  <si>
    <t>广州市荔湾区招村东五巷11号</t>
  </si>
  <si>
    <t>白云区江高镇大龙头村</t>
  </si>
  <si>
    <t>AGUZ12127825Q050067B</t>
  </si>
  <si>
    <t>白云区江高镇叶边村</t>
  </si>
  <si>
    <t>AGUZ12127825Q050069X</t>
  </si>
  <si>
    <t>AGUZ12127825Q050073V</t>
  </si>
  <si>
    <t>广州市白云区江高镇五丰洲路大街十三巷1号</t>
  </si>
  <si>
    <t>AGUZ43088425Q050018Y</t>
  </si>
  <si>
    <t>广州绿天然生态农业有限公司</t>
  </si>
  <si>
    <t>广州市增城区中新镇五联村田二社</t>
  </si>
  <si>
    <t>增城区中新镇五联村</t>
  </si>
  <si>
    <t>AGUZ12127825Q050078N</t>
  </si>
  <si>
    <t>卢广祥</t>
  </si>
  <si>
    <t>广州市白云区江高镇中八松岗西街南三巷8号</t>
  </si>
  <si>
    <t>AGUZ12127825Q050077W</t>
  </si>
  <si>
    <t>广州市白云区江高耀农养殖场</t>
  </si>
  <si>
    <t>广州市白云区江高镇大田岭南路13号102房</t>
  </si>
  <si>
    <t>AGUZ12127825Q050076T</t>
  </si>
  <si>
    <t>AGUZ12127825Q050079E</t>
  </si>
  <si>
    <t>AGUZ12127825Q050074M</t>
  </si>
  <si>
    <t>草鱼</t>
  </si>
  <si>
    <t>AGUZ12127825Q050075C</t>
  </si>
  <si>
    <t>AGUZ43048B25Q050021I</t>
  </si>
  <si>
    <t>广州市佳信园艺有限公司</t>
  </si>
  <si>
    <t>广州市增城区中新镇福和双塘双2路福安大棚种植区自编6号</t>
  </si>
  <si>
    <t>AGUZ43048B25Q050022K</t>
  </si>
  <si>
    <t>陈志科</t>
  </si>
  <si>
    <t>广州市增城区中新镇里汾村</t>
  </si>
  <si>
    <t>AGUZ12127825Q050081U</t>
  </si>
  <si>
    <t>AGUZ12127825Q050088K</t>
  </si>
  <si>
    <t>钟洪埠</t>
  </si>
  <si>
    <t>广州市白云区双岗广合街16号</t>
  </si>
  <si>
    <t>白云区江高镇双岗村</t>
  </si>
  <si>
    <t>荔湾区</t>
  </si>
  <si>
    <t>AGUZ12148B25Q050059M</t>
  </si>
  <si>
    <t>范秀配</t>
  </si>
  <si>
    <t>广州市荔湾区茶滘街道葵蓬社区居委会会</t>
  </si>
  <si>
    <t>AGUZ12148B25Q050057H</t>
  </si>
  <si>
    <t>陈瑞兴</t>
  </si>
  <si>
    <t>AGUZ12148B25Q050060K</t>
  </si>
  <si>
    <t>花都区</t>
  </si>
  <si>
    <t>AGUZ12148B25Q050063L</t>
  </si>
  <si>
    <t>广州百德园艺有限公司</t>
  </si>
  <si>
    <t>广州市花都区炭步镇华岭村花都大道三横路</t>
  </si>
  <si>
    <t>花都区炭步镇华岭村</t>
  </si>
  <si>
    <t>AGUZ12127825Q050097K</t>
  </si>
  <si>
    <t>刘广能</t>
  </si>
  <si>
    <t>广州市白云区五丰沙田街82号</t>
  </si>
  <si>
    <t>AGUZ12188425Q050024A</t>
  </si>
  <si>
    <t>广州德裕智慧农业发展有限公司</t>
  </si>
  <si>
    <t>广州市花都区花山镇花城村第八、第十、十一、十二经济合作社</t>
  </si>
  <si>
    <t>花都区花山镇花城村</t>
  </si>
  <si>
    <t>AGUZ12148B25Q050062C</t>
  </si>
  <si>
    <t>AGUZ12188425Q050023G</t>
  </si>
  <si>
    <t>陈绪良</t>
  </si>
  <si>
    <t>广州市荔湾区海龙街道海北村</t>
  </si>
  <si>
    <t>AGUZ12148B25Q050061T</t>
  </si>
  <si>
    <t>AGUZ12127825Q050053N</t>
  </si>
  <si>
    <t>广州市白云区江高镇新楼村</t>
  </si>
  <si>
    <t>AGUZ12127825Q050103B</t>
  </si>
  <si>
    <t>苏鉴全</t>
  </si>
  <si>
    <t>AGUZ12127825Q050113Y</t>
  </si>
  <si>
    <t>广州市白云区江高镇珠江村</t>
  </si>
  <si>
    <t>AGUZ12148B25Q050064U</t>
  </si>
  <si>
    <t>陈小群</t>
  </si>
  <si>
    <t>广州市荔湾区海龙街道花博大道10号</t>
  </si>
  <si>
    <t>AGUZ12127825Q050108A</t>
  </si>
  <si>
    <t>刘国钊</t>
  </si>
  <si>
    <t>广州市白云区江高镇五丰村</t>
  </si>
  <si>
    <t>AGUZ12127825Q050105T</t>
  </si>
  <si>
    <t>李家杰</t>
  </si>
  <si>
    <t>AGUZ12148B25Q050058W</t>
  </si>
  <si>
    <t>广州瑞丰盆栽园艺有限公司</t>
  </si>
  <si>
    <t>广州市花都区花东镇竹湖村、大塘村</t>
  </si>
  <si>
    <t>AGUZ12148B25Q050065E</t>
  </si>
  <si>
    <t>13533711949</t>
  </si>
  <si>
    <t>荔湾区茶滘街道葵蓬村</t>
  </si>
  <si>
    <t>AGUZ43088425Q050020N</t>
  </si>
  <si>
    <t>韩文韬</t>
  </si>
  <si>
    <t>17724032162</t>
  </si>
  <si>
    <t>增城区荔城街道龙角村</t>
  </si>
  <si>
    <t>AGUZ12127825Q050102Z</t>
  </si>
  <si>
    <t>广州市合顺农业有限公司</t>
  </si>
  <si>
    <t>13422290722</t>
  </si>
  <si>
    <t>AGUZ12148B25Q050066N</t>
  </si>
  <si>
    <t>林永培</t>
  </si>
  <si>
    <t>18820766160</t>
  </si>
  <si>
    <t>荔湾区海龙街道海北村</t>
  </si>
  <si>
    <t>AGUZ12148B25Q050067W</t>
  </si>
  <si>
    <t>章猛</t>
  </si>
  <si>
    <t>13925194967</t>
  </si>
  <si>
    <t>AGUZ12127825Q050114Z</t>
  </si>
  <si>
    <t>13826006744</t>
  </si>
  <si>
    <t>AGUZ12127825Q050115M</t>
  </si>
  <si>
    <t>18825075276</t>
  </si>
  <si>
    <t>AGUZ12148B25Q050068F</t>
  </si>
  <si>
    <t>黄代平</t>
  </si>
  <si>
    <t>花都区狮岭镇旗新村</t>
  </si>
  <si>
    <t>AGUZ12188425Q050025U</t>
  </si>
  <si>
    <t>广州裕骏丰绿色生态农业有限公司</t>
  </si>
  <si>
    <t>花都区花东镇联安村</t>
  </si>
  <si>
    <t>AGUZ12188425Q050026O</t>
  </si>
  <si>
    <t>广州绿沃川高新农业科技有限公司</t>
  </si>
  <si>
    <t>花都区赤坭镇蓝田村</t>
  </si>
  <si>
    <t>AGUZ12188425Q050027V</t>
  </si>
  <si>
    <t>胡建超</t>
  </si>
  <si>
    <t>AGUZ43088425Q050023G</t>
  </si>
  <si>
    <t>广州绿垠农业科技发展有限公司</t>
  </si>
  <si>
    <t>增城区小楼镇约场村</t>
  </si>
  <si>
    <t>AGUZ12148B25Q050070U</t>
  </si>
  <si>
    <t>AGUZ12148B25Q050071F</t>
  </si>
  <si>
    <t>广州市花都区花山福源花卉园艺场</t>
  </si>
  <si>
    <t>花都区花山镇源和村高岗板、门口田</t>
  </si>
  <si>
    <t>AGUZ12188425Q050028P</t>
  </si>
  <si>
    <t>广州叶渔农业科技有限公司</t>
  </si>
  <si>
    <t>花都区狮岭镇联星村</t>
  </si>
  <si>
    <t>AGUZ12188425Q050029J</t>
  </si>
  <si>
    <t>广州市俊逸现代农业发展有限公司</t>
  </si>
  <si>
    <t>花都区狮岭镇集贤村</t>
  </si>
  <si>
    <t>AGUZ12148B25Q050074Z</t>
  </si>
  <si>
    <t>广州水天农艺科技有限公司</t>
  </si>
  <si>
    <t>花都区花东镇农光村</t>
  </si>
  <si>
    <t>AGUZ12148B25Q050073O</t>
  </si>
  <si>
    <t>AGUZ12188425Q050031Q</t>
  </si>
  <si>
    <t>广州中植智慧农业发展有限公司</t>
  </si>
  <si>
    <t>花都区花山镇五星村</t>
  </si>
  <si>
    <t>AGUZ43088425Q050024I</t>
  </si>
  <si>
    <t>广州智元美农业科技有限公司</t>
  </si>
  <si>
    <t>增城区石滩镇元美村</t>
  </si>
  <si>
    <t>AGUZ12148B25Q050079C</t>
  </si>
  <si>
    <t>孙中峰</t>
  </si>
  <si>
    <t>AGUZ12148B25Q050080A</t>
  </si>
  <si>
    <t>广州西田园艺有限公司</t>
  </si>
  <si>
    <t>花都区赤坭镇荷溪村</t>
  </si>
  <si>
    <t>AGUZ12188425Q050033Z</t>
  </si>
  <si>
    <t>44018300BBDI202500000038</t>
  </si>
  <si>
    <t>周建华</t>
  </si>
  <si>
    <t>广州市增城区小楼镇庙潭村</t>
  </si>
  <si>
    <t>广州市增城区小楼镇庙潭村1-10号塘</t>
  </si>
  <si>
    <t>44018300BBDI202500000041</t>
  </si>
  <si>
    <t>广州丰硕城乡融合有限公司</t>
  </si>
  <si>
    <t>广州市增城区石滩镇田心村</t>
  </si>
  <si>
    <t>广州市增城区石滩镇田心村1-2号塘</t>
  </si>
  <si>
    <t>44018300BBDI202500000048</t>
  </si>
  <si>
    <t>梅良玉</t>
  </si>
  <si>
    <t>广州市增城区石滩镇旧山吓村</t>
  </si>
  <si>
    <t>广州市增城区石滩镇旧山吓村1号塘</t>
  </si>
  <si>
    <t>44018300BBDI202500000050</t>
  </si>
  <si>
    <t>姚伟强</t>
  </si>
  <si>
    <t>广州市增城区石滩镇旧山吓村1-3号塘</t>
  </si>
  <si>
    <t>44018300BBDI202500000055</t>
  </si>
  <si>
    <t>黎镜锡</t>
  </si>
  <si>
    <t>广州市增城区石滩镇桥头村</t>
  </si>
  <si>
    <t>广州市增城区石滩镇桥头村1，4号塘</t>
  </si>
  <si>
    <t>44018300BBDI202500000063</t>
  </si>
  <si>
    <t>广州鑫农农业科技有限公司</t>
  </si>
  <si>
    <t>广州市增城区正果镇和平村</t>
  </si>
  <si>
    <t>广州市增城区正果镇和平村5-7号塘</t>
  </si>
  <si>
    <t>44018300BBDI202500000069</t>
  </si>
  <si>
    <t>姚林坤</t>
  </si>
  <si>
    <t>广州市增城区石滩镇旧山吓村2号塘</t>
  </si>
  <si>
    <t>44018300BBDI202500000073</t>
  </si>
  <si>
    <t>姚灶明</t>
  </si>
  <si>
    <t>广州市增城区石滩镇岗尾村</t>
  </si>
  <si>
    <t>广州市增城区石滩镇岗尾村2-5号塘</t>
  </si>
  <si>
    <t>44018300BBDI202500000076</t>
  </si>
  <si>
    <t>林海坚</t>
  </si>
  <si>
    <t>广州市增城区增江街四丰村</t>
  </si>
  <si>
    <t>广州市增城区增江街四丰村1-12号塘</t>
  </si>
  <si>
    <t>44018300BBDI202500000077</t>
  </si>
  <si>
    <t>列金枢</t>
  </si>
  <si>
    <t>广州市增城区石滩镇健娱村</t>
  </si>
  <si>
    <t>广州市增城区石滩镇健娱村1-4号塘</t>
  </si>
  <si>
    <t>44018300BBDI202500000081</t>
  </si>
  <si>
    <t>广州市增城区增江街四丰村13-14号塘</t>
  </si>
  <si>
    <t>44018300BBDI202500000084</t>
  </si>
  <si>
    <t>王建涛</t>
  </si>
  <si>
    <t>广州市增城区石滩镇旧山吓村1-2号塘</t>
  </si>
  <si>
    <t>44018300BBDI202500000085</t>
  </si>
  <si>
    <t>姚泰钦</t>
  </si>
  <si>
    <t>广州市增城区石滩镇元岗村、葵湖村</t>
  </si>
  <si>
    <t>广州市增城区石滩镇元岗村1-2号塘、葵湖村3-4号塘</t>
  </si>
  <si>
    <t>44018300BBDI202500000086</t>
  </si>
  <si>
    <t>广州市增城区石滩镇田心村3号塘</t>
  </si>
  <si>
    <t>44018300BBDI202500000087</t>
  </si>
  <si>
    <t>黎灼辉</t>
  </si>
  <si>
    <t>广州市增城区石滩镇旧山吓村3号塘</t>
  </si>
  <si>
    <t>44018300BBDI202500000088</t>
  </si>
  <si>
    <t>李星球</t>
  </si>
  <si>
    <t>广州市增城区石滩镇桥头村1、5-7号塘</t>
  </si>
  <si>
    <t>44018300BBDI202500000089</t>
  </si>
  <si>
    <t>黎伯勇</t>
  </si>
  <si>
    <t>广州市增城区石滩镇桥头村1-3号塘</t>
  </si>
  <si>
    <t>44018300BBDI202500000090</t>
  </si>
  <si>
    <t>广州市增城区石滩镇田心村5号塘</t>
  </si>
  <si>
    <t>44018300BBDI202500000091</t>
  </si>
  <si>
    <t>黎淦辉</t>
  </si>
  <si>
    <t>广州市增城区石滩镇桥头村7号塘</t>
  </si>
  <si>
    <t>44018300BBDI202500000093</t>
  </si>
  <si>
    <t>黎伯成</t>
  </si>
  <si>
    <t>广州市增城区石滩镇岗尾村1-2号塘</t>
  </si>
  <si>
    <t>44018300BBDI202500000094</t>
  </si>
  <si>
    <t>姚水军</t>
  </si>
  <si>
    <t>44018300BBDI202500000095</t>
  </si>
  <si>
    <t>赖景棠</t>
  </si>
  <si>
    <t>广州市增城区小楼镇河洞村</t>
  </si>
  <si>
    <t>广州市增城区小楼镇河洞村1-2号塘、庙潭村3号塘</t>
  </si>
  <si>
    <t>44018300BBDI202500000096</t>
  </si>
  <si>
    <t>郭耀标</t>
  </si>
  <si>
    <t>广州市增城区石滩镇高门村</t>
  </si>
  <si>
    <t>广州市增城区石滩镇高门村3号塘</t>
  </si>
  <si>
    <t>44018300BBDI202500000098</t>
  </si>
  <si>
    <t>赖容伙</t>
  </si>
  <si>
    <t>广州市增城区派潭镇湾吓村</t>
  </si>
  <si>
    <t>广州市增城区派潭镇湾吓村1-2号塘</t>
  </si>
  <si>
    <t>44018300BBDI202500000099</t>
  </si>
  <si>
    <t>赖汝田</t>
  </si>
  <si>
    <t>广州市增城区小楼镇庙潭村1-2号塘</t>
  </si>
  <si>
    <t>44018300BBDI202500000100</t>
  </si>
  <si>
    <t>杨明</t>
  </si>
  <si>
    <t>广州市增城区石滩镇岳埔村</t>
  </si>
  <si>
    <t>广州市增城区石滩镇岳埔村1-3号塘</t>
  </si>
  <si>
    <t>44018300BBDI202500000101</t>
  </si>
  <si>
    <t>周建国</t>
  </si>
  <si>
    <t>广州市增城区小楼镇东境村</t>
  </si>
  <si>
    <t>广州市增城区小楼镇东境村1-6号塘</t>
  </si>
  <si>
    <t>44018300BBDI202500000102</t>
  </si>
  <si>
    <t>梁树均</t>
  </si>
  <si>
    <t>广州市增城区正果镇黄塘村</t>
  </si>
  <si>
    <t>广州市增城区正果镇黄塘村1-3号塘</t>
  </si>
  <si>
    <t>44018300BBDI202500000104</t>
  </si>
  <si>
    <t>梁树忠</t>
  </si>
  <si>
    <t>广州市增城区正果镇黄塘村1-4号塘</t>
  </si>
  <si>
    <t>44018300BBDI202500000105</t>
  </si>
  <si>
    <t>吴淑勤</t>
  </si>
  <si>
    <t>广州市增城区石滩镇葵湖村</t>
  </si>
  <si>
    <t>广州市增城区石滩镇葵湖村1-5号塘</t>
  </si>
  <si>
    <t>44018300BBDI202500000106</t>
  </si>
  <si>
    <t>陈国威</t>
  </si>
  <si>
    <t>广州市增城区正果镇池田村</t>
  </si>
  <si>
    <t>广州市增城区正果镇池田村1-2号塘</t>
  </si>
  <si>
    <t>44018300BBDI202500000107</t>
  </si>
  <si>
    <t>广州市增城区增江街白湖村</t>
  </si>
  <si>
    <t>广州市增城区增江街白湖村3号塘</t>
  </si>
  <si>
    <t>44018300BBDI202500000108</t>
  </si>
  <si>
    <t>吴松深</t>
  </si>
  <si>
    <t>广州市增城区石滩镇沙尾村</t>
  </si>
  <si>
    <t>广州市增城区石滩镇沙尾村1-2号塘</t>
  </si>
  <si>
    <t>44018300BBDI202500000109</t>
  </si>
  <si>
    <t>周水林</t>
  </si>
  <si>
    <t>广州市增城区小楼镇西境村</t>
  </si>
  <si>
    <t>广州市增城区小楼镇西境村1-3号塘</t>
  </si>
  <si>
    <t>44018300BBDI202500000110</t>
  </si>
  <si>
    <t>梁焕洪</t>
  </si>
  <si>
    <t>广州市增城区正果镇黄塘村1-2号塘</t>
  </si>
  <si>
    <t>44018300BBDI202500000111</t>
  </si>
  <si>
    <t>赖树新</t>
  </si>
  <si>
    <t>广州市增城区小楼镇庙潭村1-3号塘</t>
  </si>
  <si>
    <t>44018300BBDI202500000112</t>
  </si>
  <si>
    <t>姚润松</t>
  </si>
  <si>
    <t>44018300BBDI202500000113</t>
  </si>
  <si>
    <t>黎锡芳</t>
  </si>
  <si>
    <t>广州市增城区石滩镇灯坣村</t>
  </si>
  <si>
    <t>广州市增城区石滩镇灯坣村1-6号塘</t>
  </si>
  <si>
    <t>44018300BBDI202500000114</t>
  </si>
  <si>
    <t>广州市增城区石滩镇桥头村2、3、5号塘</t>
  </si>
  <si>
    <t>44018300BBDI202500000115</t>
  </si>
  <si>
    <t>姚伟锋</t>
  </si>
  <si>
    <t>广州市增城区石滩镇沙头村</t>
  </si>
  <si>
    <t>广州市增城区石滩镇沙头村1-3号塘</t>
  </si>
  <si>
    <t>44018300BBDI202500000116</t>
  </si>
  <si>
    <t>莫英保</t>
  </si>
  <si>
    <t>广州市增城区石滩镇凰埔村</t>
  </si>
  <si>
    <t>广州市增城区石滩镇凰埔村1-4号塘</t>
  </si>
  <si>
    <t>44018300BBDI202500000117</t>
  </si>
  <si>
    <t>黎浩棠</t>
  </si>
  <si>
    <t>44018300BBDI202500000118</t>
  </si>
  <si>
    <t>蒋永容</t>
  </si>
  <si>
    <t>广州市增城区正果镇花园村</t>
  </si>
  <si>
    <t>广州市增城区正果镇花园村1-3号塘</t>
  </si>
  <si>
    <t>44018300BBDI202500000119</t>
  </si>
  <si>
    <t>周锡杨</t>
  </si>
  <si>
    <t>广州市增城区小楼镇东境村1-2、7-8、庙潭村3-6号塘</t>
  </si>
  <si>
    <t>44018300BBDI202500000120</t>
  </si>
  <si>
    <t>聂桂秋</t>
  </si>
  <si>
    <t>广州市增城区石滩镇石头村</t>
  </si>
  <si>
    <t>广州市增城区石滩镇石头村3号塘</t>
  </si>
  <si>
    <t>44018300BBDI202500000121</t>
  </si>
  <si>
    <t>钟权福</t>
  </si>
  <si>
    <t>广州市增城区石滩镇新山吓村</t>
  </si>
  <si>
    <t>广州市增城区石滩镇新山吓村1-2号塘</t>
  </si>
  <si>
    <t>44018300BBDI202500000122</t>
  </si>
  <si>
    <t>广州市增城区石滩镇石头村1-2、4-5号塘</t>
  </si>
  <si>
    <t>44018300BBDI202500000123</t>
  </si>
  <si>
    <t>姚凤笑</t>
  </si>
  <si>
    <t>44018300BBDI202500000124</t>
  </si>
  <si>
    <t>姚柱成</t>
  </si>
  <si>
    <t>广州市增城区石滩镇新山吓村1-3号塘</t>
  </si>
  <si>
    <t>44018300BBDI202500000125</t>
  </si>
  <si>
    <t>钟锦秋</t>
  </si>
  <si>
    <t>广州市增城区石滩镇灯坣村1-3号塘</t>
  </si>
  <si>
    <t>44018300BBDI202500000126</t>
  </si>
  <si>
    <t>文志锋</t>
  </si>
  <si>
    <t>广州市增城区石滩镇初溪村</t>
  </si>
  <si>
    <t>广州市增城区增江街初溪村1-5号塘</t>
  </si>
  <si>
    <t>44018300BBDI202500000127</t>
  </si>
  <si>
    <t>姚稳根</t>
  </si>
  <si>
    <t>广州市增城区石滩镇旧山吓村1-4号塘</t>
  </si>
  <si>
    <t>44018300BBDI202500000128</t>
  </si>
  <si>
    <t>广州市增城区石滩镇葵湖村1-2号塘</t>
  </si>
  <si>
    <t>44018300BBDI202500000129</t>
  </si>
  <si>
    <t>姚光耀</t>
  </si>
  <si>
    <t>广州市增城区石滩镇溪头村</t>
  </si>
  <si>
    <t>广州市增城区石滩镇溪头村1-3号塘</t>
  </si>
  <si>
    <t>44018300BBDI202500000130</t>
  </si>
  <si>
    <t>姚达钦</t>
  </si>
  <si>
    <t>44018300BBDI202500000131</t>
  </si>
  <si>
    <t>广州市渔意生态农业有限公司</t>
  </si>
  <si>
    <t>广州市增城区石滩镇岳埔村1-5号塘</t>
  </si>
  <si>
    <t>44018300BBDI202500000132</t>
  </si>
  <si>
    <t>姚顺达</t>
  </si>
  <si>
    <t>44018300BBDI202500000133</t>
  </si>
  <si>
    <t>毛结民</t>
  </si>
  <si>
    <t>广州市增城区中新镇莲塘村</t>
  </si>
  <si>
    <t>广州市增城区中新镇莲塘村1-8号塘</t>
  </si>
  <si>
    <t>44018300BBDI202500000134</t>
  </si>
  <si>
    <t>罗国雪</t>
  </si>
  <si>
    <t>广州市增城区小楼镇二龙村</t>
  </si>
  <si>
    <t>广州市增城区小楼镇二龙村1号塘</t>
  </si>
  <si>
    <t>44018300BBDI202500000135</t>
  </si>
  <si>
    <t>周锡权</t>
  </si>
  <si>
    <t>广州市增城区小楼镇东境村1-5号塘</t>
  </si>
  <si>
    <t>44018300BBDI202500000136</t>
  </si>
  <si>
    <t>周杵财</t>
  </si>
  <si>
    <t>44018300BBDI202500000137</t>
  </si>
  <si>
    <t>温志安</t>
  </si>
  <si>
    <t>广州市增城区派潭镇小迳村</t>
  </si>
  <si>
    <t>广州市增城区派潭镇小迳村1-4号塘</t>
  </si>
  <si>
    <t>44018300BBDI202500000138</t>
  </si>
  <si>
    <t>广州市增城区正果镇岳村村</t>
  </si>
  <si>
    <t>广州市增城区正果镇岳村村1-3号塘</t>
  </si>
  <si>
    <t>44018300BBDI202500000139</t>
  </si>
  <si>
    <t>宋伟雄</t>
  </si>
  <si>
    <t>广州市增城区派潭镇小迳村1-2号塘</t>
  </si>
  <si>
    <t>44018300BBDI202500000140</t>
  </si>
  <si>
    <t>周志铭</t>
  </si>
  <si>
    <t>广州市增城区小楼镇西境村1-7号塘、庙潭村8号塘</t>
  </si>
  <si>
    <t>44018300BBDI202500000141</t>
  </si>
  <si>
    <t>广州市增城区石滩镇桥头村1-2号塘</t>
  </si>
  <si>
    <t>44018300BBDI202500000142</t>
  </si>
  <si>
    <t>广州市增城区石滩镇桥头村3-6号塘</t>
  </si>
  <si>
    <t>44018300BBDI202500000143</t>
  </si>
  <si>
    <t>周伟新</t>
  </si>
  <si>
    <t>广州市增城区小楼镇西境村1-10号塘</t>
  </si>
  <si>
    <t>44018300BBDI202500000144</t>
  </si>
  <si>
    <t>赖许根</t>
  </si>
  <si>
    <t>广州市增城区小楼镇腊圃村</t>
  </si>
  <si>
    <t>广州市增城区小楼镇腊圃村1-3号塘</t>
  </si>
  <si>
    <t>44018300BBDI202500000145</t>
  </si>
  <si>
    <t>黄永添</t>
  </si>
  <si>
    <t>广州市增城区小楼镇小楼村</t>
  </si>
  <si>
    <t>广州市增城区小楼镇小楼村1-2号塘</t>
  </si>
  <si>
    <t>44018300BBDI202500000146</t>
  </si>
  <si>
    <t>蒋灶基</t>
  </si>
  <si>
    <t>广州市增城区正果镇庙潭村</t>
  </si>
  <si>
    <t>44018300BBDI202500000147</t>
  </si>
  <si>
    <t>谭光华</t>
  </si>
  <si>
    <t>广州市增城区正果镇水围村</t>
  </si>
  <si>
    <t>广州市增城区正果镇水围村1-11号塘</t>
  </si>
  <si>
    <t>44018300BBDI202500000148</t>
  </si>
  <si>
    <t>广州市增城区小楼镇庙潭村4-5号塘</t>
  </si>
  <si>
    <t>44018300BBDI202500000149</t>
  </si>
  <si>
    <t>广州市鱼人丰收水产有限公司</t>
  </si>
  <si>
    <t>广州市增城区石滩镇旧山吓村15号塘</t>
  </si>
  <si>
    <t>44018300BBDI202500000150</t>
  </si>
  <si>
    <t>阮伟传</t>
  </si>
  <si>
    <t>广州市增城区增江街五星村</t>
  </si>
  <si>
    <t>广州市增城区增江街五星村1-3号塘、光辉村1-3号塘</t>
  </si>
  <si>
    <t>44018300BBDI202500000151</t>
  </si>
  <si>
    <t>李学锋</t>
  </si>
  <si>
    <t>广州市增城区石滩镇桥头村1-6号塘</t>
  </si>
  <si>
    <t>44018300BBDI202500000152</t>
  </si>
  <si>
    <t>陈柏福</t>
  </si>
  <si>
    <t>44018300BBDI202500000153</t>
  </si>
  <si>
    <t>姚桂贞</t>
  </si>
  <si>
    <t>44018300BBDI202500000154</t>
  </si>
  <si>
    <t>余梓荣</t>
  </si>
  <si>
    <t>广州市增城区石滩镇旧山吓村1-5号塘</t>
  </si>
  <si>
    <t>44018300BBDI202500000155</t>
  </si>
  <si>
    <t>广州市增城区石滩镇水龙村</t>
  </si>
  <si>
    <t>广州市增城区石滩镇水龙村1-3号塘</t>
  </si>
  <si>
    <t>44018300BBDI202500000156</t>
  </si>
  <si>
    <t>李万能</t>
  </si>
  <si>
    <t>44018300BBDI202500000157</t>
  </si>
  <si>
    <t>姚德钦</t>
  </si>
  <si>
    <t>44018300BBDI202500000158</t>
  </si>
  <si>
    <t>温志忠</t>
  </si>
  <si>
    <t>广州市增城区小楼镇约场村</t>
  </si>
  <si>
    <t>广州市增城区小楼镇约场村1-4号塘</t>
  </si>
  <si>
    <t>44018300BBDI202500000159</t>
  </si>
  <si>
    <t>周其善</t>
  </si>
  <si>
    <t>广州市增城区小楼镇庙潭村1号塘</t>
  </si>
  <si>
    <t>44018300BBDI202500000160</t>
  </si>
  <si>
    <t>姚金达</t>
  </si>
  <si>
    <t>广州市增城区石滩镇元岗村</t>
  </si>
  <si>
    <t>广州市增城区石滩镇元岗村1-3号塘、葵湖村4-6号塘</t>
  </si>
  <si>
    <t>44018300BBDI202500000161</t>
  </si>
  <si>
    <t>李锦隆</t>
  </si>
  <si>
    <t>广州市增城区派潭镇大田围村</t>
  </si>
  <si>
    <t>广州市增城区派潭镇大田围村1-3号塘</t>
  </si>
  <si>
    <t>44018300BBDI202500000162</t>
  </si>
  <si>
    <t>叶树秋</t>
  </si>
  <si>
    <t>广州市增城区中新镇钟岭村</t>
  </si>
  <si>
    <t>广州市增城区中新镇钟岭村1-2号塘</t>
  </si>
  <si>
    <t>44018300BBDI202500000163</t>
  </si>
  <si>
    <t>叶长廉</t>
  </si>
  <si>
    <t>广州市增城区派潭镇邓路吓村</t>
  </si>
  <si>
    <t>广州市增城区派潭镇邓路吓村1-3、5-8号塘</t>
  </si>
  <si>
    <t>44018300BBDI202500000164</t>
  </si>
  <si>
    <t>周纪绿</t>
  </si>
  <si>
    <t>44018300BBDI202500000165</t>
  </si>
  <si>
    <t>张少钧</t>
  </si>
  <si>
    <t>广州市增城区石滩镇岗尾村1-5、7-16号塘</t>
  </si>
  <si>
    <t>武昌边鱼</t>
  </si>
  <si>
    <t>44018300BBDI202500000166</t>
  </si>
  <si>
    <t>姚永其</t>
  </si>
  <si>
    <t>广州市增城区石滩镇元岗村1-2、7、葵湖村3-6号塘</t>
  </si>
  <si>
    <t>44018300BBDI202500000167</t>
  </si>
  <si>
    <t>广州市增城区石滩镇旧山吓村1、3号塘</t>
  </si>
  <si>
    <t>44018300BBDI202500000168</t>
  </si>
  <si>
    <t>黎炳磷</t>
  </si>
  <si>
    <t>广州市增城区石滩镇旧山吓村1-3、灯坣村4-8号塘</t>
  </si>
  <si>
    <t>44018300BBDI202500000169</t>
  </si>
  <si>
    <t>谢锦安</t>
  </si>
  <si>
    <t>广州市增城区小楼镇东境村1-3、庙潭村4号塘</t>
  </si>
  <si>
    <t>44018300BBDI202500000170</t>
  </si>
  <si>
    <t>卢日和</t>
  </si>
  <si>
    <t>广州市增城区石滩镇灯坣村1-4号塘</t>
  </si>
  <si>
    <t>44018300BBDI202500000171</t>
  </si>
  <si>
    <t>广州市西福泉农业发展有限公司</t>
  </si>
  <si>
    <t>广州市增城区中新镇双塘村</t>
  </si>
  <si>
    <t>广州市增城区中新镇双塘村1-13号塘</t>
  </si>
  <si>
    <t>44018300BBDI202500000172</t>
  </si>
  <si>
    <t>陈淦熬</t>
  </si>
  <si>
    <t>广州市增城区派潭镇邓路吓村1-2号塘</t>
  </si>
  <si>
    <t>44018300BBDI202500000173</t>
  </si>
  <si>
    <t>叶宗兵</t>
  </si>
  <si>
    <t>44018300BBDI202500000174</t>
  </si>
  <si>
    <t>周铭桂</t>
  </si>
  <si>
    <t>广州市增城区小楼镇沙岗村</t>
  </si>
  <si>
    <t>广州市增城区小楼镇沙岗村1-4号塘</t>
  </si>
  <si>
    <t>刺鳅鱼</t>
  </si>
  <si>
    <t>44018300BBDI202500000175</t>
  </si>
  <si>
    <t>何总军</t>
  </si>
  <si>
    <t>广州市增城区小楼镇二龙村潘屋村1-9号塘</t>
  </si>
  <si>
    <t>44018300BBDI202500000176</t>
  </si>
  <si>
    <t>赖锦权</t>
  </si>
  <si>
    <t>44018300BBDI202500000177</t>
  </si>
  <si>
    <t>黎炳荣</t>
  </si>
  <si>
    <t>44018300BBDI202500000178</t>
  </si>
  <si>
    <t>姚孔怀</t>
  </si>
  <si>
    <t>广州市增城区石滩镇葵湖村1、元岗村2-3号塘</t>
  </si>
  <si>
    <t>44018300BBDI202500000179</t>
  </si>
  <si>
    <t>广州市增城区石滩镇桥头村1-4号塘</t>
  </si>
  <si>
    <t>44018300BBDI202500000180</t>
  </si>
  <si>
    <t>广州市增城区正果镇大冚村</t>
  </si>
  <si>
    <t>广州市增城区正果镇大冚村1-4、和平村8-12号塘</t>
  </si>
  <si>
    <t>44018300BBDI202500000181</t>
  </si>
  <si>
    <t>郭伟荣</t>
  </si>
  <si>
    <t>广州市增城区石滩镇土江村</t>
  </si>
  <si>
    <t>广州市增城区石滩镇土江村1-8号塘</t>
  </si>
  <si>
    <t>笋壳鱼</t>
  </si>
  <si>
    <t>44018300BBDI202500000182</t>
  </si>
  <si>
    <t>姚达垣</t>
  </si>
  <si>
    <t>广州市增城区石滩镇沙头村1-2号塘</t>
  </si>
  <si>
    <t>44018300BBDI202500000183</t>
  </si>
  <si>
    <t>钟细文</t>
  </si>
  <si>
    <t>广州市增城区石滩镇沙头村1-6号塘</t>
  </si>
  <si>
    <t>44018300BBDI202500000184</t>
  </si>
  <si>
    <t>钟永权</t>
  </si>
  <si>
    <t>广州市增城区石滩镇沙头村1-4号塘</t>
  </si>
  <si>
    <t>44018300BBDI202500000185</t>
  </si>
  <si>
    <t>钟水潮</t>
  </si>
  <si>
    <t>广州市增城区石滩镇沙头村1-11号塘</t>
  </si>
  <si>
    <t>44018300BBDI202500000186</t>
  </si>
  <si>
    <t>广东德权渔业发展有限公司</t>
  </si>
  <si>
    <t>广州市增城区中新镇五联村</t>
  </si>
  <si>
    <t>广州市增城区中新镇九和村鱼塘，五联村、安良村西福河边、文昌角鱼塘</t>
  </si>
  <si>
    <t>广州市增城区中新镇九和村</t>
  </si>
  <si>
    <t>44018300BBDI202500000187</t>
  </si>
  <si>
    <t>梁伯楷</t>
  </si>
  <si>
    <t>广州市增城区正果镇浪拔村</t>
  </si>
  <si>
    <t>广州市增城区正果镇浪拔村1-2号塘</t>
  </si>
  <si>
    <t>44018300BBDI202500000188</t>
  </si>
  <si>
    <t>邝锐雄</t>
  </si>
  <si>
    <t>广州市增城区中新镇永兴村</t>
  </si>
  <si>
    <t>广州市增城区中新镇永兴村1号塘</t>
  </si>
  <si>
    <t>人寿财险</t>
  </si>
  <si>
    <t>66313130992025440111000077</t>
  </si>
  <si>
    <t>常续</t>
  </si>
  <si>
    <t>白云区钟落潭镇寮采村</t>
  </si>
  <si>
    <t>66313130992025440111000078</t>
  </si>
  <si>
    <t>曾沛芳</t>
  </si>
  <si>
    <t>白云区钟落潭镇新村村</t>
  </si>
  <si>
    <t>66313130992025440111000079</t>
  </si>
  <si>
    <t>田志平</t>
  </si>
  <si>
    <t>66313130992025440111000080</t>
  </si>
  <si>
    <t>张帮优</t>
  </si>
  <si>
    <t>66313130992025440111000081</t>
  </si>
  <si>
    <t>甘颖</t>
  </si>
  <si>
    <t>66313130992025440111000082</t>
  </si>
  <si>
    <r>
      <rPr>
        <sz val="10"/>
        <rFont val="宋体"/>
        <charset val="134"/>
      </rPr>
      <t>广州市绿康农业发展有限公司</t>
    </r>
    <r>
      <rPr>
        <sz val="10"/>
        <rFont val="Times New Roman"/>
        <charset val="134"/>
      </rPr>
      <t>‎</t>
    </r>
  </si>
  <si>
    <t>广州市绿康农业发展有限公司</t>
  </si>
  <si>
    <t>66313130992025440111000083</t>
  </si>
  <si>
    <t>李卫民</t>
  </si>
  <si>
    <t>66313130992025440111000084</t>
  </si>
  <si>
    <t>广州迎峰连心家庭农场有限公司</t>
  </si>
  <si>
    <t>白云区钟落潭镇黎家塘村</t>
  </si>
  <si>
    <t>66313130992025440111000085</t>
  </si>
  <si>
    <t>马锦强</t>
  </si>
  <si>
    <t>白云区钟落潭镇马沥村</t>
  </si>
  <si>
    <t>66313130992025440111000086</t>
  </si>
  <si>
    <t>刘志健</t>
  </si>
  <si>
    <t>66313130992025440111000087</t>
  </si>
  <si>
    <t>朱满钧</t>
  </si>
  <si>
    <t>66313130992025440111000088</t>
  </si>
  <si>
    <t>66313130992025440111000090</t>
  </si>
  <si>
    <t>龙冬梅</t>
  </si>
  <si>
    <t>66313130992025440111000100</t>
  </si>
  <si>
    <t>广州市梓洪林业有限责任公司</t>
  </si>
  <si>
    <t>66313130992025440111000099</t>
  </si>
  <si>
    <t>周志佳</t>
  </si>
  <si>
    <t>白云区江高镇鹤岗村</t>
  </si>
  <si>
    <t>66313130992025440111000092</t>
  </si>
  <si>
    <t>程楼</t>
  </si>
  <si>
    <t>66313130992025440111000096</t>
  </si>
  <si>
    <t>杨鹏</t>
  </si>
  <si>
    <t>66313130992025440111000093</t>
  </si>
  <si>
    <t>张贵亮</t>
  </si>
  <si>
    <t>66313130992025440111000091</t>
  </si>
  <si>
    <t>66313130992025440111000098</t>
  </si>
  <si>
    <t>周志桥</t>
  </si>
  <si>
    <t>66313130992025440111000094</t>
  </si>
  <si>
    <t>张帮武</t>
  </si>
  <si>
    <t>66313130992025440111000095</t>
  </si>
  <si>
    <t>广州市昊卉花卉园林有限公司</t>
  </si>
  <si>
    <t>66313130992025440111000097</t>
  </si>
  <si>
    <t>蓝戊生</t>
  </si>
  <si>
    <t>番禺区</t>
  </si>
  <si>
    <t>中华财险</t>
  </si>
  <si>
    <t>P25N1I39440113350000000001</t>
  </si>
  <si>
    <t>黄永雄</t>
  </si>
  <si>
    <t>番禺区石楼镇官桥村</t>
  </si>
  <si>
    <t>P25N1I23440113210000000021</t>
  </si>
  <si>
    <t>潘雪梅</t>
  </si>
  <si>
    <t>番禺区化龙镇西山村</t>
  </si>
  <si>
    <t>P25N1I23440113000000000013</t>
  </si>
  <si>
    <t>谢兆津</t>
  </si>
  <si>
    <t>番禺区石碁镇金山村</t>
  </si>
  <si>
    <t>P25N1I23440113350000000012</t>
  </si>
  <si>
    <t>杨昌福</t>
  </si>
  <si>
    <t>番禺区石楼镇南派村</t>
  </si>
  <si>
    <t>P25N1I23440113370000000007</t>
  </si>
  <si>
    <t>陈建文</t>
  </si>
  <si>
    <t>番禺区沙湾街道紫坭村</t>
  </si>
  <si>
    <t>P25N1I23440113990000000008</t>
  </si>
  <si>
    <t>P25N1I23440113510000000064</t>
  </si>
  <si>
    <t>高嘉铭</t>
  </si>
  <si>
    <t>番禺区石碁镇小龙村</t>
  </si>
  <si>
    <t>P25N1I23440113850000000063</t>
  </si>
  <si>
    <t>番禺区石碁镇海傍村</t>
  </si>
  <si>
    <t>P25N1I23440113350000000069</t>
  </si>
  <si>
    <t>屈金华</t>
  </si>
  <si>
    <t>番禺区新造镇东西庄村</t>
  </si>
  <si>
    <t>P25N1I23440113890000000078</t>
  </si>
  <si>
    <t>蒙伟能</t>
  </si>
  <si>
    <t>番禺区化龙镇沙亭村</t>
  </si>
  <si>
    <t>P25N1I23440113940000000079</t>
  </si>
  <si>
    <t>陆新柱</t>
  </si>
  <si>
    <t>番禺区化龙镇山门村</t>
  </si>
  <si>
    <t>P25N1I23440113120000000080</t>
  </si>
  <si>
    <t>谢文才</t>
  </si>
  <si>
    <t>番禺区石楼镇清流村</t>
  </si>
  <si>
    <t>南沙区</t>
  </si>
  <si>
    <t>PPVP20254401N000000001</t>
  </si>
  <si>
    <t>张*仪</t>
  </si>
  <si>
    <t>广东省广州市南沙区大岗镇庙贝村14队</t>
  </si>
  <si>
    <t>PPVP20254401N000000002</t>
  </si>
  <si>
    <t>麦*强</t>
  </si>
  <si>
    <t>PPVP20254401N000000003</t>
  </si>
  <si>
    <t>张*滔</t>
  </si>
  <si>
    <t>广东省广州市南沙区大岗镇庙贝村13队</t>
  </si>
  <si>
    <t>PPVP20254401N000000004</t>
  </si>
  <si>
    <t>吴*英</t>
  </si>
  <si>
    <t>广东省广州市南沙区东涌镇东导村</t>
  </si>
  <si>
    <t>PPVP20254401N000000005</t>
  </si>
  <si>
    <t>PPVP20254401N000000006</t>
  </si>
  <si>
    <t>韩*坤</t>
  </si>
  <si>
    <t>广东省广州市南沙区榄核镇甘岗村</t>
  </si>
  <si>
    <t>PPVP20254401N000000007</t>
  </si>
  <si>
    <t>王*荣</t>
  </si>
  <si>
    <t>广东省广州市南沙区榄核镇万安村</t>
  </si>
  <si>
    <t>PPVP20254401N000000008</t>
  </si>
  <si>
    <t>梁*荣</t>
  </si>
  <si>
    <t>广东省广州市南沙区榄核镇牛角村</t>
  </si>
  <si>
    <t>PPVP20254401N000000009</t>
  </si>
  <si>
    <t>黄*强</t>
  </si>
  <si>
    <t>PPVP20254401N000000010</t>
  </si>
  <si>
    <t>张*键</t>
  </si>
  <si>
    <t>PPVP20254401N000000011</t>
  </si>
  <si>
    <t>钟*泽</t>
  </si>
  <si>
    <t>广东省广州市南沙区东涌镇南涌村</t>
  </si>
  <si>
    <t>PPVP20254401N000000012</t>
  </si>
  <si>
    <t>陈*英</t>
  </si>
  <si>
    <t>广东省广州市南沙区东涌镇鱼窝头村</t>
  </si>
  <si>
    <t>PPVP20254401N000000013</t>
  </si>
  <si>
    <t>广东省广州市南沙区东涌镇长莫村11队、13队</t>
  </si>
  <si>
    <t>PPVP20254401N000000014</t>
  </si>
  <si>
    <t>梁*斌</t>
  </si>
  <si>
    <t>广东省广州市南沙区东涌镇石基村</t>
  </si>
  <si>
    <t>PPVZ20254401N000000001</t>
  </si>
  <si>
    <t>广州南沙绿亨育种科学研究有限公司</t>
  </si>
  <si>
    <t>广东省广州市南沙区珠江街道凤凰大道以东148、149号田</t>
  </si>
  <si>
    <t>PPVZ20254401N000000002</t>
  </si>
  <si>
    <t>广州南沙明珠农业发展有限公司</t>
  </si>
  <si>
    <t>广东省广州市南沙区珠江街道明珠农业园内</t>
  </si>
  <si>
    <t>PIZ820254401N000000008</t>
  </si>
  <si>
    <t>彭志明</t>
  </si>
  <si>
    <t>广州市南沙区榄核镇张松村</t>
  </si>
  <si>
    <t>甲鱼（水鱼）</t>
  </si>
  <si>
    <t>PIZ820254401N000000014</t>
  </si>
  <si>
    <t>陈桂明</t>
  </si>
  <si>
    <t>广州市南沙区榄核镇墩塘村</t>
  </si>
  <si>
    <t>黄鳍鲷</t>
  </si>
  <si>
    <t>PIZ820254401N000000019</t>
  </si>
  <si>
    <t>吴冠坤</t>
  </si>
  <si>
    <t>广州市南沙区万顷沙镇沙尾垦区18东围下间7-9号田（产业园）</t>
  </si>
  <si>
    <t>金鲳鱼</t>
  </si>
  <si>
    <t>金鼓鱼</t>
  </si>
  <si>
    <t>PIZ820254401N000000020</t>
  </si>
  <si>
    <t>广州市南沙区万顷沙镇16至17涌灵新公路以西2600围内</t>
  </si>
  <si>
    <t>PIZ820254401N000000024</t>
  </si>
  <si>
    <t>广州瑞丰水产养殖技术有限公司</t>
  </si>
  <si>
    <t>广州市南沙区沙尾垦区十八东围上间3号、下间3号田（产业园）</t>
  </si>
  <si>
    <t>PIZ820254401N000000030</t>
  </si>
  <si>
    <t>梁志敏</t>
  </si>
  <si>
    <t>广州市南沙区榄核镇七三农场</t>
  </si>
  <si>
    <t>PIZ820254401N000000041</t>
  </si>
  <si>
    <t>广州市恒海水产种苗场</t>
  </si>
  <si>
    <t>广州市南沙区万顷沙镇南沙渔业产业园16东围下4号田地块</t>
  </si>
  <si>
    <t>PIZ820254401N000000042</t>
  </si>
  <si>
    <t>广州市南沙区沙尾垦区十六东围下间1号地块（产业园）</t>
  </si>
  <si>
    <t>PIZ820254401N000000052</t>
  </si>
  <si>
    <t>广州市南沙区榄核镇墩塘村2、5、6、7队四沙围</t>
  </si>
  <si>
    <t>鲻鱼</t>
  </si>
  <si>
    <t>PIZ820254401N000000054</t>
  </si>
  <si>
    <t>袁焕英</t>
  </si>
  <si>
    <t>广州市南沙区十四涌至十五涌地段1号标（横沥镇飞地））</t>
  </si>
  <si>
    <t>PIZ820254401N000000055</t>
  </si>
  <si>
    <t>PIZ820254401N000000058</t>
  </si>
  <si>
    <t>梁志明</t>
  </si>
  <si>
    <t>广州市南沙区榄核镇合沙村4队</t>
  </si>
  <si>
    <t>PIZ820254401N000000060</t>
  </si>
  <si>
    <t>罗伟洲</t>
  </si>
  <si>
    <t>广州市南沙区沙尾垦区18东围下片林区林带水域</t>
  </si>
  <si>
    <t>PIZ820254401N000000062</t>
  </si>
  <si>
    <t>黎汉灿</t>
  </si>
  <si>
    <t>广州市南沙区榄核镇绿村村6队</t>
  </si>
  <si>
    <t>海鲈</t>
  </si>
  <si>
    <t>PIZ820254401N000000067</t>
  </si>
  <si>
    <t>广州市南沙区龙穴岛孖沙一围至二围鱼塘</t>
  </si>
  <si>
    <t>PIZ820254401N000000068</t>
  </si>
  <si>
    <t>石明学</t>
  </si>
  <si>
    <t>广州市南沙区榄核镇张松村4队塴涌围</t>
  </si>
  <si>
    <t>PIZ820254401N000000069</t>
  </si>
  <si>
    <t>石明兵</t>
  </si>
  <si>
    <t>广州市南沙区榄核镇大生村人民围</t>
  </si>
  <si>
    <t>PIZ820254401N000000078</t>
  </si>
  <si>
    <t>郭振江</t>
  </si>
  <si>
    <t>广州市南沙区十四涌至十五涌围垦1号标（横沥镇飞地）</t>
  </si>
  <si>
    <t>吻鱼</t>
  </si>
  <si>
    <t>PIZ820254401N000000081</t>
  </si>
  <si>
    <t>何锦坤</t>
  </si>
  <si>
    <t>广州市南沙区大岗镇庙贝村</t>
  </si>
  <si>
    <t>PIZ820254401N000000082</t>
  </si>
  <si>
    <t>广州市南沙区榄核镇平稳村</t>
  </si>
  <si>
    <t>PIZ820254401N000000083</t>
  </si>
  <si>
    <t>梁兴和</t>
  </si>
  <si>
    <t>广州市南沙区榄核镇顺河村15队公路以北鱼塘</t>
  </si>
  <si>
    <t>PIZ820254401N000000084</t>
  </si>
  <si>
    <t>陈锦华</t>
  </si>
  <si>
    <t>广州市南沙区大岗镇南村坊村</t>
  </si>
  <si>
    <t>PIZ820254401N000000086</t>
  </si>
  <si>
    <t>施恭太</t>
  </si>
  <si>
    <t>广州市南沙区大岗镇庙青村10村民小组日字号</t>
  </si>
  <si>
    <t>PIZ820254401N000000095</t>
  </si>
  <si>
    <t>苏国棠</t>
  </si>
  <si>
    <t>广州市南沙区万顷沙镇沙尾二村广兴78围</t>
  </si>
  <si>
    <t>PIZ820254401N000000105</t>
  </si>
  <si>
    <t>广州乐丰渔业养殖有限公司</t>
  </si>
  <si>
    <t>广州市南沙区龙穴岛西上围（产业园地）</t>
  </si>
  <si>
    <t>PIZ820254401N000000106</t>
  </si>
  <si>
    <t>PIZ820254401N000000110</t>
  </si>
  <si>
    <t>刘小蓉</t>
  </si>
  <si>
    <t>广州市南沙区大岗镇增沙村一队周份</t>
  </si>
  <si>
    <t>PIZ820254401N000000113</t>
  </si>
  <si>
    <t>刘松</t>
  </si>
  <si>
    <t>广州市南沙区大岗镇东隆村马六顷</t>
  </si>
  <si>
    <t>PIZ820254401N000000123</t>
  </si>
  <si>
    <t>陈松友</t>
  </si>
  <si>
    <t>广州市南沙区大岗镇新沙村1队</t>
  </si>
  <si>
    <t>PIZ820254401N000000124</t>
  </si>
  <si>
    <t>何炳南</t>
  </si>
  <si>
    <t>广州市南沙区大岗镇新沙村21队对开、2队与16队交界</t>
  </si>
  <si>
    <t>太阳鱼</t>
  </si>
  <si>
    <t>PIZ820254401N000000126</t>
  </si>
  <si>
    <t>陈宜杨</t>
  </si>
  <si>
    <t>广州市南沙区十四涌至十五涌地段围垦1号标（横沥镇飞地））</t>
  </si>
  <si>
    <t>PIZ820254401N000000130</t>
  </si>
  <si>
    <t>冼锡明</t>
  </si>
  <si>
    <t>广州市南沙区榄核镇湴湄村庵鱼围、张松村5队</t>
  </si>
  <si>
    <t>PIZ820254401N000000136</t>
  </si>
  <si>
    <t>谢毛志</t>
  </si>
  <si>
    <t>广州市南沙区沙尾垦区18东围下间13-16号田</t>
  </si>
  <si>
    <t>PIZ820254401N000000141</t>
  </si>
  <si>
    <t>黄锦荣</t>
  </si>
  <si>
    <t>广州市南沙区东涌镇长莫村5号鱼塘</t>
  </si>
  <si>
    <t>PIZ820254401N000000143</t>
  </si>
  <si>
    <t>何炳恒</t>
  </si>
  <si>
    <t>广州市南沙区榄核镇顺河村7队、8队</t>
  </si>
  <si>
    <t>PIZ820254401N000000144</t>
  </si>
  <si>
    <t>梁桂洪</t>
  </si>
  <si>
    <t>广州市南沙区榄核镇湴湄村百家围4号鱼塘</t>
  </si>
  <si>
    <t>PIZ820254401N000000145</t>
  </si>
  <si>
    <t>黄树荣</t>
  </si>
  <si>
    <t>广州市广州市南沙区榄核镇牛角村2队</t>
  </si>
  <si>
    <t>PIZ820254401N000000146</t>
  </si>
  <si>
    <t>广州市南沙区榄核镇湴湄村百家围、牛角村2队</t>
  </si>
  <si>
    <t>PIZ820254401N000000150</t>
  </si>
  <si>
    <t>谭文彬</t>
  </si>
  <si>
    <t>广州市南沙区东涌镇太石村2队</t>
  </si>
  <si>
    <t>PIZ820254401N000000151</t>
  </si>
  <si>
    <t>郭嘉辉</t>
  </si>
  <si>
    <t>广州市南沙区大岗镇新围村六十亩鱼塘</t>
  </si>
  <si>
    <t>PIZ820254401N000000152</t>
  </si>
  <si>
    <t>广州市南沙区大岗镇东隆村横一二队、祥一二三队</t>
  </si>
  <si>
    <t>PIZ820254401N000000153</t>
  </si>
  <si>
    <t>郭德福</t>
  </si>
  <si>
    <t>广州市南沙区大岗镇南顺二村五二队</t>
  </si>
  <si>
    <t>PIZ820254401N000000154</t>
  </si>
  <si>
    <t>冼梓冲</t>
  </si>
  <si>
    <t>广州市南沙区大岗镇新围村七队</t>
  </si>
  <si>
    <t>PIZ820254401N000000155</t>
  </si>
  <si>
    <t>黄志强</t>
  </si>
  <si>
    <t>广州市南沙区榄核镇平稳村平稳涌北侧5至7号鱼塘</t>
  </si>
  <si>
    <t>PIZ820254401N000000156</t>
  </si>
  <si>
    <t>冯敬滔</t>
  </si>
  <si>
    <t>广州市南沙区东涌镇鱼窝头村长城队鱼塘</t>
  </si>
  <si>
    <t>PIZ820254401N000000157</t>
  </si>
  <si>
    <t>钟伟强</t>
  </si>
  <si>
    <t>广州市南沙区榄核镇绿村村1队、2队</t>
  </si>
  <si>
    <t>PIZ820254401N000000158</t>
  </si>
  <si>
    <t>梁汉元</t>
  </si>
  <si>
    <t>广州市南沙区横沥镇东方红村上涌围、三顷七鱼塘</t>
  </si>
  <si>
    <t>PIZ820254401N000000159</t>
  </si>
  <si>
    <t>杨顺潮</t>
  </si>
  <si>
    <t>广州市南沙区榄核镇榄核镇新涌村9队高围</t>
  </si>
  <si>
    <t>PIZ820254401N000000160</t>
  </si>
  <si>
    <t>何少群</t>
  </si>
  <si>
    <t>广州市南沙区大岗镇东隆村低二队、祥一队</t>
  </si>
  <si>
    <t>PIZ820254401N000000163</t>
  </si>
  <si>
    <t>梁柱华</t>
  </si>
  <si>
    <t>广州市广州市南沙区榄核镇沙角村五队</t>
  </si>
  <si>
    <t>PIZ820254401N000000164</t>
  </si>
  <si>
    <t>何泽棠</t>
  </si>
  <si>
    <t>广州市南沙区榄核镇墩塘村扣塘片、8.9.11队三沙片</t>
  </si>
  <si>
    <t>PIZ820254401N000000165</t>
  </si>
  <si>
    <t>曾振辉</t>
  </si>
  <si>
    <t>广州市南沙区横沥镇新村村大田围</t>
  </si>
  <si>
    <t>PIZ820254401N000000169</t>
  </si>
  <si>
    <t>陈杏娇</t>
  </si>
  <si>
    <t>广州市南沙区榄核镇大生村人民围5号鱼塘</t>
  </si>
  <si>
    <t>PIZ820254401N000000170</t>
  </si>
  <si>
    <t>郭广荣</t>
  </si>
  <si>
    <t>广州市南沙区榄核镇合沙村5队</t>
  </si>
  <si>
    <t>PIZ820254401N000000171</t>
  </si>
  <si>
    <t>梁雀林</t>
  </si>
  <si>
    <t>广州市南沙区榄核镇张松村5队</t>
  </si>
  <si>
    <t>PIZ820254401N000000172</t>
  </si>
  <si>
    <t>冯耀辉</t>
  </si>
  <si>
    <t>广州市南沙区大岗镇高沙村花上路边大家围</t>
  </si>
  <si>
    <t>PIZ820254401N000000173</t>
  </si>
  <si>
    <t>刘志华</t>
  </si>
  <si>
    <t>广州市南沙区东涌镇大简村上一队</t>
  </si>
  <si>
    <t>PIZ820254401N000000177</t>
  </si>
  <si>
    <t>吴耀添</t>
  </si>
  <si>
    <t>广州市南沙区大岗镇东隆村东一、二、三队，原新队</t>
  </si>
  <si>
    <t>PIZ820254401N000000178</t>
  </si>
  <si>
    <t>何嘉杰</t>
  </si>
  <si>
    <t>广州市南沙区东涌镇东涌村11队涌尾</t>
  </si>
  <si>
    <t>PIZ820254401N000000179</t>
  </si>
  <si>
    <t>广东罗非鱼良种场</t>
  </si>
  <si>
    <t>广州市南沙区东涌镇大稳村</t>
  </si>
  <si>
    <t>PIZ820254401N000000180</t>
  </si>
  <si>
    <t>卢河胜</t>
  </si>
  <si>
    <t>广州市南沙区大岗镇东隆村</t>
  </si>
  <si>
    <t>泥鳅鱼</t>
  </si>
  <si>
    <t>PIZ820254401N000000181</t>
  </si>
  <si>
    <t>何锦棠</t>
  </si>
  <si>
    <t>广州市南沙区横沥镇冯马二村大沃围鳗鱼场</t>
  </si>
  <si>
    <t>PIZ820254401N000000182</t>
  </si>
  <si>
    <t>周润泉</t>
  </si>
  <si>
    <t>广州市南沙区横沥镇冯马二村蕉围头鱼塘</t>
  </si>
  <si>
    <t>PIZ820254401N000000183</t>
  </si>
  <si>
    <t>冯根全</t>
  </si>
  <si>
    <t>广州市南沙区大岗镇新沙村第3、12、21村民小组</t>
  </si>
  <si>
    <t>PIZ820254401N000000184</t>
  </si>
  <si>
    <t>PIZ820254401N000000186</t>
  </si>
  <si>
    <t>黎敬良</t>
  </si>
  <si>
    <t>广州市南沙区大岗镇南村坊村大成围及拳头岗地块</t>
  </si>
  <si>
    <t>PIZ820254401N000000188</t>
  </si>
  <si>
    <t>杜少添</t>
  </si>
  <si>
    <t>广州市南沙区榄核镇湴湄村庵鱼围18号</t>
  </si>
  <si>
    <t>PIZ820254401N000000189</t>
  </si>
  <si>
    <t>梁耀棠</t>
  </si>
  <si>
    <t>广州市南沙区榄核镇合沙村1、3、4队</t>
  </si>
  <si>
    <t>PIZ820254401N000000190</t>
  </si>
  <si>
    <t>郭裕阳</t>
  </si>
  <si>
    <t>广州市南沙区榄核镇八沙村1队冲尾</t>
  </si>
  <si>
    <t>PIZ820254401N000000191</t>
  </si>
  <si>
    <t>梁炳杰</t>
  </si>
  <si>
    <t>广州市南沙区大岗镇新沙村21队</t>
  </si>
  <si>
    <t>PIZ820254401N000000192</t>
  </si>
  <si>
    <t>PIZ820254401N000000193</t>
  </si>
  <si>
    <t>郭泽尧</t>
  </si>
  <si>
    <t>广州市南沙区大岗镇东隆村马一村民小组、马六顷围</t>
  </si>
  <si>
    <t>PIZ820254401N000000194</t>
  </si>
  <si>
    <t>罗雄文</t>
  </si>
  <si>
    <t>广州市南沙区榄核镇坳尾村子沙桥边鱼塘、1队鱼塘</t>
  </si>
  <si>
    <t>PIZ820254401N000000195</t>
  </si>
  <si>
    <t>何树刚</t>
  </si>
  <si>
    <t>广州市南沙区东涌镇长莫村2队、10队、12队</t>
  </si>
  <si>
    <t>PIZ820254401N000000196</t>
  </si>
  <si>
    <t>梁松锦</t>
  </si>
  <si>
    <t>广州市南沙区大岗镇放马村周份围、马前村中拱围</t>
  </si>
  <si>
    <t>PIZ820254401N000000197</t>
  </si>
  <si>
    <t>卢臻武</t>
  </si>
  <si>
    <t>广州市南沙区大岗镇放马村周份围、增沙村周份</t>
  </si>
  <si>
    <t>PIZ820254401N000000198</t>
  </si>
  <si>
    <t>梁建颜</t>
  </si>
  <si>
    <t>广州市南沙区榄核镇墩塘村三沙片</t>
  </si>
  <si>
    <t>PIZ820254401N000000199</t>
  </si>
  <si>
    <t>黎锦添</t>
  </si>
  <si>
    <t>广州市南沙区榄核镇大坳村20队</t>
  </si>
  <si>
    <t>PIZ820254401N000000200</t>
  </si>
  <si>
    <t>广州市南沙区榄核镇沙角村5队</t>
  </si>
  <si>
    <t>PIZ820254401N000000201</t>
  </si>
  <si>
    <t>陈博彦</t>
  </si>
  <si>
    <t>广州市南沙区大岗镇马前村石排围</t>
  </si>
  <si>
    <t>PIZ820254401N000000202</t>
  </si>
  <si>
    <t>杜锡洪</t>
  </si>
  <si>
    <t>广州市南沙区大岗镇放马村石排尾围、麦场围、石排三围</t>
  </si>
  <si>
    <t>PIZ820254401N000000203</t>
  </si>
  <si>
    <t>广东鲲鹏农业生态科技有限责任公司</t>
  </si>
  <si>
    <t>广州市南沙区万顷沙镇十六东围下11-13号田</t>
  </si>
  <si>
    <t>PIZ820254401N000000204</t>
  </si>
  <si>
    <t>杜超文</t>
  </si>
  <si>
    <t>广州市南沙区榄核镇湴湄村庵鱼围1、2、22号塘、新涌村石龟鱼塘</t>
  </si>
  <si>
    <t>PIZ820254401N000000206</t>
  </si>
  <si>
    <t>李月红</t>
  </si>
  <si>
    <t>PIZ820254401N000000207</t>
  </si>
  <si>
    <t>杨兆明</t>
  </si>
  <si>
    <t>广州市南沙区东涌镇大同村2队</t>
  </si>
  <si>
    <t>PIZ820254401N000000208</t>
  </si>
  <si>
    <t>PIZ820254401N000000210</t>
  </si>
  <si>
    <t>广州源康水产养殖有限公司</t>
  </si>
  <si>
    <t>广州市南沙区万顷沙镇新垦18东围上间8-10号田（产业园）</t>
  </si>
  <si>
    <t>PIZ820254401N000000211</t>
  </si>
  <si>
    <t>广州市南沙区万顷沙镇新垦18西围上17-18号地块（产业园）</t>
  </si>
  <si>
    <t>PIZ820254401N000000212</t>
  </si>
  <si>
    <t>郭锡华</t>
  </si>
  <si>
    <t>广州市南沙区大岗镇高沙村6队、8队</t>
  </si>
  <si>
    <t>PIZ820254401N000000213</t>
  </si>
  <si>
    <t>梁建东</t>
  </si>
  <si>
    <t>广州市南沙区万顷沙镇14涌2100围北围（东深村飞地）</t>
  </si>
  <si>
    <t>PIZ820254401N000000215</t>
  </si>
  <si>
    <t>广州市南沙区榄核镇新涌村5队地字号</t>
  </si>
  <si>
    <t>PIZ820254401N000000216</t>
  </si>
  <si>
    <t>梁冠开</t>
  </si>
  <si>
    <t>广州市南沙区大岗镇新沙村6队鱼塘、3队太饼鱼塘</t>
  </si>
  <si>
    <t>PIZ820254401N000000217</t>
  </si>
  <si>
    <t>苏焯邦</t>
  </si>
  <si>
    <t>广州市南沙区万顷沙镇新安村上陈家围</t>
  </si>
  <si>
    <t>PIZ820254401N000000218</t>
  </si>
  <si>
    <t>廖浩良</t>
  </si>
  <si>
    <t>广州市南沙区横沥镇冯马三村东西围鱼塘</t>
  </si>
  <si>
    <t>PIZ820254401N000000219</t>
  </si>
  <si>
    <t>何锐聪</t>
  </si>
  <si>
    <t>广州市南沙区东涌镇鱼窝头村沙头队</t>
  </si>
  <si>
    <t>PIZ820254401N000000220</t>
  </si>
  <si>
    <t>吴炳辉</t>
  </si>
  <si>
    <t>广州市南沙区万顷沙镇新垦十四涌南围、北围鱼塘（东深村飞地）</t>
  </si>
  <si>
    <t>PIZ820254401N000000221</t>
  </si>
  <si>
    <t>PIZ820254401N000000222</t>
  </si>
  <si>
    <t>广东浩扬水产养殖有限公司</t>
  </si>
  <si>
    <t>广州市南沙区珠江片区四涌半</t>
  </si>
  <si>
    <t>PIZ820254401N000000223</t>
  </si>
  <si>
    <t>高健强</t>
  </si>
  <si>
    <t>广州市南沙区万顷沙镇14涌2100围（东涌镇小乌村飞地）</t>
  </si>
  <si>
    <t>PIZ820254401N000000224</t>
  </si>
  <si>
    <t>卢丽珍</t>
  </si>
  <si>
    <t>广州市南沙区榄核镇甘岗村磨碟头边集体鱼塘</t>
  </si>
  <si>
    <t>PIZ820254401N000000225</t>
  </si>
  <si>
    <t>高健铭</t>
  </si>
  <si>
    <t>广州市南沙区万顷沙镇十六涌以北、百万葵园以西、渔港大道以南的耕地</t>
  </si>
  <si>
    <t>PIZ820254401N000000226</t>
  </si>
  <si>
    <t>翁嘉鸿</t>
  </si>
  <si>
    <t>广州市南沙区万顷沙15涌（横沥镇飞地））</t>
  </si>
  <si>
    <t>PIZ820254401N000000227</t>
  </si>
  <si>
    <t>广州南沙渔业产业园有限公司</t>
  </si>
  <si>
    <t>广州市南沙区万顷沙镇十六涌东围上围5号塘地块（产业园）</t>
  </si>
  <si>
    <t>PIZ820254401N000000228</t>
  </si>
  <si>
    <t>陈浩元</t>
  </si>
  <si>
    <t>广州市南沙区榄核镇人民村人绿路凌利木厂北面</t>
  </si>
  <si>
    <t>PIZ820254401N000000336</t>
  </si>
  <si>
    <t>陈结容</t>
  </si>
  <si>
    <t>广州市南沙区东涌镇长莫村9号鱼塘</t>
  </si>
  <si>
    <t>PIZ820254401N000000337</t>
  </si>
  <si>
    <t>施恭进</t>
  </si>
  <si>
    <t>广州市南沙区万顷沙镇19西围上间</t>
  </si>
  <si>
    <t>PIZ820254401N000000338</t>
  </si>
  <si>
    <t>广州市南沙区万顷沙镇十六东围下间5-8号田</t>
  </si>
  <si>
    <t>PIZ820254401N000000339</t>
  </si>
  <si>
    <t>梁苏仔</t>
  </si>
  <si>
    <t>广州市南沙区榄核镇合沙村3、5队</t>
  </si>
  <si>
    <t>PIZ820254401N000000340</t>
  </si>
  <si>
    <t>陈日辉</t>
  </si>
  <si>
    <t>PIZ820254401N000000341</t>
  </si>
  <si>
    <t>广州市南沙区榄核镇墩塘村7、11队</t>
  </si>
  <si>
    <t>PIZ820254401N000000342</t>
  </si>
  <si>
    <t>PIZ820254401N000000345</t>
  </si>
  <si>
    <t>广州市中心沟水产养殖发展有限公司</t>
  </si>
  <si>
    <t>广州市南沙区榄核镇西南关信古围自编1号</t>
  </si>
  <si>
    <t>PIZ820254401N000000346</t>
  </si>
  <si>
    <t>冯柏仔</t>
  </si>
  <si>
    <t>PIZ820254401N000000347</t>
  </si>
  <si>
    <t>PIZ820254401N000000348</t>
  </si>
  <si>
    <t>冯文胜</t>
  </si>
  <si>
    <t>广州市南沙区榄核镇八沙村5队、4队、3队</t>
  </si>
  <si>
    <t>PIZ820254401N000000349</t>
  </si>
  <si>
    <t>PIZ820254401N000000350</t>
  </si>
  <si>
    <t>黄金明</t>
  </si>
  <si>
    <t>广州市南沙区榄核镇张松村6队、7队</t>
  </si>
  <si>
    <t>PIZ820254401N000000351</t>
  </si>
  <si>
    <t>吴业良</t>
  </si>
  <si>
    <t>PIZ820254401N000000353</t>
  </si>
  <si>
    <t>游文超</t>
  </si>
  <si>
    <t>广州市南沙区大岗镇增沙村十二顷</t>
  </si>
  <si>
    <t>PIZ820254401N000000037</t>
  </si>
  <si>
    <t>吴*威</t>
  </si>
  <si>
    <t>广东省广州市番禺区石楼镇官桥村</t>
  </si>
  <si>
    <t>2025-04-26</t>
  </si>
  <si>
    <t>PIZ820254401N000000048</t>
  </si>
  <si>
    <t>陈*萍</t>
  </si>
  <si>
    <t>PIZ820254401N000000064</t>
  </si>
  <si>
    <t>黄*昌</t>
  </si>
  <si>
    <t>广东省广州市番禺区石楼镇海心村</t>
  </si>
  <si>
    <t>2025-05-17</t>
  </si>
  <si>
    <t>PIZ820254401N000000007</t>
  </si>
  <si>
    <t>梁*惠</t>
  </si>
  <si>
    <t>广东省广州市番禺区石基镇低涌村</t>
  </si>
  <si>
    <t>2025-02-22</t>
  </si>
  <si>
    <t>PIZ820254401N000000010</t>
  </si>
  <si>
    <t>曾*明</t>
  </si>
  <si>
    <t>广东省广州市番禺区石基镇金山村</t>
  </si>
  <si>
    <t>2025-02-28</t>
  </si>
  <si>
    <t>PIZ820254401N000000013</t>
  </si>
  <si>
    <t>陈*基</t>
  </si>
  <si>
    <t>广东省广州市番禺区石碁镇低涌村</t>
  </si>
  <si>
    <t>2025-03-23</t>
  </si>
  <si>
    <t>PIZ820254401N000000149</t>
  </si>
  <si>
    <t>蒙*安</t>
  </si>
  <si>
    <t>广东省广州市番禺区石楼镇沙南村</t>
  </si>
  <si>
    <t>2025-07-31</t>
  </si>
  <si>
    <t>PIZ820254401N000000162</t>
  </si>
  <si>
    <t>段*沛</t>
  </si>
  <si>
    <t>广东省广州市番禺区石楼镇联围村民委员会</t>
  </si>
  <si>
    <t>PIZ820254401N000000166</t>
  </si>
  <si>
    <t>梁*英</t>
  </si>
  <si>
    <t>2025-08-09</t>
  </si>
  <si>
    <t>PIZ820254401N000000168</t>
  </si>
  <si>
    <t>冯*妹</t>
  </si>
  <si>
    <t>2025-08-23</t>
  </si>
  <si>
    <t>PIZ820254401N000000174</t>
  </si>
  <si>
    <t>梁*忠</t>
  </si>
  <si>
    <t>2025-08-31</t>
  </si>
  <si>
    <t>PIZ820254401N000000127</t>
  </si>
  <si>
    <t>曾*秋</t>
  </si>
  <si>
    <t>广东省广州市番禺区石碁镇金山村</t>
  </si>
  <si>
    <t>2025-06-28</t>
  </si>
  <si>
    <t>PIZ820254401N000000176</t>
  </si>
  <si>
    <t>占*</t>
  </si>
  <si>
    <t>PIZ820254401N000000148</t>
  </si>
  <si>
    <t>周*焕</t>
  </si>
  <si>
    <t>广东省广州市番禺区石楼镇联围村</t>
  </si>
  <si>
    <t>2025-07-28</t>
  </si>
  <si>
    <t>鲫鱼</t>
  </si>
  <si>
    <t>PIZ820254401N000000147</t>
  </si>
  <si>
    <t>PIZ820254401N000000175</t>
  </si>
  <si>
    <t>梁*爱</t>
  </si>
  <si>
    <t>PIZ820254401N000000185</t>
  </si>
  <si>
    <t>王*超</t>
  </si>
  <si>
    <t>广东省广州市番禺区石楼镇沙北村民委员会</t>
  </si>
  <si>
    <t>2025-09-13</t>
  </si>
  <si>
    <t>PIZ820254401N000000161</t>
  </si>
  <si>
    <t>罗*梅</t>
  </si>
  <si>
    <t>PIZ820254401N000000167</t>
  </si>
  <si>
    <t>广州知鱼水产有限公司</t>
  </si>
  <si>
    <t>广东省广州市番禺区石楼镇江鸥村</t>
  </si>
  <si>
    <t>2025-08-14</t>
  </si>
  <si>
    <t>PIZ820254401N000000140</t>
  </si>
  <si>
    <t>吉*格</t>
  </si>
  <si>
    <t>2025-06-30</t>
  </si>
  <si>
    <t>PIZ820254401N000000142</t>
  </si>
  <si>
    <t>李*胜</t>
  </si>
  <si>
    <t>2025-07-12</t>
  </si>
  <si>
    <t>PIZ820254401N000000012</t>
  </si>
  <si>
    <t>李*林</t>
  </si>
  <si>
    <t>广东省广州市番禺区石碁镇小龙村</t>
  </si>
  <si>
    <t>2025-03-16</t>
  </si>
  <si>
    <t>PIZ820254401N000000093</t>
  </si>
  <si>
    <t>广州景溢水产养殖有限公司</t>
  </si>
  <si>
    <t>2025-05-31</t>
  </si>
  <si>
    <t>PIZ820254401N000000033</t>
  </si>
  <si>
    <t>吴*佳</t>
  </si>
  <si>
    <t>2025-04-20</t>
  </si>
  <si>
    <t>PIZ820254401N000000102</t>
  </si>
  <si>
    <t>袁*明</t>
  </si>
  <si>
    <t>广东省广州市番禺区石碁镇凌边村民委员会</t>
  </si>
  <si>
    <t>2025-06-07</t>
  </si>
  <si>
    <t>PIZ820254401N000000091</t>
  </si>
  <si>
    <t>梁*耀</t>
  </si>
  <si>
    <t>广东省广州市番禺区石楼镇大岭村</t>
  </si>
  <si>
    <t>PIZ820254401N000000080</t>
  </si>
  <si>
    <t>PIZ820254401N000000035</t>
  </si>
  <si>
    <t>鲁*耀</t>
  </si>
  <si>
    <t>广东省广州市番禺区沙湾镇三善村</t>
  </si>
  <si>
    <t>2025-04-18</t>
  </si>
  <si>
    <t>PIZ820254401N000000026</t>
  </si>
  <si>
    <t>广州市新正斑节虾生态养殖有限公司</t>
  </si>
  <si>
    <t>广东省广州市番禺区石楼镇清流村</t>
  </si>
  <si>
    <t>2025-03-31</t>
  </si>
  <si>
    <t>PIZ820254401N000000109</t>
  </si>
  <si>
    <t>黄*松</t>
  </si>
  <si>
    <t>2025-06-14</t>
  </si>
  <si>
    <t>PIZ820254401N000000066</t>
  </si>
  <si>
    <t>熊*红</t>
  </si>
  <si>
    <t>2025-05-18</t>
  </si>
  <si>
    <t>PIZ820254401N000000036</t>
  </si>
  <si>
    <t>广东省广州市番禺区沙湾镇龙湾村</t>
  </si>
  <si>
    <t>PIZ820254401N000000005</t>
  </si>
  <si>
    <t>邓*球</t>
  </si>
  <si>
    <t>2025-01-26</t>
  </si>
  <si>
    <t>PIZ820254401N000000236</t>
  </si>
  <si>
    <t>何*祯</t>
  </si>
  <si>
    <t>2025-10-31</t>
  </si>
  <si>
    <t>PIZ820254401N000000187</t>
  </si>
  <si>
    <t>肖*福</t>
  </si>
  <si>
    <t>2025-09-25</t>
  </si>
  <si>
    <t>PIZ820254401N000000257</t>
  </si>
  <si>
    <t>梁*钊</t>
  </si>
  <si>
    <t>广东省广州市番禺区石楼镇沙北村</t>
  </si>
  <si>
    <t>PIZ820254401N000000230</t>
  </si>
  <si>
    <t>韩*概</t>
  </si>
  <si>
    <t>广东省广州市番禺区沙湾镇紫坭村</t>
  </si>
  <si>
    <t>2025-10-12</t>
  </si>
  <si>
    <t>PIZ820254401N000000256</t>
  </si>
  <si>
    <t>PIZ820254401N000000209</t>
  </si>
  <si>
    <t>王*</t>
  </si>
  <si>
    <t>2025-09-30</t>
  </si>
  <si>
    <t>PIZ820254401N000000214</t>
  </si>
  <si>
    <t>张*南</t>
  </si>
  <si>
    <t>PIZ820254401N000000251</t>
  </si>
  <si>
    <t>广州市锐新水产品养殖有限公司</t>
  </si>
  <si>
    <t>PIZ820254401N000000248</t>
  </si>
  <si>
    <t>2025-10-30</t>
  </si>
  <si>
    <t>PIZ820254401N000000249</t>
  </si>
  <si>
    <t>周*新</t>
  </si>
  <si>
    <t>广东省广州市番禺区化龙镇明经村</t>
  </si>
  <si>
    <t>PIZ820254401N000000205</t>
  </si>
  <si>
    <t>陈*显</t>
  </si>
  <si>
    <t>广东省广州市番禺区石楼镇沙南村民</t>
  </si>
  <si>
    <t>2025-09-28</t>
  </si>
  <si>
    <t>PIZ820254401N000000275</t>
  </si>
  <si>
    <t>广东蔚莱生物科技有限公司</t>
  </si>
  <si>
    <t>2025-11-12</t>
  </si>
  <si>
    <t>PIZ820254401N000000280</t>
  </si>
  <si>
    <t>2025-11-30</t>
  </si>
  <si>
    <t>PIZ820254401N000000282</t>
  </si>
  <si>
    <t>胡*驹</t>
  </si>
  <si>
    <t>2025-11-28</t>
  </si>
  <si>
    <t>PIZ820254401N000000283</t>
  </si>
  <si>
    <t>颜*</t>
  </si>
  <si>
    <t>PIZ820254401N000000284</t>
  </si>
  <si>
    <t>PIZ820254401N000000288</t>
  </si>
  <si>
    <t>黄*腾</t>
  </si>
  <si>
    <t>PIZ820254401N000000289</t>
  </si>
  <si>
    <t>李*莲</t>
  </si>
  <si>
    <t>PIZ820254401N000000294</t>
  </si>
  <si>
    <t>蒙*群</t>
  </si>
  <si>
    <t>广东省广州市番禺区石楼镇江鸥村6队</t>
  </si>
  <si>
    <t>2025-12-13</t>
  </si>
  <si>
    <t>PIZ820254401N000000295</t>
  </si>
  <si>
    <t>林*如</t>
  </si>
  <si>
    <t>广东省广州市番禺区石楼镇沙南村13队</t>
  </si>
  <si>
    <t>2025-12-14</t>
  </si>
  <si>
    <t>PIZ820254401N000000304</t>
  </si>
  <si>
    <t>冯*娇</t>
  </si>
  <si>
    <t>广东省广州市番禺区石碁镇长坦村“全亩”“马水盆”、“荔枝围”、</t>
  </si>
  <si>
    <t>2025-12-24</t>
  </si>
  <si>
    <t>PIZ820254401N000000312</t>
  </si>
  <si>
    <t>李*雷</t>
  </si>
  <si>
    <t>广东省广州市番禺区石楼镇海心村21队、沙北村12队、沙南村6队</t>
  </si>
  <si>
    <t>2025-12-31</t>
  </si>
  <si>
    <t>PIZ820254401N000000323</t>
  </si>
  <si>
    <t>广东省广州市番禺区石楼镇江鸥村第一村民小组“东一间”</t>
  </si>
  <si>
    <t>2025-12-30</t>
  </si>
  <si>
    <t>PIZ820254401N000000305</t>
  </si>
  <si>
    <t>黎*活</t>
  </si>
  <si>
    <t>广东省广州市番禺区石楼镇沙北村“根带间介杯墩”</t>
  </si>
  <si>
    <t>草龟</t>
  </si>
  <si>
    <t>PIZ820254401N000000314</t>
  </si>
  <si>
    <t>陈*春</t>
  </si>
  <si>
    <t>广东省广州市番禺区石碁镇傍江东村文阁围鱼塘</t>
  </si>
  <si>
    <t>2025-12-26</t>
  </si>
  <si>
    <t>PIZ820254401N000000321</t>
  </si>
  <si>
    <t>广东省广州市番禺区石楼镇清流村“观龙岛观龙地块九”</t>
  </si>
  <si>
    <t>PIZ820254401N000000322</t>
  </si>
  <si>
    <t>广东省广州市番禺区石楼镇联围村李四生产队“大海皮”</t>
  </si>
  <si>
    <t>PIZ820254401N000000331</t>
  </si>
  <si>
    <t>广东省广州市番禺区石楼镇清流村“观龙岛观龙地块一、二、三、四、五、六、十”</t>
  </si>
  <si>
    <t>PIZ820254401N000000335</t>
  </si>
  <si>
    <t>蔡*春</t>
  </si>
  <si>
    <t>广东省广州市番禺区石楼镇海心村第十九村民小组“长福二涧”鱼塘</t>
  </si>
  <si>
    <t>PIZ820254401N000000333</t>
  </si>
  <si>
    <t>欧*英</t>
  </si>
  <si>
    <t>广东省广州市番禺区石碁镇官涌村沙墩鱼塘</t>
  </si>
  <si>
    <t>PIZ820254401N000000334</t>
  </si>
  <si>
    <t>郭*辉</t>
  </si>
  <si>
    <t>广东省广州市番禺区石楼镇联围村第四生产队“沙亩”</t>
  </si>
  <si>
    <t>PIZ820254401N000000343</t>
  </si>
  <si>
    <t>广州市番禺区石楼宏益水产养殖场</t>
  </si>
  <si>
    <t>广东省广州市番禺区石楼镇沙北村地玄东间</t>
  </si>
  <si>
    <t>PIZ820254401N000000352</t>
  </si>
  <si>
    <t>广东省广州市番禺区石楼镇清流村下天六西街南侧江尾东册农用地自编1号农用地</t>
  </si>
  <si>
    <t>PIZ820254401N000000344</t>
  </si>
  <si>
    <t>广州春江生态环境科技有限公司</t>
  </si>
  <si>
    <t>广东省广州市番禺区石楼镇南派村“11队旁五间鱼塘”</t>
  </si>
  <si>
    <t>虾</t>
  </si>
  <si>
    <t>P60F20254401N000000001</t>
  </si>
  <si>
    <t>广州国锋养殖农民专业合作社</t>
  </si>
  <si>
    <t>南沙区庙贝农场南岗大道西边农场</t>
  </si>
  <si>
    <t>P60F20254401N000000002</t>
  </si>
  <si>
    <t>黄国锋</t>
  </si>
  <si>
    <t>南沙区庙贝农场2队1区</t>
  </si>
  <si>
    <t>P60F20254401N000000003</t>
  </si>
  <si>
    <t>黎广源</t>
  </si>
  <si>
    <t>南沙区黄阁镇南涌口村（一、二）鱼塘</t>
  </si>
  <si>
    <t>P60F20254401N000000004</t>
  </si>
  <si>
    <t>彭杰华</t>
  </si>
  <si>
    <t>南沙区榄核镇榄核村十八队</t>
  </si>
  <si>
    <t>P60F20254401N000000005</t>
  </si>
  <si>
    <t>陈润水</t>
  </si>
  <si>
    <t>南沙区东涌镇长莫村1队</t>
  </si>
  <si>
    <t>P60F20254401N000000006</t>
  </si>
  <si>
    <t>南沙区十四涌至十五涌地段1号标（横沥镇飞地）</t>
  </si>
  <si>
    <t>蟹</t>
  </si>
  <si>
    <t>P60F20254401N000000007</t>
  </si>
  <si>
    <t>南沙区龙穴岛孖沙一围上围24号塘</t>
  </si>
  <si>
    <t>P60F20254401N000000008</t>
  </si>
  <si>
    <t>袁永洪</t>
  </si>
  <si>
    <t>南沙区黄阁镇大塘村1队</t>
  </si>
  <si>
    <t>P60F20254401N000000009</t>
  </si>
  <si>
    <t>陈根胜</t>
  </si>
  <si>
    <t>P60F20254401N000000010</t>
  </si>
  <si>
    <t>钟桂添</t>
  </si>
  <si>
    <t>南沙区榄核镇榄核村19队</t>
  </si>
  <si>
    <t>P60F20254401N000000011</t>
  </si>
  <si>
    <t>卢添</t>
  </si>
  <si>
    <t>P60F20254401N000000012</t>
  </si>
  <si>
    <t>南沙区渔业产业园十八东围4-7号田</t>
  </si>
  <si>
    <t>P60F20254401N000000013</t>
  </si>
  <si>
    <t>南沙区渔业产业园十七东围南标地块</t>
  </si>
  <si>
    <t>P60F20254401N000000014</t>
  </si>
  <si>
    <t>郭海燕</t>
  </si>
  <si>
    <t>南沙区东涌镇长莫村沙尾队</t>
  </si>
  <si>
    <t>P60F20254401N000000015</t>
  </si>
  <si>
    <t>吴灿荣</t>
  </si>
  <si>
    <t>南沙区榄核镇墩塘村扣塘片12队</t>
  </si>
  <si>
    <t>P60F20254401N000000016</t>
  </si>
  <si>
    <t>南沙区榄核镇张松村4队</t>
  </si>
  <si>
    <t>P60F20254401N000000017</t>
  </si>
  <si>
    <t>南沙区榄核镇大生村人民围</t>
  </si>
  <si>
    <t>P60F20254401N000000018</t>
  </si>
  <si>
    <t>南沙区大岗镇高沙村花上路边大家围的1号鱼塘</t>
  </si>
  <si>
    <t>P60F20254401N000000019</t>
  </si>
  <si>
    <t>林柏汝</t>
  </si>
  <si>
    <t>南沙区榄核镇墩塘村14队</t>
  </si>
  <si>
    <t>P60F20254401N000000020</t>
  </si>
  <si>
    <t>梁燕霞</t>
  </si>
  <si>
    <t>南沙区榄核镇顺河村12队</t>
  </si>
  <si>
    <t>P60F20254401N000000021</t>
  </si>
  <si>
    <t>何耀康</t>
  </si>
  <si>
    <t>南沙区万顷沙镇十四涌下涌东大堤边（横沥镇飞地）</t>
  </si>
  <si>
    <t>P60F20254401N000000022</t>
  </si>
  <si>
    <t>仇春江</t>
  </si>
  <si>
    <t>南沙区榄核镇顺河村3队</t>
  </si>
  <si>
    <t>P60F20254401N000000023</t>
  </si>
  <si>
    <t>何卫东</t>
  </si>
  <si>
    <t>南沙区东导村6队、南涌村南涌口3号鱼塘</t>
  </si>
  <si>
    <t>P60F20254401N000000024</t>
  </si>
  <si>
    <t>马柏添</t>
  </si>
  <si>
    <t>南沙区东涌镇南涌村南涌口4号</t>
  </si>
  <si>
    <t>P60F20254401N000000025</t>
  </si>
  <si>
    <t>郭浩文</t>
  </si>
  <si>
    <t>南沙区东涌镇万洲村均联队</t>
  </si>
  <si>
    <t>P60F20254401N000000026</t>
  </si>
  <si>
    <t>梁建华</t>
  </si>
  <si>
    <t>南沙区东涌镇大简村十一队</t>
  </si>
  <si>
    <t>P60F20254401N000000027</t>
  </si>
  <si>
    <t>陈永华</t>
  </si>
  <si>
    <t>南沙区东涌镇长莫村1队围仔鱼塘4号塘</t>
  </si>
  <si>
    <t>P60F20254401N000000028</t>
  </si>
  <si>
    <t>黄钊波</t>
  </si>
  <si>
    <t>南沙区东涌镇长莫村2队鱼塘9</t>
  </si>
  <si>
    <t>P60F20254401N000000029</t>
  </si>
  <si>
    <t>李七</t>
  </si>
  <si>
    <t>南沙区大岗镇大岗村下墩三队</t>
  </si>
  <si>
    <t>P60F20254401N000000030</t>
  </si>
  <si>
    <t>吴秋桂</t>
  </si>
  <si>
    <t>南沙区东涌镇鱼窝头村东南队河下的鱼塘</t>
  </si>
  <si>
    <t>P60F20254401N000000031</t>
  </si>
  <si>
    <t>高有根</t>
  </si>
  <si>
    <t>南沙区万顷沙镇沙尾二村十二涌半</t>
  </si>
  <si>
    <t>P60F20254401N000000032</t>
  </si>
  <si>
    <t>南沙区万顷沙镇民立村1队东围仔</t>
  </si>
  <si>
    <t>P60F20254401N000000033</t>
  </si>
  <si>
    <t>冯带有</t>
  </si>
  <si>
    <t>南沙区东涌镇大简村11队鱼塘5</t>
  </si>
  <si>
    <t>P60F20254401N000000034</t>
  </si>
  <si>
    <t>吴锡权</t>
  </si>
  <si>
    <t>南沙区榄核镇墩塘村15队扣塘片</t>
  </si>
  <si>
    <t>P60F20254401N000000035</t>
  </si>
  <si>
    <t>陈红梅</t>
  </si>
  <si>
    <t>南沙区榄核镇新涌村9队高围</t>
  </si>
  <si>
    <t>P60F20254401N000000036</t>
  </si>
  <si>
    <t>陈键潮</t>
  </si>
  <si>
    <t>南沙区东涌镇南涌村南涌口1号</t>
  </si>
  <si>
    <t>P60F20254401N000000037</t>
  </si>
  <si>
    <t>彭柱坚</t>
  </si>
  <si>
    <t>南沙区东涌镇官坦村2队</t>
  </si>
  <si>
    <t>P60F20254401N000000038</t>
  </si>
  <si>
    <t>麦家斌</t>
  </si>
  <si>
    <t>南沙区东涌镇长莫村14队鱼塘2</t>
  </si>
  <si>
    <t>P60F20254401N000000039</t>
  </si>
  <si>
    <t>卢桥祥</t>
  </si>
  <si>
    <t>南沙区大岗镇放马村周份围</t>
  </si>
  <si>
    <t>P60F20254401N000000040</t>
  </si>
  <si>
    <t>李润根</t>
  </si>
  <si>
    <t>南沙区大岗镇大岗村下墩一队</t>
  </si>
  <si>
    <t>P60F20254401N000000041</t>
  </si>
  <si>
    <t>何惠洪</t>
  </si>
  <si>
    <t>南沙区东涌镇南涌村立白厂区边51.263亩鱼塘</t>
  </si>
  <si>
    <t>P60F20254401N000000042</t>
  </si>
  <si>
    <t>黄日明</t>
  </si>
  <si>
    <t>南沙区东涌镇大简村十二队鱼塘1</t>
  </si>
  <si>
    <t>P60F20254401N000000043</t>
  </si>
  <si>
    <t>周会棠</t>
  </si>
  <si>
    <t>南沙区东涌镇长莫村14队鱼塘1</t>
  </si>
  <si>
    <t>P60F20254401N000000044</t>
  </si>
  <si>
    <t>何耀明</t>
  </si>
  <si>
    <t>南沙区东涌镇鱼窝头村东南队河下</t>
  </si>
  <si>
    <t>P60F20254401N000000045</t>
  </si>
  <si>
    <t>林永潮</t>
  </si>
  <si>
    <t>南沙区东涌镇长莫村11队、14队</t>
  </si>
  <si>
    <t>P60F20254401N000000046</t>
  </si>
  <si>
    <t>梁海峰</t>
  </si>
  <si>
    <t>南沙区大岗镇增沙村2队、新围村第五村民小组</t>
  </si>
  <si>
    <t>P60F20254401N000000047</t>
  </si>
  <si>
    <t>樊培南</t>
  </si>
  <si>
    <t>南沙区万顷沙镇16至17涌灵新公路以西第6号田</t>
  </si>
  <si>
    <t>P60F20254401N000000048</t>
  </si>
  <si>
    <t>樊荣添</t>
  </si>
  <si>
    <t>南沙区东涌镇长莫村8队、1号、2号鱼塘</t>
  </si>
  <si>
    <t>P60F20254401N000000049</t>
  </si>
  <si>
    <t>盘泽琪</t>
  </si>
  <si>
    <t>南沙区榄核镇新涌村8队五福围</t>
  </si>
  <si>
    <t>P60F20254401N000000050</t>
  </si>
  <si>
    <t>周锡坤</t>
  </si>
  <si>
    <t>南沙区东涌镇长莫村2队鱼塘1</t>
  </si>
  <si>
    <t>P60F20254401N000000051</t>
  </si>
  <si>
    <t>钟桂根</t>
  </si>
  <si>
    <t>南沙区榄核镇新涌村8队四十亩3号鱼塘</t>
  </si>
  <si>
    <t>P60F20254401N000000052</t>
  </si>
  <si>
    <t>梁彩燕</t>
  </si>
  <si>
    <t>南沙区榄核镇大坳村24队</t>
  </si>
  <si>
    <t>P60F20254401N000000053</t>
  </si>
  <si>
    <t>周锦垣</t>
  </si>
  <si>
    <t>南沙区榄核镇大坳村8队</t>
  </si>
  <si>
    <t>P60F20254401N000000054</t>
  </si>
  <si>
    <t>黎燕珊</t>
  </si>
  <si>
    <t>南沙区东涌镇长莫村13队鱼塘3</t>
  </si>
  <si>
    <t>P60F20254401N000000055</t>
  </si>
  <si>
    <t>周志文</t>
  </si>
  <si>
    <t>南沙区东涌镇南涌村鱼塘路左边33.276亩鱼塘</t>
  </si>
  <si>
    <t>P60F20254401N000000056</t>
  </si>
  <si>
    <t>叶锦波</t>
  </si>
  <si>
    <t>南沙区东涌镇大简村11队</t>
  </si>
  <si>
    <t>P60F20254401N000000057</t>
  </si>
  <si>
    <t>梁锦添</t>
  </si>
  <si>
    <t>P60F20254401N000000058</t>
  </si>
  <si>
    <t>冼镜明</t>
  </si>
  <si>
    <t>南沙区东涌镇南涌村南涌口2号</t>
  </si>
  <si>
    <t>P60F20254401N000000059</t>
  </si>
  <si>
    <t>刘建灵</t>
  </si>
  <si>
    <t>南沙区东涌镇长莫村7队</t>
  </si>
  <si>
    <t>P60F20254401N000000060</t>
  </si>
  <si>
    <t>黎添有</t>
  </si>
  <si>
    <t>南沙区榄核镇新涌村8队</t>
  </si>
  <si>
    <t>P60F20254401N000000061</t>
  </si>
  <si>
    <t>童亚伟</t>
  </si>
  <si>
    <t>南沙区东涌镇长莫村2队鱼塘7、8号</t>
  </si>
  <si>
    <t>P60F20254401N000000062</t>
  </si>
  <si>
    <t>王耀雄</t>
  </si>
  <si>
    <t>南沙区东涌镇长莫村2队鱼塘4</t>
  </si>
  <si>
    <t>P60F20254401N000000063</t>
  </si>
  <si>
    <t>南沙区东涌镇长莫村2队鱼塘3</t>
  </si>
  <si>
    <t>P60F20254401N000000064</t>
  </si>
  <si>
    <t>麦超星</t>
  </si>
  <si>
    <t>南沙区东涌镇长莫村11队鱼塘4、鱼塘5</t>
  </si>
  <si>
    <t>P60F20254401N000000065</t>
  </si>
  <si>
    <t>何坤洪</t>
  </si>
  <si>
    <t>南沙区大岗镇新沙村16队东</t>
  </si>
  <si>
    <t>P60F20254401N000000066</t>
  </si>
  <si>
    <t>卢锦添</t>
  </si>
  <si>
    <t>南沙区东涌镇庆盛村7队</t>
  </si>
  <si>
    <t>P60F20254401N000000067</t>
  </si>
  <si>
    <t>P60F20254401N000000068</t>
  </si>
  <si>
    <t>何炳钊</t>
  </si>
  <si>
    <t>南沙区大岗镇新沙村第13村民小组</t>
  </si>
  <si>
    <t>P60F20254401N000000069</t>
  </si>
  <si>
    <t>南沙区东涌镇长莫村12队、沙尾队</t>
  </si>
  <si>
    <t>P60F20254401N000000070</t>
  </si>
  <si>
    <t>黎丽燕</t>
  </si>
  <si>
    <t>南沙区东涌镇长莫村8队</t>
  </si>
  <si>
    <t>P60F20254401N000000071</t>
  </si>
  <si>
    <t>陈志坚</t>
  </si>
  <si>
    <t>南沙区万顷沙镇沙尾二村15队大南围东二间</t>
  </si>
  <si>
    <t>P60F20254401N000000072</t>
  </si>
  <si>
    <t>陈更辉</t>
  </si>
  <si>
    <t>南沙区东涌镇长莫村2队鱼塘5</t>
  </si>
  <si>
    <t>P60F20254401N000000073</t>
  </si>
  <si>
    <t>何灼新</t>
  </si>
  <si>
    <t>南沙区东涌镇鱼窝头村长安长虹队</t>
  </si>
  <si>
    <t>P60F20254401N000000074</t>
  </si>
  <si>
    <t>何坤带</t>
  </si>
  <si>
    <t>南沙区大岗镇庙青村4队</t>
  </si>
  <si>
    <t>P60F20254401N000000075</t>
  </si>
  <si>
    <t>王月娟</t>
  </si>
  <si>
    <t>南沙区东涌镇长莫村14队1号塘</t>
  </si>
  <si>
    <t>P60F20254401N000000076</t>
  </si>
  <si>
    <t>郭伟信</t>
  </si>
  <si>
    <t>南沙区东涌镇鱼窝头村东风队</t>
  </si>
  <si>
    <t>P60F20254401N000000077</t>
  </si>
  <si>
    <t>梁润波</t>
  </si>
  <si>
    <t>南沙区东涌镇天益村9队鱼塘</t>
  </si>
  <si>
    <t>P60F20254401N000000078</t>
  </si>
  <si>
    <t>蔡锦镇</t>
  </si>
  <si>
    <t>南沙区万顷沙镇十四涌半围垦1号田（横沥镇飞地）</t>
  </si>
  <si>
    <t>P60F20254401N000000079</t>
  </si>
  <si>
    <t>黄树枝</t>
  </si>
  <si>
    <t>南沙区榄核镇甘岗村2队</t>
  </si>
  <si>
    <t>P60F20254401N000000080</t>
  </si>
  <si>
    <t>霍桂玲</t>
  </si>
  <si>
    <t>南沙区大岗镇东隆村外四顷围地字号鱼塘</t>
  </si>
  <si>
    <t>P60F20254401N000000081</t>
  </si>
  <si>
    <t>南沙区榄核镇墩塘村7、11队</t>
  </si>
  <si>
    <t>P60F20254401N000000082</t>
  </si>
  <si>
    <t>黄振东</t>
  </si>
  <si>
    <t>南沙区东涌镇石排村3队、6队</t>
  </si>
  <si>
    <t>P60F20254401N000000083</t>
  </si>
  <si>
    <t>南沙区榄核镇八沙村五队</t>
  </si>
  <si>
    <t>P60F20254401N000000084</t>
  </si>
  <si>
    <t>黎桂鸿</t>
  </si>
  <si>
    <t>南沙区东涌镇长莫村9队鱼塘3</t>
  </si>
  <si>
    <t>P60F20254401N000000085</t>
  </si>
  <si>
    <t>广州兆丰农业发展有限公司</t>
  </si>
  <si>
    <t>南沙区东涌镇鱼窝头村</t>
  </si>
  <si>
    <t>P60F20254401N000000086</t>
  </si>
  <si>
    <t>王桂妹</t>
  </si>
  <si>
    <t>南沙区东涌镇长莫村11队鱼塘7、18号鱼塘</t>
  </si>
  <si>
    <t>P60F20254401N000000087</t>
  </si>
  <si>
    <t>陈镜全</t>
  </si>
  <si>
    <t>南沙区东涌镇长莫村7队鱼塘4</t>
  </si>
  <si>
    <t>P60F20254401N000000088</t>
  </si>
  <si>
    <t>梁国华</t>
  </si>
  <si>
    <t>南沙区东涌镇鱼窝头村长安、长虹队</t>
  </si>
  <si>
    <t>P60F20254401N000000089</t>
  </si>
  <si>
    <t>陈乐勤</t>
  </si>
  <si>
    <t>南沙区东涌镇三沙村6队</t>
  </si>
  <si>
    <t>P60F20254401N000000090</t>
  </si>
  <si>
    <t>刘振兴</t>
  </si>
  <si>
    <t>南沙区东涌镇大同村1队</t>
  </si>
  <si>
    <t>P60F20254401N000000091</t>
  </si>
  <si>
    <t>邓湘文</t>
  </si>
  <si>
    <t>南沙区东涌镇长莫村6队鱼塘8</t>
  </si>
  <si>
    <t>P60F20254401N000000092</t>
  </si>
  <si>
    <t>谢绍高</t>
  </si>
  <si>
    <t>南沙区东涌镇大同村老丫涌口上涌</t>
  </si>
  <si>
    <t>P60F20254401N000000093</t>
  </si>
  <si>
    <t>罗执九</t>
  </si>
  <si>
    <t>南沙区东涌镇长莫村3号鱼塘</t>
  </si>
  <si>
    <t>P60F20254401N000000094</t>
  </si>
  <si>
    <t>邓泽明</t>
  </si>
  <si>
    <t>南沙区东涌镇长莫村3队鱼塘3</t>
  </si>
  <si>
    <t>P60F20254401N000000095</t>
  </si>
  <si>
    <t>吴家勇</t>
  </si>
  <si>
    <t>南沙区东涌镇长莫村红星队2号鱼塘</t>
  </si>
  <si>
    <t>P60F20254401N000000096</t>
  </si>
  <si>
    <t>谭耀基</t>
  </si>
  <si>
    <t>南沙区东涌镇鱼窝头村克沙涌鱼塘1、2</t>
  </si>
  <si>
    <t>P60F20254401N000000097</t>
  </si>
  <si>
    <t>钟献东</t>
  </si>
  <si>
    <t>南沙区黄阁镇南涌口村龟头石、沙尾鱼塘</t>
  </si>
  <si>
    <t>P60F20254401N000000098</t>
  </si>
  <si>
    <t>汤坤华</t>
  </si>
  <si>
    <t>南沙区大岗镇南顺二村4队</t>
  </si>
  <si>
    <t>P60F20254401N000000099</t>
  </si>
  <si>
    <t>马金祥</t>
  </si>
  <si>
    <t>南沙区榄核镇湴湄村庵鱼围12号、13号塘</t>
  </si>
  <si>
    <t>P60F20254401N000000100</t>
  </si>
  <si>
    <t>何旺弟</t>
  </si>
  <si>
    <t>P60F20254401N000000101</t>
  </si>
  <si>
    <t>黎福强</t>
  </si>
  <si>
    <t>南沙区榄核镇万安村七队北斗围鱼塘</t>
  </si>
  <si>
    <t>P60F20254401N000000102</t>
  </si>
  <si>
    <t>南沙区榄核镇万安村五队上燕涌以东鱼塘</t>
  </si>
  <si>
    <t>P60F20254401N000000103</t>
  </si>
  <si>
    <t>何益洪</t>
  </si>
  <si>
    <t>南沙区榄核镇甘岗村6队</t>
  </si>
  <si>
    <t>P60F20254401N000000104</t>
  </si>
  <si>
    <t>广州市建波鱼苗场有限公司</t>
  </si>
  <si>
    <t>P60F20254401N000000105</t>
  </si>
  <si>
    <t>南沙区龙穴岛鸡抱沙东三围</t>
  </si>
  <si>
    <t>P60F20254401N000000106</t>
  </si>
  <si>
    <t>梁志辉</t>
  </si>
  <si>
    <t>南沙区东涌镇长莫村6队鱼塘4</t>
  </si>
  <si>
    <t>P60F20254401N000000107</t>
  </si>
  <si>
    <t>黄明德</t>
  </si>
  <si>
    <t>南沙区万顷沙镇沙尾二村十一涌半</t>
  </si>
  <si>
    <t>P60F20254401N000000108</t>
  </si>
  <si>
    <t>梁伟潮</t>
  </si>
  <si>
    <t>南沙区大岗镇南顺一村8队</t>
  </si>
  <si>
    <t>P60F20254401N000000109</t>
  </si>
  <si>
    <t>陈锦荣</t>
  </si>
  <si>
    <t>南沙区大岗镇南顺一村7队</t>
  </si>
  <si>
    <t>P60F20254401N000000110</t>
  </si>
  <si>
    <t>梁培荣</t>
  </si>
  <si>
    <t>南沙区榄核镇榄八沙村7队</t>
  </si>
  <si>
    <t>P60F20254401N000000111</t>
  </si>
  <si>
    <t>陈炽樟</t>
  </si>
  <si>
    <t>南沙区东涌镇鱼窝头村东风队、大围队、克沙涌</t>
  </si>
  <si>
    <t>P60F20254401N000000112</t>
  </si>
  <si>
    <t>陈伟东</t>
  </si>
  <si>
    <t>南沙区东涌镇天益村1队</t>
  </si>
  <si>
    <t>P60F20254401N000000113</t>
  </si>
  <si>
    <t>吴汉灵</t>
  </si>
  <si>
    <t>南沙区东涌镇东导村13队</t>
  </si>
  <si>
    <t>P60F20254401N000000114</t>
  </si>
  <si>
    <t>南沙区东涌镇大稳村2队</t>
  </si>
  <si>
    <t>P60F20254401N000000115</t>
  </si>
  <si>
    <t>南沙区万顷沙镇东12至13涌大堤西侧48、49号田</t>
  </si>
  <si>
    <t>P60F20254401N000000116</t>
  </si>
  <si>
    <t>郭伟锋</t>
  </si>
  <si>
    <t>南沙区东涌镇长莫村1队围仔鱼塘1、2、3</t>
  </si>
  <si>
    <t>P60F20254401N000000117</t>
  </si>
  <si>
    <t>黄耀棠</t>
  </si>
  <si>
    <t>南沙区东涌镇鱼窝头村克沙涌鱼塘4</t>
  </si>
  <si>
    <t>P60F20254401N000000118</t>
  </si>
  <si>
    <t>何润生</t>
  </si>
  <si>
    <t>南沙区东涌镇长莫村8队鱼塘2</t>
  </si>
  <si>
    <t>P60F20254401N000000119</t>
  </si>
  <si>
    <t>郭惠棠</t>
  </si>
  <si>
    <t>南沙区东涌镇鱼窝头村东南队</t>
  </si>
  <si>
    <t>P60F20254401N000000120</t>
  </si>
  <si>
    <t>李曼</t>
  </si>
  <si>
    <t>P60F20254401N000000121</t>
  </si>
  <si>
    <t>冼巨标</t>
  </si>
  <si>
    <t>南沙区东涌镇长莫村12队鱼塘6</t>
  </si>
  <si>
    <t>P60F20254401N000000122</t>
  </si>
  <si>
    <t>夏远明</t>
  </si>
  <si>
    <t>P60F20254401N000000123</t>
  </si>
  <si>
    <t>彭永南</t>
  </si>
  <si>
    <t>南沙区东涌镇长莫村6队</t>
  </si>
  <si>
    <t>P60F20254401N000000124</t>
  </si>
  <si>
    <t>谭锡群</t>
  </si>
  <si>
    <t>南沙区东涌镇长莫村14号鱼塘</t>
  </si>
  <si>
    <t>P60F20254401N000000125</t>
  </si>
  <si>
    <t>陈带根</t>
  </si>
  <si>
    <t>南沙区东涌镇细沥村旧砖厂边1号、3号、4号、5号鱼塘</t>
  </si>
  <si>
    <t>P60F20254401N000000126</t>
  </si>
  <si>
    <t>黄培坤</t>
  </si>
  <si>
    <t>P60F20254401N000000127</t>
  </si>
  <si>
    <t>吴六女</t>
  </si>
  <si>
    <t>南沙区东涌镇鱼窝头村东升队</t>
  </si>
  <si>
    <t>P60F20254401N000000128</t>
  </si>
  <si>
    <t>吴桂坊</t>
  </si>
  <si>
    <t>P60F20254401N000000129</t>
  </si>
  <si>
    <t>陈权锋</t>
  </si>
  <si>
    <t>南沙区东涌镇长莫村13队鱼塘2</t>
  </si>
  <si>
    <t>P60F20254401N000000130</t>
  </si>
  <si>
    <t>钟伟洪</t>
  </si>
  <si>
    <t>南沙区东涌镇长莫村红星队鱼塘1</t>
  </si>
  <si>
    <t>P60F20254401N000000131</t>
  </si>
  <si>
    <t>王桂铭</t>
  </si>
  <si>
    <t>南沙区东涌镇长莫村2队鱼塘6</t>
  </si>
  <si>
    <t>P60F20254401N000000132</t>
  </si>
  <si>
    <t>陈庆堂</t>
  </si>
  <si>
    <t>南沙区东涌镇长莫村19号、6队</t>
  </si>
  <si>
    <t>P60F20254401N000000133</t>
  </si>
  <si>
    <t>黄满潮</t>
  </si>
  <si>
    <t>南沙区东涌镇长莫村12号鱼塘</t>
  </si>
  <si>
    <t>P60F20254401N000000134</t>
  </si>
  <si>
    <t>梁桂彩</t>
  </si>
  <si>
    <t>南沙区东涌镇长莫村11号鱼塘</t>
  </si>
  <si>
    <t>P60F20254401N000000135</t>
  </si>
  <si>
    <t>何锦超</t>
  </si>
  <si>
    <t>南沙区东涌镇长莫村8队鱼塘1</t>
  </si>
  <si>
    <t>P60F20254401N000000136</t>
  </si>
  <si>
    <t>黄杏英</t>
  </si>
  <si>
    <t>南沙区东涌镇长莫村8队鱼塘7</t>
  </si>
  <si>
    <t>P60F20254401N000000137</t>
  </si>
  <si>
    <t>王作光</t>
  </si>
  <si>
    <t>南沙区东涌镇鱼窝头村大围队</t>
  </si>
  <si>
    <t>P60F20254401N000000138</t>
  </si>
  <si>
    <t>陈念容</t>
  </si>
  <si>
    <t>南沙区东涌镇鱼窝头村东南队、东升队</t>
  </si>
  <si>
    <t>P60F20254401N000000139</t>
  </si>
  <si>
    <t>樊妹女</t>
  </si>
  <si>
    <t>南沙区东涌镇南涌村</t>
  </si>
  <si>
    <t>P60F20254401N000000140</t>
  </si>
  <si>
    <t>陈大姐</t>
  </si>
  <si>
    <t>南沙区东涌镇大导村5队海堤南侧鱼塘</t>
  </si>
  <si>
    <t>P60F20254401N000000141</t>
  </si>
  <si>
    <t>陈杏燕</t>
  </si>
  <si>
    <t>南沙区东涌镇长莫村3队鱼塘1</t>
  </si>
  <si>
    <t>P60F20254401N000000142</t>
  </si>
  <si>
    <t>张维远</t>
  </si>
  <si>
    <t>南沙区东涌镇大稳村二稳路沙场东侧的鱼塘</t>
  </si>
  <si>
    <t>P60F20254401N000000143</t>
  </si>
  <si>
    <t>杨妹仔</t>
  </si>
  <si>
    <t>南沙区东涌镇大同村</t>
  </si>
  <si>
    <t>P60F20254401N000000144</t>
  </si>
  <si>
    <t>黎满棠</t>
  </si>
  <si>
    <t>南沙区东涌镇万洲村李同队</t>
  </si>
  <si>
    <t>P60F20254401N000000145</t>
  </si>
  <si>
    <t>何卓华</t>
  </si>
  <si>
    <t>南沙区东涌镇长莫村1队鱼塘10</t>
  </si>
  <si>
    <t>P60F20254401N000000146</t>
  </si>
  <si>
    <t>郭巨祥</t>
  </si>
  <si>
    <t>南沙区东涌镇长莫村11队</t>
  </si>
  <si>
    <t>P60F20254401N000000147</t>
  </si>
  <si>
    <t>陈锐生</t>
  </si>
  <si>
    <t>南沙区东涌镇长莫村3号、8号鱼塘</t>
  </si>
  <si>
    <t>P60F20254401N000000148</t>
  </si>
  <si>
    <t>南沙区东涌镇长莫村11队、12队</t>
  </si>
  <si>
    <t>P60F20254401N000000149</t>
  </si>
  <si>
    <t>南沙区黄阁镇大塘村围仔鱼塘</t>
  </si>
  <si>
    <t>P60F20254401N000000150</t>
  </si>
  <si>
    <t>麦松健</t>
  </si>
  <si>
    <t>南沙区东涌镇长莫村6队鱼塘9</t>
  </si>
  <si>
    <t>P60F20254401N000000151</t>
  </si>
  <si>
    <t>高志文</t>
  </si>
  <si>
    <t>南沙区黄阁镇新海村8队</t>
  </si>
  <si>
    <t>P60F20254401N000000152</t>
  </si>
  <si>
    <t>黎梓涛</t>
  </si>
  <si>
    <t>南沙区东涌镇长莫村12队鱼塘</t>
  </si>
  <si>
    <t>P60F20254401N000000153</t>
  </si>
  <si>
    <t>陈国洪</t>
  </si>
  <si>
    <t>P60F20254401N000000154</t>
  </si>
  <si>
    <t>何惠文</t>
  </si>
  <si>
    <t>P60F20254401N000000155</t>
  </si>
  <si>
    <t>南沙区龙穴岛西上围（产业园地）</t>
  </si>
  <si>
    <t>P60F20254401N000000156</t>
  </si>
  <si>
    <t>胡锡坤</t>
  </si>
  <si>
    <t>南沙区东涌镇长莫村20号鱼塘</t>
  </si>
  <si>
    <t>P60F20254401N000000157</t>
  </si>
  <si>
    <t>梁惠泉</t>
  </si>
  <si>
    <t>南沙区东涌镇鱼窝头村大新队</t>
  </si>
  <si>
    <t>P60F20254401N000000158</t>
  </si>
  <si>
    <t>何景华</t>
  </si>
  <si>
    <t>南沙区东涌镇细沥村旧砖厂南则海堤边2号鱼塘</t>
  </si>
  <si>
    <t>P60F20254401N000000159</t>
  </si>
  <si>
    <t>陈拾伍</t>
  </si>
  <si>
    <t>南沙区东涌镇南涌村南涌口</t>
  </si>
  <si>
    <t>P60F20254401N000000160</t>
  </si>
  <si>
    <t>黄干明</t>
  </si>
  <si>
    <t>南沙区东涌镇南涌村南涌口3号鱼塘</t>
  </si>
  <si>
    <t>P60F20254401N000000161</t>
  </si>
  <si>
    <t>卢铨玲</t>
  </si>
  <si>
    <t>南沙区横沥镇冯马一村4队关九顷围连片鱼塘</t>
  </si>
  <si>
    <t>P60F20254401N000000162</t>
  </si>
  <si>
    <t>郭洪辉</t>
  </si>
  <si>
    <t>南沙区东涌镇长莫村红星队1号塘</t>
  </si>
  <si>
    <t>P60F20254401N000000163</t>
  </si>
  <si>
    <t>何桂有</t>
  </si>
  <si>
    <t>南沙区大岗镇灵山村第一村民小组</t>
  </si>
  <si>
    <t>P60F20254401N000000164</t>
  </si>
  <si>
    <t>南沙区东涌镇南涌村鱼塘区内83.522亩鱼塘</t>
  </si>
  <si>
    <t>P60F20254401N000000165</t>
  </si>
  <si>
    <t>陈明</t>
  </si>
  <si>
    <t>南沙区榄核镇万安村1队</t>
  </si>
  <si>
    <t>P60F20254401N000000166</t>
  </si>
  <si>
    <t>郭丽君</t>
  </si>
  <si>
    <t>南沙区大岗镇东隆村草二村民小组</t>
  </si>
  <si>
    <t>P60F20254401N000000167</t>
  </si>
  <si>
    <t>何日泉</t>
  </si>
  <si>
    <t>P60F20254401N000000168</t>
  </si>
  <si>
    <t>南沙区榄核镇坳尾村子沙桥边</t>
  </si>
  <si>
    <t>P60F20254401N000000169</t>
  </si>
  <si>
    <t>郭俊辉</t>
  </si>
  <si>
    <t>南沙区东涌镇长莫村6队鱼塘10</t>
  </si>
  <si>
    <t>P60F20254401N000000170</t>
  </si>
  <si>
    <t>吴英杰</t>
  </si>
  <si>
    <t>P60F20254401N000000171</t>
  </si>
  <si>
    <t>冯炳棠</t>
  </si>
  <si>
    <t>南沙区大岗镇高沙村第八村民小组</t>
  </si>
  <si>
    <t>P60F20254401N000000172</t>
  </si>
  <si>
    <t>黎志伟</t>
  </si>
  <si>
    <t>南沙区榄核镇万安村7队北斗围</t>
  </si>
  <si>
    <t>P60F20254401N000000173</t>
  </si>
  <si>
    <t>梁耀泉</t>
  </si>
  <si>
    <t>P60F20254401N000000174</t>
  </si>
  <si>
    <t>南沙区榄核镇新涌村10队</t>
  </si>
  <si>
    <t>P60F20254401N000000175</t>
  </si>
  <si>
    <t>卢笑娟</t>
  </si>
  <si>
    <t>南沙区榄核镇甘岗村南沙吸水口东面</t>
  </si>
  <si>
    <t>P60F20254401N000000176</t>
  </si>
  <si>
    <t>黎炳南</t>
  </si>
  <si>
    <t>P60F20254401N000000177</t>
  </si>
  <si>
    <t>刘志成</t>
  </si>
  <si>
    <t>南沙区龙穴岛鸡抱沙北路以北东二围9号塘</t>
  </si>
  <si>
    <t>P60F20254401N000000178</t>
  </si>
  <si>
    <t>广州市一帆水产科技有限公司</t>
  </si>
  <si>
    <t>南沙区龙穴岛鸡抱沙北路以北东一围、东二围</t>
  </si>
  <si>
    <t>P60F20254401N000000179</t>
  </si>
  <si>
    <t>南沙区龙穴岛鸡抱沙北路以北西三围、西四围、西五围</t>
  </si>
  <si>
    <t>P60F20254401N000000180</t>
  </si>
  <si>
    <t>陈宝南</t>
  </si>
  <si>
    <t>南沙区龙穴岛鸡抱沙北路西三围上间1号、2号塘</t>
  </si>
  <si>
    <t>P60F20254401N000000181</t>
  </si>
  <si>
    <t>南沙区大岗镇新沙村21队对开</t>
  </si>
  <si>
    <t>P60F20254401N000000182</t>
  </si>
  <si>
    <t>王华记</t>
  </si>
  <si>
    <t>南沙区黄阁镇新海村第八生产队已征的土地</t>
  </si>
  <si>
    <t>P60F20254401N000000183</t>
  </si>
  <si>
    <t>陈锦祥</t>
  </si>
  <si>
    <t>南沙区龙穴街道鸡抱沙五围上11号塘</t>
  </si>
  <si>
    <t>P60F20254401N000000184</t>
  </si>
  <si>
    <t>冼国元</t>
  </si>
  <si>
    <t>南沙区大岗镇南顺一村五队</t>
  </si>
  <si>
    <t>P60F20254401N000000185</t>
  </si>
  <si>
    <t>袁锦洪</t>
  </si>
  <si>
    <t>南沙区万顷沙镇民建村永亨围元字号</t>
  </si>
  <si>
    <t>P60F20254401N000000186</t>
  </si>
  <si>
    <t>叶乒</t>
  </si>
  <si>
    <t>南沙区大岗镇东隆村马六顷围、南村坊村大成围、南顺一村天字号</t>
  </si>
  <si>
    <t>P60F20254401N000000187</t>
  </si>
  <si>
    <t>黄耀森</t>
  </si>
  <si>
    <t>南沙区黄阁镇南涌口村沙尾鱼塘</t>
  </si>
  <si>
    <t>P60F20254401N000000188</t>
  </si>
  <si>
    <t>何桂荣</t>
  </si>
  <si>
    <t>南沙区榄核镇新涌村7队</t>
  </si>
  <si>
    <t>P60F20254401N000000189</t>
  </si>
  <si>
    <t>张志明</t>
  </si>
  <si>
    <t>南沙区大岗镇东隆村、南顺二村</t>
  </si>
  <si>
    <t>P60F20254401N000000190</t>
  </si>
  <si>
    <t>南沙区黄阁镇南涌口村第二村民小组</t>
  </si>
  <si>
    <t>P60F20254401N000000191</t>
  </si>
  <si>
    <t>恒兴智慧农业发展（广州）有限公司</t>
  </si>
  <si>
    <t>南沙区东涌镇天益村4队、正尾旧涌底、第二淡水养殖场</t>
  </si>
  <si>
    <t>P60F20254401N000000192</t>
  </si>
  <si>
    <t>广州盛世瑭丰渔业有限公司</t>
  </si>
  <si>
    <t>南沙区东涌镇天益村第一淡水养殖场地块</t>
  </si>
  <si>
    <t>P60F20254401N000000193</t>
  </si>
  <si>
    <t>广州宗博农业发展有限公司</t>
  </si>
  <si>
    <t>南沙龙穴街孖沙二围上围地块（产业园）</t>
  </si>
  <si>
    <t>P60F20254401N000000194</t>
  </si>
  <si>
    <t>南沙区大岗镇增沙村十二顷</t>
  </si>
  <si>
    <t>P60F20254401N000000195</t>
  </si>
  <si>
    <t>广州黄油蟹水产有限公司</t>
  </si>
  <si>
    <t>南沙区龙穴鸡抱沙西六围上围</t>
  </si>
  <si>
    <t>P60F20254401N000000196</t>
  </si>
  <si>
    <t>陈桂添</t>
  </si>
  <si>
    <t>P60F20254401N000000197</t>
  </si>
  <si>
    <t>黄炎祥</t>
  </si>
  <si>
    <t>南沙区大岗镇南顺二村六二队</t>
  </si>
  <si>
    <t>P60F20254401N000000198</t>
  </si>
  <si>
    <t>周建文</t>
  </si>
  <si>
    <t>南沙区万顷沙镇年丰村开口围丰字号、日字号</t>
  </si>
  <si>
    <t>P60F20254401N000000199</t>
  </si>
  <si>
    <t>潘灿荣</t>
  </si>
  <si>
    <t>P60F20254401N000000200</t>
  </si>
  <si>
    <t>吴日明</t>
  </si>
  <si>
    <t>南沙区龙穴岛鸡抱沙北路以北西三围下间21号塘</t>
  </si>
  <si>
    <t>P60F20254401N000000201</t>
  </si>
  <si>
    <t>何桂珍</t>
  </si>
  <si>
    <t>南沙区万顷沙镇民建村</t>
  </si>
  <si>
    <t>P60F20254401N000000202</t>
  </si>
  <si>
    <t>黄耀昌</t>
  </si>
  <si>
    <t>P60F20254401N000000203</t>
  </si>
  <si>
    <t>吴国兴</t>
  </si>
  <si>
    <t>南沙区大岗镇放马村石排二上册</t>
  </si>
  <si>
    <t>P60F20254401N000000204</t>
  </si>
  <si>
    <t>广州市三兴种苗科技有限公司</t>
  </si>
  <si>
    <t>南沙区万顷沙镇十六东围下9-10号田</t>
  </si>
  <si>
    <t>P60F20254401N000000205</t>
  </si>
  <si>
    <t>梁建祥</t>
  </si>
  <si>
    <t>南沙区大岗镇大岗村南沙一队、二队</t>
  </si>
  <si>
    <t>P60F20254401N000000206</t>
  </si>
  <si>
    <t>南沙区龙穴岛鸡抱沙北路以北西三围上间5号塘、西四围上间17号塘</t>
  </si>
  <si>
    <t>P60F20254401N000000207</t>
  </si>
  <si>
    <t>林茂潮</t>
  </si>
  <si>
    <t>南沙区大岗镇中埠村5队</t>
  </si>
  <si>
    <t>P60F20254401N000000208</t>
  </si>
  <si>
    <t>南沙区龙穴岛鸡抱沙北路以北东一围、东二围、西三围、西四围、西五围</t>
  </si>
  <si>
    <t>从化区</t>
  </si>
  <si>
    <t>平安产险</t>
  </si>
  <si>
    <t>10401501400100151337</t>
  </si>
  <si>
    <t>广州市锦绣园艺发展有限公司</t>
  </si>
  <si>
    <t>从化区城郊街道西和村</t>
  </si>
  <si>
    <t>10401501400100146533</t>
  </si>
  <si>
    <t>刘树荣</t>
  </si>
  <si>
    <t>从化区城郊街道光联村</t>
  </si>
  <si>
    <t>10401501400100153298</t>
  </si>
  <si>
    <t>黄焕文</t>
  </si>
  <si>
    <t>从化区城郊街道光辉村</t>
  </si>
  <si>
    <t>10401501400100153296</t>
  </si>
  <si>
    <t>10401501400100159285</t>
  </si>
  <si>
    <t>雷玉平</t>
  </si>
  <si>
    <t xml:space="preserve">从化区鳌头镇象新村 </t>
  </si>
  <si>
    <t>10401501400100158712</t>
  </si>
  <si>
    <t>梁永亮</t>
  </si>
  <si>
    <t>10401501400100158520</t>
  </si>
  <si>
    <t>李盛东</t>
  </si>
  <si>
    <t xml:space="preserve">从化区鳌头镇岐田村 </t>
  </si>
  <si>
    <t>10401501400100158431</t>
  </si>
  <si>
    <t>10401501400100163877</t>
  </si>
  <si>
    <t>广州禾沐生态科技有限公司</t>
  </si>
  <si>
    <t xml:space="preserve">从化区鳌头镇石咀村 </t>
  </si>
  <si>
    <t>10401501400100160815</t>
  </si>
  <si>
    <t>广州东顺园艺有限公司</t>
  </si>
  <si>
    <t xml:space="preserve">从化区吕田镇水埔村 </t>
  </si>
  <si>
    <t>10401501400100164045</t>
  </si>
  <si>
    <t>吴景华</t>
  </si>
  <si>
    <t xml:space="preserve">从化区鳌头镇丁坑村 </t>
  </si>
  <si>
    <t>10401501400100137068</t>
  </si>
  <si>
    <t>李纯平</t>
  </si>
  <si>
    <t>从化区鳌头镇大岭村</t>
  </si>
  <si>
    <t>10401501400100138295</t>
  </si>
  <si>
    <t>陈英</t>
  </si>
  <si>
    <t>10401501400100152646</t>
  </si>
  <si>
    <t>10401501400100146164</t>
  </si>
  <si>
    <t>10401501400100146260</t>
  </si>
  <si>
    <t>何文彪</t>
  </si>
  <si>
    <t>从化区城郊街道红旗村</t>
  </si>
  <si>
    <t>10401501400100153312</t>
  </si>
  <si>
    <t>10401501400100158441</t>
  </si>
  <si>
    <t>10401501400100156204</t>
  </si>
  <si>
    <t>韦嘉慧</t>
  </si>
  <si>
    <t>10401501400100158930</t>
  </si>
  <si>
    <t>田祖平</t>
  </si>
  <si>
    <t>10401501400100158673</t>
  </si>
  <si>
    <t>10401501400100164046</t>
  </si>
  <si>
    <t>10401501400100163806</t>
  </si>
  <si>
    <t>广州绿宝轩农业生态科技有限公司</t>
  </si>
  <si>
    <t xml:space="preserve">从化区城郊街道红旗村 </t>
  </si>
  <si>
    <t>10401501400100158519</t>
  </si>
  <si>
    <t>10401501400100160564</t>
  </si>
  <si>
    <t>广州市从化吕田秀雅花场</t>
  </si>
  <si>
    <t xml:space="preserve">从化区吕田镇吕中村 </t>
  </si>
  <si>
    <t>10401501400100159983</t>
  </si>
  <si>
    <t xml:space="preserve">从化区吕田镇狮象村 </t>
  </si>
  <si>
    <t>10401501400100158596</t>
  </si>
  <si>
    <t>10401501400100159286</t>
  </si>
  <si>
    <t>10401501400100158492</t>
  </si>
  <si>
    <t>何炳炎</t>
  </si>
  <si>
    <t>10401501400100163685</t>
  </si>
  <si>
    <t>10401501400100155875</t>
  </si>
  <si>
    <t>叶燎星</t>
  </si>
  <si>
    <t>10401501400100160746</t>
  </si>
  <si>
    <t>10401501400100160038</t>
  </si>
  <si>
    <t>曾文凤</t>
  </si>
  <si>
    <t>10401501400100146414</t>
  </si>
  <si>
    <t>10401501400100139108</t>
  </si>
  <si>
    <t>10401501400100156262</t>
  </si>
  <si>
    <t>10401501400100158315</t>
  </si>
  <si>
    <t>何有添</t>
  </si>
  <si>
    <t>10401501400100159493</t>
  </si>
  <si>
    <t>潘锦坪</t>
  </si>
  <si>
    <t>10401501400100156261</t>
  </si>
  <si>
    <t>10401501400100158491</t>
  </si>
  <si>
    <t>10401501400100159557</t>
  </si>
  <si>
    <t>刘保华</t>
  </si>
  <si>
    <t>10401501400100155897</t>
  </si>
  <si>
    <t>黄炽伟</t>
  </si>
  <si>
    <t>10401501400100159801</t>
  </si>
  <si>
    <t>10401501400100160563</t>
  </si>
  <si>
    <t>10401501400100160941</t>
  </si>
  <si>
    <t>10401501400100160942</t>
  </si>
  <si>
    <t>10401501400100132482</t>
  </si>
  <si>
    <t>广州蓝朋友农业科技有限公司</t>
  </si>
  <si>
    <t>10401501400100152548</t>
  </si>
  <si>
    <t>广州市飞腾兰花有限公司</t>
  </si>
  <si>
    <t>10401501400100163684</t>
  </si>
  <si>
    <t>10401501400100160939</t>
  </si>
  <si>
    <t>10401501400100158428</t>
  </si>
  <si>
    <t>10401501400100163486</t>
  </si>
  <si>
    <t>10401501400100160565</t>
  </si>
  <si>
    <t>10401501400100160816</t>
  </si>
  <si>
    <t>10401501400100163487</t>
  </si>
  <si>
    <t>10401501400100163866</t>
  </si>
  <si>
    <t>10401501400100160940</t>
  </si>
  <si>
    <t>10401501400100158429</t>
  </si>
  <si>
    <t>10401501400100158370</t>
  </si>
  <si>
    <t>10401501400100160814</t>
  </si>
  <si>
    <t>10401501400100159425</t>
  </si>
  <si>
    <t>10401501400100158768</t>
  </si>
  <si>
    <t>10401501400100159017</t>
  </si>
  <si>
    <t>10401501400100156259</t>
  </si>
  <si>
    <t>黄埔区</t>
  </si>
  <si>
    <t>10401501400002298471</t>
  </si>
  <si>
    <t>广州市果树科学研究所有限公司</t>
  </si>
  <si>
    <t>黄埔区龙湖街道何棠下村</t>
  </si>
  <si>
    <t>10401501400002452279</t>
  </si>
  <si>
    <t>广州开益绿色时代生态农业科技有限公司</t>
  </si>
  <si>
    <t>黄埔区新龙镇麦村村</t>
  </si>
  <si>
    <t>10401501400002518871</t>
  </si>
  <si>
    <t>广州新果种苗有限公司</t>
  </si>
  <si>
    <t>10401501400002518872</t>
  </si>
  <si>
    <t>广州开投农业科技发展有限公司</t>
  </si>
  <si>
    <t>10401501400002451320</t>
  </si>
  <si>
    <t>广州市全兴汉华农业发展有限公司</t>
  </si>
  <si>
    <t>黄埔区新龙镇洋田村</t>
  </si>
  <si>
    <t>10401501400100159411</t>
  </si>
  <si>
    <t>广州顺源农业发展有限公司</t>
  </si>
  <si>
    <t>花都区赤坭镇莲塘村</t>
  </si>
  <si>
    <t>10401501400100159396</t>
  </si>
  <si>
    <t>10401501400100006617</t>
  </si>
  <si>
    <t>马建明</t>
  </si>
  <si>
    <t>黄埔区九佛街道枫下村</t>
  </si>
  <si>
    <t>10401501400100005276</t>
  </si>
  <si>
    <t>廖学文</t>
  </si>
  <si>
    <t>黄埔区九佛街道佛塱村</t>
  </si>
  <si>
    <t>10401501400100006510</t>
  </si>
  <si>
    <t>汤荣辉</t>
  </si>
  <si>
    <t>10401501400100006435</t>
  </si>
  <si>
    <t>何国权</t>
  </si>
  <si>
    <t>10401501400100011067</t>
  </si>
  <si>
    <t>广州市盛沣农业种植农民专业合作社</t>
  </si>
  <si>
    <t>黄埔区新龙镇新田村</t>
  </si>
  <si>
    <t>10401501400100017662</t>
  </si>
  <si>
    <t>邓德基</t>
  </si>
  <si>
    <t>黄埔区新龙镇大坦村</t>
  </si>
  <si>
    <t>10401501400100006438</t>
  </si>
  <si>
    <t>古锦宏</t>
  </si>
  <si>
    <t>黄埔区龙湖街道迳下村</t>
  </si>
  <si>
    <t>10401501400002692468</t>
  </si>
  <si>
    <t>10401501400002528409</t>
  </si>
  <si>
    <t>涂伯美</t>
  </si>
  <si>
    <t>10401501400002528414</t>
  </si>
  <si>
    <t>胡观能</t>
  </si>
  <si>
    <t>10401501400002544286</t>
  </si>
  <si>
    <t>马燕芬</t>
  </si>
  <si>
    <t>黄埔区九佛街道重岗村</t>
  </si>
  <si>
    <t>10401501400100006609</t>
  </si>
  <si>
    <t>邵锡垣</t>
  </si>
  <si>
    <t>黄埔区新龙镇迳头村</t>
  </si>
  <si>
    <t>鲮鱼</t>
  </si>
  <si>
    <t>10401501400002693463</t>
  </si>
  <si>
    <t>何旭辉</t>
  </si>
  <si>
    <t>10401501400100126560</t>
  </si>
  <si>
    <t>广州南方创意农业科技有限公司</t>
  </si>
  <si>
    <t>黄埔区联和街道天鹿湖社区</t>
  </si>
  <si>
    <t>万山区</t>
  </si>
  <si>
    <t>海洋牧场养殖风力指数保险</t>
  </si>
  <si>
    <t>海水产品</t>
  </si>
  <si>
    <t>P7H220254404N000000003</t>
  </si>
  <si>
    <t>海南晨海水产有限公司</t>
  </si>
  <si>
    <t>海南省三亚市崖州区</t>
  </si>
  <si>
    <t>广东省珠海市香洲区桂山镇大蜘洲</t>
  </si>
  <si>
    <t>P7H220254404N000000004</t>
  </si>
  <si>
    <t>珠海格盛科技有限公司</t>
  </si>
  <si>
    <t>广东省珠海市香洲区广东省珠海市香洲区桂山镇桂山大
道44号交通大厦5楼509-65室(集中办公区)
关系人地址</t>
  </si>
  <si>
    <t>广东省珠海市香洲区桂山镇</t>
  </si>
  <si>
    <t>网箱水产</t>
  </si>
  <si>
    <t>63008204320250000001</t>
  </si>
  <si>
    <t>珠海市长源贝类养殖有限公司</t>
  </si>
  <si>
    <t>珠海市桂山镇桂海一路43号3单元205房之一</t>
  </si>
  <si>
    <t>珠海市鹤洲新区（筹）桂山镇牛头岛深湾海域</t>
  </si>
  <si>
    <t>海水鱼类</t>
  </si>
  <si>
    <t>P25N2904440403760000000003</t>
  </si>
  <si>
    <t>珠海市强森海产养殖有限公司</t>
  </si>
  <si>
    <t>珠海市万山海洋开发试验区桂山镇人民政府办公大楼附楼390室</t>
  </si>
  <si>
    <t>珠海市万山海洋开发试验区桂山镇桂山岛与枕箱岛之间水道乡(镇)村</t>
  </si>
  <si>
    <t>P25N2904440403920000000002</t>
  </si>
  <si>
    <t>广东永绅海洋科技有限公司</t>
  </si>
  <si>
    <t>珠海市万山海洋开发试验区桂山镇文化中心101-140室</t>
  </si>
  <si>
    <t>珠海市万山海洋开发试验区桂山镇大蜘洲岛附近海域村</t>
  </si>
  <si>
    <t>P25N2904440403790000000001</t>
  </si>
  <si>
    <t>珠海市从海海洋科技有限公司</t>
  </si>
  <si>
    <t>珠海市桂山镇桂山大道44号交通大厦5楼509-31室(集中办公区)</t>
  </si>
  <si>
    <t>珠海市万山海洋开发试验区桂山镇乡(镇)大蜘洲岛北侧附近海域村</t>
  </si>
  <si>
    <t>金钱鱼、石斑鱼</t>
  </si>
  <si>
    <t>66324401002025440497000001</t>
  </si>
  <si>
    <t>珠海市新平茂渔业有限公司</t>
  </si>
  <si>
    <t>珠海市香洲区桂山镇</t>
  </si>
  <si>
    <t>广东省珠海市香洲区桂山镇桂山村</t>
  </si>
  <si>
    <t>禅城区</t>
  </si>
  <si>
    <t>63003155420250000001</t>
  </si>
  <si>
    <t>佛山市康盛水产养殖农民专业合作社</t>
  </si>
  <si>
    <t>广东省佛山市禅城区南庄镇醒群村江边村自编66号</t>
  </si>
  <si>
    <t>广东省佛山市禅城区南庄镇醒群村江边6号塘</t>
  </si>
  <si>
    <t>育肥猪</t>
  </si>
  <si>
    <t>63003156020250000001</t>
  </si>
  <si>
    <t>佛山市嘉惠食品有限公司</t>
  </si>
  <si>
    <t>佛山市禅城区南庄镇富锦路3号1座602室</t>
  </si>
  <si>
    <t>广东省佛山市禅城区南庄镇富锦路3号</t>
  </si>
  <si>
    <t>63003155420250000003</t>
  </si>
  <si>
    <t>63003155420250000013</t>
  </si>
  <si>
    <t>加州鲈鱼苗</t>
  </si>
  <si>
    <t>63003159620250000001</t>
  </si>
  <si>
    <t>佛山市金丰水产养殖有限公司</t>
  </si>
  <si>
    <t>佛山市禅城区南庄镇河滘原南海第二水产养殖场自编5号</t>
  </si>
  <si>
    <t>广东省佛山市禅城区南庄镇河滘原南海第二水产养殖场自编5号</t>
  </si>
  <si>
    <t>南海区</t>
  </si>
  <si>
    <t>淡水养殖</t>
  </si>
  <si>
    <t>乌鳢（生鱼）</t>
  </si>
  <si>
    <t>P6SD20254406N000000003</t>
  </si>
  <si>
    <t>李达广</t>
  </si>
  <si>
    <t>广东省佛山市南海区九江镇海寿村</t>
  </si>
  <si>
    <t>2025-01-04</t>
  </si>
  <si>
    <t>2026-01-03</t>
  </si>
  <si>
    <t>P6SD20254406N000000008</t>
  </si>
  <si>
    <t>张汉强</t>
  </si>
  <si>
    <t>广东省佛山市南海区丹灶镇石联村</t>
  </si>
  <si>
    <t>2025-01-07</t>
  </si>
  <si>
    <t>2026-01-06</t>
  </si>
  <si>
    <t>P6SD20254406N000000020</t>
  </si>
  <si>
    <t>关东权</t>
  </si>
  <si>
    <t>广东省佛山市南海区九江镇下西村</t>
  </si>
  <si>
    <t>2025-03-20</t>
  </si>
  <si>
    <t>2026-03-19</t>
  </si>
  <si>
    <t>花卉苗木</t>
  </si>
  <si>
    <t>发财树</t>
  </si>
  <si>
    <t>PPRE20254406N000000001</t>
  </si>
  <si>
    <t>熊玉林</t>
  </si>
  <si>
    <t>广东省佛山市南海区里水镇贤僚村</t>
  </si>
  <si>
    <t>2025-01-08</t>
  </si>
  <si>
    <t>2026-01-07</t>
  </si>
  <si>
    <t>蝴蝶兰</t>
  </si>
  <si>
    <t>PPRE20254406N000000002</t>
  </si>
  <si>
    <t>何景炽</t>
  </si>
  <si>
    <t>广东省佛山市南海区里水镇金利村</t>
  </si>
  <si>
    <t>2025-01-10</t>
  </si>
  <si>
    <t>2026-01-09</t>
  </si>
  <si>
    <t>青白玉吊兰</t>
  </si>
  <si>
    <t>PPRE20254406N000000008</t>
  </si>
  <si>
    <t>佛山市南海区百蝶好农业园艺场</t>
  </si>
  <si>
    <t>广东省佛山市南海区里水镇汤村</t>
  </si>
  <si>
    <t>2026-02-28</t>
  </si>
  <si>
    <t>蓝星花</t>
  </si>
  <si>
    <t>铁海棠</t>
  </si>
  <si>
    <t>千叶兰</t>
  </si>
  <si>
    <t>迷迭香</t>
  </si>
  <si>
    <t>三角梅</t>
  </si>
  <si>
    <t>PPRE20254406N000000010</t>
  </si>
  <si>
    <t>广东省佛山市南海区里水镇岗联村</t>
  </si>
  <si>
    <t>2025-03-27</t>
  </si>
  <si>
    <t>2026-03-26</t>
  </si>
  <si>
    <t>P6SO20254406N000000001</t>
  </si>
  <si>
    <t>粤海食品（佛山）有限公司</t>
  </si>
  <si>
    <t>广东省佛山市南海区桂城街道平洲城区</t>
  </si>
  <si>
    <t>2025-04-30</t>
  </si>
  <si>
    <t>2026-04-29</t>
  </si>
  <si>
    <t>P6SD20254406N000000038</t>
  </si>
  <si>
    <t>伦巧儿</t>
  </si>
  <si>
    <t>广东省佛山市南海区丹灶镇东升社区</t>
  </si>
  <si>
    <t>2026-01-17</t>
  </si>
  <si>
    <t>P6SD20254406N000000041</t>
  </si>
  <si>
    <t>胡胜强</t>
  </si>
  <si>
    <t>广东省佛山市南海区丹灶镇塱心村</t>
  </si>
  <si>
    <t>2025-04-29</t>
  </si>
  <si>
    <t>2026-01-28</t>
  </si>
  <si>
    <t>P6SD20254406N000000044</t>
  </si>
  <si>
    <t>余翠明</t>
  </si>
  <si>
    <t>广东省佛山市南海区西樵镇儒溪村</t>
  </si>
  <si>
    <t>长吻鮠（江团）</t>
  </si>
  <si>
    <t>P6SD20254406N000000048</t>
  </si>
  <si>
    <t>佛山市合渔农业科技有限公司</t>
  </si>
  <si>
    <t>广东省佛山市南海区丹灶镇西联社区</t>
  </si>
  <si>
    <t>2025-05-10</t>
  </si>
  <si>
    <t>2026-05-09</t>
  </si>
  <si>
    <t>P6SD20254406N000000047</t>
  </si>
  <si>
    <t>广东省佛山市南海区九江镇下西社区</t>
  </si>
  <si>
    <t>2025-05-11</t>
  </si>
  <si>
    <t>2026-05-10</t>
  </si>
  <si>
    <t>P6SD20254406N000000049</t>
  </si>
  <si>
    <t>黄潮辉</t>
  </si>
  <si>
    <t>广东省佛山市南海区九江镇石江社区</t>
  </si>
  <si>
    <t>2025-05-21</t>
  </si>
  <si>
    <t>2026-05-20</t>
  </si>
  <si>
    <t>P6SD20254406N000000051</t>
  </si>
  <si>
    <t>谭永洪</t>
  </si>
  <si>
    <t>2025-05-23</t>
  </si>
  <si>
    <t>2026-01-15</t>
  </si>
  <si>
    <t>P6SD20254406N000000054</t>
  </si>
  <si>
    <t>谢炳强</t>
  </si>
  <si>
    <t>广东省佛山市南海区丹灶镇丹灶社区</t>
  </si>
  <si>
    <t>2026-02-22</t>
  </si>
  <si>
    <t>P6SD20254406N000000055</t>
  </si>
  <si>
    <t>2026-05-22</t>
  </si>
  <si>
    <t>P6SD20254406N000000056</t>
  </si>
  <si>
    <t>李伟锋</t>
  </si>
  <si>
    <t>2025-05-27</t>
  </si>
  <si>
    <t>2026-05-26</t>
  </si>
  <si>
    <t>P6SD20254406N000000058</t>
  </si>
  <si>
    <t>2026-02-26</t>
  </si>
  <si>
    <t>P6SD20254406N000000059</t>
  </si>
  <si>
    <t>2025-05-28</t>
  </si>
  <si>
    <t>2026-02-27</t>
  </si>
  <si>
    <t>P6SD20254406N000000061</t>
  </si>
  <si>
    <t>郭铭培</t>
  </si>
  <si>
    <t>广东省佛山市南海区西樵镇朝山社区</t>
  </si>
  <si>
    <t>2025-05-30</t>
  </si>
  <si>
    <t>2026-05-29</t>
  </si>
  <si>
    <t>P6SD20254406N000000065</t>
  </si>
  <si>
    <t>劳锦英</t>
  </si>
  <si>
    <t>广东省佛山市南海区丹灶镇劳边社区</t>
  </si>
  <si>
    <t>P6SD20254406N000000067</t>
  </si>
  <si>
    <t>广东省佛山市南海区丹灶镇石联社区</t>
  </si>
  <si>
    <t>P6SD20254406N000000064</t>
  </si>
  <si>
    <t>崔志华</t>
  </si>
  <si>
    <t>广东省佛山市南海区九江镇水南社区</t>
  </si>
  <si>
    <t>乌鳢（生鱼）12亩</t>
  </si>
  <si>
    <t>P6SD20254406N000000068</t>
  </si>
  <si>
    <t>P6SD20254406N000000070</t>
  </si>
  <si>
    <t>张加基</t>
  </si>
  <si>
    <t>广东省佛山市南海区西樵镇岭西村</t>
  </si>
  <si>
    <t>桂花鱼（饲料）</t>
  </si>
  <si>
    <t>P6SD20254406N000000072</t>
  </si>
  <si>
    <t>梁雪娇</t>
  </si>
  <si>
    <t>广东省佛山市南海区西樵镇平沙村</t>
  </si>
  <si>
    <t>2026-05-30</t>
  </si>
  <si>
    <t>桂花鱼（饲饵）</t>
  </si>
  <si>
    <t>P6SD20254406N000000069</t>
  </si>
  <si>
    <t>潘仕燎</t>
  </si>
  <si>
    <t>2026-02-16</t>
  </si>
  <si>
    <t>P6SD20254406N000000074</t>
  </si>
  <si>
    <t>冯佳成</t>
  </si>
  <si>
    <t>2025-06-11</t>
  </si>
  <si>
    <t>2026-06-10</t>
  </si>
  <si>
    <t>P6SD20254406N000000075</t>
  </si>
  <si>
    <t>广东省佛山市南海区丹灶镇劳边村</t>
  </si>
  <si>
    <t>2026-06-13</t>
  </si>
  <si>
    <t>P6SD20254406N000000076</t>
  </si>
  <si>
    <t>谭建啟</t>
  </si>
  <si>
    <t>广东省佛山市南海区西樵镇海舟村</t>
  </si>
  <si>
    <t>2025-06-20</t>
  </si>
  <si>
    <t>2026-06-19</t>
  </si>
  <si>
    <t>P6SD20254406N000000077</t>
  </si>
  <si>
    <t>陈远初</t>
  </si>
  <si>
    <t>2026-02-25</t>
  </si>
  <si>
    <t>P6SD20254406N000000078</t>
  </si>
  <si>
    <t>广东省佛山市南海区西樵镇显岗社区</t>
  </si>
  <si>
    <t>P6SD20254406N000000079</t>
  </si>
  <si>
    <t>关勇明</t>
  </si>
  <si>
    <t>广东省佛山市南海区九江镇新龙村</t>
  </si>
  <si>
    <t>P6SD20254406N000000080</t>
  </si>
  <si>
    <t>P6SD20254406N000000081</t>
  </si>
  <si>
    <t>佛山市吉裕润达渔业科技有限公司</t>
  </si>
  <si>
    <t>广东省佛山市南海区九江镇梅圳社区</t>
  </si>
  <si>
    <t>P6SD20254406N000000082</t>
  </si>
  <si>
    <t>广东省佛山市南海区九江镇敦根社区</t>
  </si>
  <si>
    <t>P6SD20254406N000000087</t>
  </si>
  <si>
    <t>2025-06-24</t>
  </si>
  <si>
    <t>2026-06-23</t>
  </si>
  <si>
    <t>P6SD20254406N000000088</t>
  </si>
  <si>
    <t>谭永章</t>
  </si>
  <si>
    <t>广东省佛山市南海区九江镇南金村</t>
  </si>
  <si>
    <t>P6SD20254406N000000089</t>
  </si>
  <si>
    <t>谭喜筹</t>
  </si>
  <si>
    <t>2026-03-23</t>
  </si>
  <si>
    <t>P6SD20254406N000000090</t>
  </si>
  <si>
    <t>关锦纯</t>
  </si>
  <si>
    <t>P6SD20254406N000000091</t>
  </si>
  <si>
    <t>李多成</t>
  </si>
  <si>
    <t>2025-06-25</t>
  </si>
  <si>
    <t>2026-03-24</t>
  </si>
  <si>
    <t>P6SD20254406N000000092</t>
  </si>
  <si>
    <t>P6SD20254406N000000095</t>
  </si>
  <si>
    <t>温荃娇</t>
  </si>
  <si>
    <t>2025-06-27</t>
  </si>
  <si>
    <t>P6SD20254406N000000096</t>
  </si>
  <si>
    <t>区伟业</t>
  </si>
  <si>
    <t>广东省佛山市南海区西樵镇大岸村</t>
  </si>
  <si>
    <t>2026-03-29</t>
  </si>
  <si>
    <t>P6SD20254406N000000097</t>
  </si>
  <si>
    <t>2026-03-27</t>
  </si>
  <si>
    <t>P6SD20254406N000000098</t>
  </si>
  <si>
    <t>邓慧星</t>
  </si>
  <si>
    <t>2026-06-27</t>
  </si>
  <si>
    <t>P6SD20254406N000000099</t>
  </si>
  <si>
    <t>何楚莹</t>
  </si>
  <si>
    <t>广东省佛山市南海区丹灶镇西岸村</t>
  </si>
  <si>
    <t>P6SD20254406N000000100</t>
  </si>
  <si>
    <t>P6SD20254406N000000102</t>
  </si>
  <si>
    <t>黄立华</t>
  </si>
  <si>
    <t>桂花鱼(饲料)</t>
  </si>
  <si>
    <t>P6SD20254406N000000103</t>
  </si>
  <si>
    <t>陈福光</t>
  </si>
  <si>
    <t>P6SD20254406N000000104</t>
  </si>
  <si>
    <t>梁志伟</t>
  </si>
  <si>
    <t>P6SD20254406N000000107</t>
  </si>
  <si>
    <t>郭德和</t>
  </si>
  <si>
    <t>广东省佛山市南海区西樵镇西岸社区</t>
  </si>
  <si>
    <t>P6SD20254406N000000108</t>
  </si>
  <si>
    <t>梁兆鹏</t>
  </si>
  <si>
    <t>P6SD20254406N000000109</t>
  </si>
  <si>
    <t>吴润华</t>
  </si>
  <si>
    <t>广东省佛山市南海区狮山镇吴屋村</t>
  </si>
  <si>
    <t>2026-06-29</t>
  </si>
  <si>
    <t>P6SD20254406N000000110</t>
  </si>
  <si>
    <t>P6SD20254406N000000118</t>
  </si>
  <si>
    <t>2026-06-30</t>
  </si>
  <si>
    <t>P6SD20254406N000000119</t>
  </si>
  <si>
    <t>谭国良</t>
  </si>
  <si>
    <t>P6SD20254406N000000120</t>
  </si>
  <si>
    <t>崔映梅</t>
  </si>
  <si>
    <t>2026-03-30</t>
  </si>
  <si>
    <t>P6SD20254406N000000121</t>
  </si>
  <si>
    <t>伦永洪</t>
  </si>
  <si>
    <t>广东省佛山市南海区丹灶镇下沙滘村</t>
  </si>
  <si>
    <t>PPRE20254406N000000014</t>
  </si>
  <si>
    <t>汤财基</t>
  </si>
  <si>
    <t>2025-05-01</t>
  </si>
  <si>
    <t>2026-04-30</t>
  </si>
  <si>
    <t>观音竹</t>
  </si>
  <si>
    <t>PPRE20254406N000000016</t>
  </si>
  <si>
    <t>陆贵忠</t>
  </si>
  <si>
    <t>广东省佛山市南海区里水镇鲁岗村</t>
  </si>
  <si>
    <t>2025-05-20</t>
  </si>
  <si>
    <t>2026-05-19</t>
  </si>
  <si>
    <t>罗汉松</t>
  </si>
  <si>
    <t>PPRE20254406N000000017</t>
  </si>
  <si>
    <t>姚新</t>
  </si>
  <si>
    <t>2025-05-24</t>
  </si>
  <si>
    <t>2026-05-23</t>
  </si>
  <si>
    <t>PPRE20254406N000000023</t>
  </si>
  <si>
    <t>赖日清</t>
  </si>
  <si>
    <t>广东省佛山市南海区里水镇流潮社区</t>
  </si>
  <si>
    <t>2025-06-21</t>
  </si>
  <si>
    <t>2026-06-20</t>
  </si>
  <si>
    <t>PPRE20254406N000000024</t>
  </si>
  <si>
    <t>赖园圆</t>
  </si>
  <si>
    <t>PPRE20254406N000000025</t>
  </si>
  <si>
    <t>杨建国</t>
  </si>
  <si>
    <t>PPRE20254406N000000026</t>
  </si>
  <si>
    <t>劳致朝</t>
  </si>
  <si>
    <t>PPRE20254406N000000027</t>
  </si>
  <si>
    <t>陈链</t>
  </si>
  <si>
    <t>2026-06-26</t>
  </si>
  <si>
    <t>PPRE20254406N000000028</t>
  </si>
  <si>
    <t>黄锡锋</t>
  </si>
  <si>
    <t>PPRE20254406N000000029</t>
  </si>
  <si>
    <t>党从高</t>
  </si>
  <si>
    <t>PPRE20254406N000000030</t>
  </si>
  <si>
    <t>叶明新</t>
  </si>
  <si>
    <t>广东省佛山市南海区里水镇金利社区</t>
  </si>
  <si>
    <t>天堂鸟</t>
  </si>
  <si>
    <t>PPRE20254406N000000031</t>
  </si>
  <si>
    <t>张雪芬</t>
  </si>
  <si>
    <t>广东省佛山市南海区里水镇小布村</t>
  </si>
  <si>
    <t>PPRE20254406N000000032</t>
  </si>
  <si>
    <t>冯国亮</t>
  </si>
  <si>
    <t>PPRE20254406N000000033</t>
  </si>
  <si>
    <t>袁志敏</t>
  </si>
  <si>
    <t>PPRE20254406N000000034</t>
  </si>
  <si>
    <t>毛鹏华</t>
  </si>
  <si>
    <t>PPRE20254406N000000035</t>
  </si>
  <si>
    <t>PPRE20254406N000000036</t>
  </si>
  <si>
    <t>刘中庆</t>
  </si>
  <si>
    <t>P6SO20254406N000000002</t>
  </si>
  <si>
    <t>广东省佛山市南海区狮山镇</t>
  </si>
  <si>
    <t>2025-09-29</t>
  </si>
  <si>
    <t>2026-09-28</t>
  </si>
  <si>
    <t>P6SD20254406N000000122</t>
  </si>
  <si>
    <t>2025-07-05</t>
  </si>
  <si>
    <t>2026-07-04</t>
  </si>
  <si>
    <t>P6SD20254406N000000123</t>
  </si>
  <si>
    <t>2026-04-04</t>
  </si>
  <si>
    <t>P6SD20254406N000000124</t>
  </si>
  <si>
    <t>谭泽成</t>
  </si>
  <si>
    <t>P6SD20254406N000000125</t>
  </si>
  <si>
    <t>陈衍啟</t>
  </si>
  <si>
    <t>广东省佛山市南海区丹灶镇银河社区</t>
  </si>
  <si>
    <t>2026-01-04</t>
  </si>
  <si>
    <t>P6SD20254406N000000126</t>
  </si>
  <si>
    <t>2025-07-06</t>
  </si>
  <si>
    <t>2026-07-05</t>
  </si>
  <si>
    <t>P6SD20254406N000000127</t>
  </si>
  <si>
    <t>2025-07-09</t>
  </si>
  <si>
    <t>2026-01-08</t>
  </si>
  <si>
    <t>P6SD20254406N000000128</t>
  </si>
  <si>
    <t>帅家英</t>
  </si>
  <si>
    <t>广东省佛山市南海区丹灶镇新农社区</t>
  </si>
  <si>
    <t>P6SD20254406N000000130</t>
  </si>
  <si>
    <t>程新华</t>
  </si>
  <si>
    <t>广东省佛山市南海区九江镇璜矶社区</t>
  </si>
  <si>
    <t>2025-07-11</t>
  </si>
  <si>
    <t>2026-04-10</t>
  </si>
  <si>
    <t>P6SD20254406N000000131</t>
  </si>
  <si>
    <t>王长实</t>
  </si>
  <si>
    <t>2026-01-10</t>
  </si>
  <si>
    <t>P6SD20254406N000000132</t>
  </si>
  <si>
    <t>刘庆攀</t>
  </si>
  <si>
    <t>广东省佛山市南海区狮山镇刘边村</t>
  </si>
  <si>
    <t>P6SD20254406N000000133</t>
  </si>
  <si>
    <t>P6SD20254406N000000134</t>
  </si>
  <si>
    <t>2026-07-11</t>
  </si>
  <si>
    <t>P6SD20254406N000000135</t>
  </si>
  <si>
    <t>2026-01-11</t>
  </si>
  <si>
    <t>P6SD20254406N000000136</t>
  </si>
  <si>
    <t>周伟能</t>
  </si>
  <si>
    <t>佛山市伟恩利水产有限公司</t>
  </si>
  <si>
    <t>2025-07-29</t>
  </si>
  <si>
    <t>2026-07-28</t>
  </si>
  <si>
    <t>P6SD20254406N000000138</t>
  </si>
  <si>
    <t>2025-08-26</t>
  </si>
  <si>
    <t>2026-08-25</t>
  </si>
  <si>
    <t>P6SD20254406N000000139</t>
  </si>
  <si>
    <t>2025-09-20</t>
  </si>
  <si>
    <t>P6SD20254406N000000140</t>
  </si>
  <si>
    <t>P6SD20254406N000000142</t>
  </si>
  <si>
    <t>PPRE20254406N000000037</t>
  </si>
  <si>
    <t>梁思欣</t>
  </si>
  <si>
    <t>2026-07-30</t>
  </si>
  <si>
    <t>PPRE20254406N000000038</t>
  </si>
  <si>
    <t>李建文</t>
  </si>
  <si>
    <t>广东省佛山市南海区里水镇得胜村</t>
  </si>
  <si>
    <t>2026-07-31</t>
  </si>
  <si>
    <t>PPRE20254406N000000039</t>
  </si>
  <si>
    <t>郑群英</t>
  </si>
  <si>
    <t>2025-08-30</t>
  </si>
  <si>
    <t>2026-08-29</t>
  </si>
  <si>
    <t>PPRE20254406N000000040</t>
  </si>
  <si>
    <t>叶佩欣</t>
  </si>
  <si>
    <t>PPRE20254406N000000041</t>
  </si>
  <si>
    <t>袖珍椰子</t>
  </si>
  <si>
    <t>PPRE20254406N000000042</t>
  </si>
  <si>
    <t>陆新知</t>
  </si>
  <si>
    <t>佛山市绿科花卉种苗有限公司</t>
  </si>
  <si>
    <t>广东省佛山市南海区狮山镇黎岗村</t>
  </si>
  <si>
    <t>2025-09-10</t>
  </si>
  <si>
    <t>2026-09-09</t>
  </si>
  <si>
    <t>大叶棕竹</t>
  </si>
  <si>
    <t>小叶棕竹</t>
  </si>
  <si>
    <t>圆叶刺轴榈</t>
  </si>
  <si>
    <t>南洋杉</t>
  </si>
  <si>
    <t>鸭脚木</t>
  </si>
  <si>
    <t>龟背竹</t>
  </si>
  <si>
    <t>沙漠玫瑰</t>
  </si>
  <si>
    <t>散尾葵</t>
  </si>
  <si>
    <t>白花天堂鸟</t>
  </si>
  <si>
    <t>保罗</t>
  </si>
  <si>
    <t>PPRE20254406N000000043</t>
  </si>
  <si>
    <t>李溢</t>
  </si>
  <si>
    <t>2025-09-17</t>
  </si>
  <si>
    <t>2026-09-16</t>
  </si>
  <si>
    <t>富贵蕨</t>
  </si>
  <si>
    <t>P6SD20254406N000000143</t>
  </si>
  <si>
    <t>2025-10-01</t>
  </si>
  <si>
    <t>P6SD20254406N000000144</t>
  </si>
  <si>
    <t>广东省佛山市南海区丹灶镇西联村</t>
  </si>
  <si>
    <t>2025-10-14</t>
  </si>
  <si>
    <t>2026-04-13</t>
  </si>
  <si>
    <t>P6SD20254406N000000145</t>
  </si>
  <si>
    <t>2025-10-25</t>
  </si>
  <si>
    <t>2026-07-24</t>
  </si>
  <si>
    <t>P6SD20254406N000000146</t>
  </si>
  <si>
    <t>2025-11-14</t>
  </si>
  <si>
    <t>2026-08-13</t>
  </si>
  <si>
    <t>P6SD20254406N000000147</t>
  </si>
  <si>
    <t>2026-05-13</t>
  </si>
  <si>
    <t>海桐</t>
  </si>
  <si>
    <t>PPRE20254406N000000044</t>
  </si>
  <si>
    <t>魏霞</t>
  </si>
  <si>
    <t>2026-11-13</t>
  </si>
  <si>
    <t>粉花夹</t>
  </si>
  <si>
    <t>狗牙花</t>
  </si>
  <si>
    <t>小叶子紫薇</t>
  </si>
  <si>
    <t>大红花</t>
  </si>
  <si>
    <t>花叶连翘</t>
  </si>
  <si>
    <t>排骨草</t>
  </si>
  <si>
    <t>P6SD20254406N000000148</t>
  </si>
  <si>
    <t>PPRE20254406N000000045</t>
  </si>
  <si>
    <t>欧阳小芳</t>
  </si>
  <si>
    <t>PPRE20254406N000000046</t>
  </si>
  <si>
    <t>高倩鸿</t>
  </si>
  <si>
    <t>PPRE20254406N000000047</t>
  </si>
  <si>
    <t>区庆华</t>
  </si>
  <si>
    <t>广东省佛山市南海区狮山镇象岭村</t>
  </si>
  <si>
    <t>彩叶芋</t>
  </si>
  <si>
    <t>PPRE20254406N000000048</t>
  </si>
  <si>
    <t>陈春霞</t>
  </si>
  <si>
    <t>PPRE20254406N000000049</t>
  </si>
  <si>
    <t>金中山</t>
  </si>
  <si>
    <t>PPRE20254406N000000050</t>
  </si>
  <si>
    <t>张西凯</t>
  </si>
  <si>
    <t>PPRE20254406N000000051</t>
  </si>
  <si>
    <t>陈金成</t>
  </si>
  <si>
    <t>广东省佛山市南海区里水镇流潮村</t>
  </si>
  <si>
    <t>PPRE20254406N000000052</t>
  </si>
  <si>
    <t>广东省佛山市南海区里水镇汤村村</t>
  </si>
  <si>
    <t>PPRE20254406N000000053</t>
  </si>
  <si>
    <t>PPRE20254406N000000054</t>
  </si>
  <si>
    <t>郭海金</t>
  </si>
  <si>
    <t>PPRE20254406N000000055</t>
  </si>
  <si>
    <t>卢镇环</t>
  </si>
  <si>
    <t>PPRE20254406N000000056</t>
  </si>
  <si>
    <t>蓝远宏</t>
  </si>
  <si>
    <t>PPRE20254406N000000057</t>
  </si>
  <si>
    <t>PPRE20254406N000000058</t>
  </si>
  <si>
    <t>陈林方</t>
  </si>
  <si>
    <t>PPRE20254406N000000059</t>
  </si>
  <si>
    <t>PPRE20254406N000000060</t>
  </si>
  <si>
    <t>林转花</t>
  </si>
  <si>
    <t>PPRE20254406N000000061</t>
  </si>
  <si>
    <t>范院昌</t>
  </si>
  <si>
    <t>PPRE20254406N000000062</t>
  </si>
  <si>
    <t>PPRE20254406N000000063</t>
  </si>
  <si>
    <t>广东省佛山市南海区里水镇瑶头村</t>
  </si>
  <si>
    <t>PPRE20254406N000000064</t>
  </si>
  <si>
    <t>佛山市三三农业有限公司</t>
  </si>
  <si>
    <t>火鹤后</t>
  </si>
  <si>
    <t>PPRE20254406N000000065</t>
  </si>
  <si>
    <t>王国洪</t>
  </si>
  <si>
    <t>PPRE20254406N000000066</t>
  </si>
  <si>
    <t>吴爱丽</t>
  </si>
  <si>
    <t>PPRE20254406N000000067</t>
  </si>
  <si>
    <t>叶国栋</t>
  </si>
  <si>
    <t>PPRE20254406N000000068</t>
  </si>
  <si>
    <t>蔡祥信</t>
  </si>
  <si>
    <t>PPRE20254406N000000069</t>
  </si>
  <si>
    <t>PPRE20254406N000000070</t>
  </si>
  <si>
    <t>周仲玲</t>
  </si>
  <si>
    <t>广东省佛山市南海区里水镇建星村</t>
  </si>
  <si>
    <t>紫檀</t>
  </si>
  <si>
    <t>PPRE20254406N000000071</t>
  </si>
  <si>
    <t>顺德区</t>
  </si>
  <si>
    <t>AGUZA0027825Q050027G</t>
  </si>
  <si>
    <t>曾德文</t>
  </si>
  <si>
    <t>佛山市顺德区北滘镇莘村兴隆街二巷1号</t>
  </si>
  <si>
    <t>佛山市顺德区北窖镇黄龙村委会</t>
  </si>
  <si>
    <t>鳗鱼</t>
  </si>
  <si>
    <t>AGUZA0027825Q050034S</t>
  </si>
  <si>
    <t>曾令军</t>
  </si>
  <si>
    <t>佛山市顺德区北窖镇莘村大塘街1号</t>
  </si>
  <si>
    <t>佛山市顺德区均安镇天湖居委会</t>
  </si>
  <si>
    <t>AGUZA0027825Q050026Y</t>
  </si>
  <si>
    <t>邓军略</t>
  </si>
  <si>
    <t>佛山市顺德区容桂街道白平街十巷10号</t>
  </si>
  <si>
    <t>佛山市顺德区均安镇南沙居委会</t>
  </si>
  <si>
    <t>AGUZA0027825Q050029J</t>
  </si>
  <si>
    <t>黄带棠</t>
  </si>
  <si>
    <t>佛山市顺德区北窖镇马村新地街新北巷1号</t>
  </si>
  <si>
    <t>AGUZA0027825Q050031Z</t>
  </si>
  <si>
    <t>冯任洪</t>
  </si>
  <si>
    <t>佛山市顺德区均安镇南沙洪恩街四巷39号</t>
  </si>
  <si>
    <t>佛山市顺德区均安镇星槎村委会</t>
  </si>
  <si>
    <t>AGUZA0027825Q050008W</t>
  </si>
  <si>
    <t>梁远权</t>
  </si>
  <si>
    <t>佛山市顺德区勒流镇连杜村冠裳八巷9号</t>
  </si>
  <si>
    <t>佛山市顺德区勒流街道连杜村委会</t>
  </si>
  <si>
    <t>广东鲂</t>
  </si>
  <si>
    <t>AGUZA0027825Q050028B</t>
  </si>
  <si>
    <t>曾惟铭</t>
  </si>
  <si>
    <t>佛山市顺德区北窖镇莘村兴隆街二巷1号</t>
  </si>
  <si>
    <t>佛山市顺德区北窖镇西海村委会</t>
  </si>
  <si>
    <t>AGUZA0013A25Q050000B</t>
  </si>
  <si>
    <t>唐常胜</t>
  </si>
  <si>
    <t>佛山市顺德区陈村镇碧桂花城翠湖畔一区一街21栋203号</t>
  </si>
  <si>
    <t>佛山市顺德区陈村镇谭洲村委会</t>
  </si>
  <si>
    <t>蝴蝶兰等</t>
  </si>
  <si>
    <t>AGUZA0013A25Q050002W</t>
  </si>
  <si>
    <t>钟海旺</t>
  </si>
  <si>
    <t>佛山市顺德区陈村镇潭州花城御景苑七街十六座402室</t>
  </si>
  <si>
    <t>AGUZA0027825Q050032X</t>
  </si>
  <si>
    <t>高启舜</t>
  </si>
  <si>
    <t>广东省佛山市顺德区北滘镇林头大东街27号</t>
  </si>
  <si>
    <t>AGUZA0027825Q050037Y</t>
  </si>
  <si>
    <t>卢文章</t>
  </si>
  <si>
    <t>广东省佛山市顺德区勒流街道众涌村光德大街四巷10号</t>
  </si>
  <si>
    <t>佛山市顺德区勒流街道众涌村委会</t>
  </si>
  <si>
    <t>佛山市顺德区均安镇新华居委会</t>
  </si>
  <si>
    <t>罗汉松等</t>
  </si>
  <si>
    <t>AGUZA0013A25Q050001L</t>
  </si>
  <si>
    <t>卢志景</t>
  </si>
  <si>
    <t>佛山市顺德区陈村镇弼教花园二巷1号</t>
  </si>
  <si>
    <t>AGUZA0013A25Q050003G</t>
  </si>
  <si>
    <t>杜耀彬</t>
  </si>
  <si>
    <t>佛山市顺德区陈村镇弼教北便一巷2号</t>
  </si>
  <si>
    <t>佛山市顺德区勒流街道稔海村委会</t>
  </si>
  <si>
    <t>AGUZA0013A25Q050004E</t>
  </si>
  <si>
    <t>杜耀林</t>
  </si>
  <si>
    <t>佛山市顺德区陈村镇弼教北便一巷1号</t>
  </si>
  <si>
    <t>AGUZA0013A25Q050005O</t>
  </si>
  <si>
    <t>杜梓炫</t>
  </si>
  <si>
    <t>待宰育肥猪</t>
  </si>
  <si>
    <t>AGUZA0048625Q050000X</t>
  </si>
  <si>
    <t>佛山市顺德区德为食品有限公司</t>
  </si>
  <si>
    <t>广东省佛山市顺德区乐从镇乐从社区藤湖路101号之六</t>
  </si>
  <si>
    <t>佛山市顺德区乐从镇乐从居委会</t>
  </si>
  <si>
    <t>AGUZA0013A25Q050006Z</t>
  </si>
  <si>
    <t>罗恩强</t>
  </si>
  <si>
    <t>AGUZA0013A25Q050007J</t>
  </si>
  <si>
    <t>翁敏强</t>
  </si>
  <si>
    <t>AGUZA0013A25Q050008H</t>
  </si>
  <si>
    <t>何浩东</t>
  </si>
  <si>
    <t>金山棕</t>
  </si>
  <si>
    <t>AGUZA0013A25Q050009R</t>
  </si>
  <si>
    <t>梁启明</t>
  </si>
  <si>
    <t>AGUZA0013A25Q050010A</t>
  </si>
  <si>
    <t>李伟杰</t>
  </si>
  <si>
    <t>简易大棚</t>
  </si>
  <si>
    <t>14115901400100154238</t>
  </si>
  <si>
    <t>麦迪强</t>
  </si>
  <si>
    <t>佛山市顺德区杏坛镇麦村村委会</t>
  </si>
  <si>
    <t>14115901400100160020</t>
  </si>
  <si>
    <t>谭志辉</t>
  </si>
  <si>
    <t>佛山市顺德区伦教街道羊额村委会</t>
  </si>
  <si>
    <t>14115901400100159761</t>
  </si>
  <si>
    <t>翁炳潮</t>
  </si>
  <si>
    <t>14115901400100160495</t>
  </si>
  <si>
    <t>佛山市顺德区北滘镇黄龙村委会</t>
  </si>
  <si>
    <t>14115901400100160225</t>
  </si>
  <si>
    <t>霍顺华</t>
  </si>
  <si>
    <t>佛山市顺德区北滘镇西滘村委会</t>
  </si>
  <si>
    <t>14115901400100161804</t>
  </si>
  <si>
    <t>李明</t>
  </si>
  <si>
    <t>佛山市顺德区伦教街道霞石村委会</t>
  </si>
  <si>
    <t>14115901400100160611</t>
  </si>
  <si>
    <t>梁鹤初</t>
  </si>
  <si>
    <t>佛山市顺德区伦教街道熹涌村委会</t>
  </si>
  <si>
    <t>14115901400100160033</t>
  </si>
  <si>
    <t>黎俊杰</t>
  </si>
  <si>
    <t>佛山市顺德区勒流街道裕源村委会</t>
  </si>
  <si>
    <t>14115901400100160916</t>
  </si>
  <si>
    <t>徐振辉</t>
  </si>
  <si>
    <t>佛山市顺德区伦教街道三洲居委会</t>
  </si>
  <si>
    <t>14115901400100164034</t>
  </si>
  <si>
    <t>苏钢强</t>
  </si>
  <si>
    <t>佛山市顺德区杏坛镇桑麻村委会</t>
  </si>
  <si>
    <t>14115901400100162422</t>
  </si>
  <si>
    <t>郑建波</t>
  </si>
  <si>
    <t>14115901400100163452</t>
  </si>
  <si>
    <t>梁健标</t>
  </si>
  <si>
    <t>14115901400100164037</t>
  </si>
  <si>
    <t>李志坚</t>
  </si>
  <si>
    <t>14115901400100161858</t>
  </si>
  <si>
    <t>叶汝堂</t>
  </si>
  <si>
    <t>14115901400100163928</t>
  </si>
  <si>
    <t>莫德想</t>
  </si>
  <si>
    <t>佛山市顺德区杏坛镇南朗村委会</t>
  </si>
  <si>
    <t>14115901400100163368</t>
  </si>
  <si>
    <t>梁兆坤</t>
  </si>
  <si>
    <t>佛山市顺德区勒流街道勒北村委会</t>
  </si>
  <si>
    <t>高明区</t>
  </si>
  <si>
    <t>龙血树</t>
  </si>
  <si>
    <t>PPRE20254406N000000003</t>
  </si>
  <si>
    <t>谢建新</t>
  </si>
  <si>
    <t>广东省佛山市高明区更合镇珠塘村委会塘肚村</t>
  </si>
  <si>
    <t>狐尾天门冬、珍珠狗牙花、官粉龙船花、鸭脚木、芙蓉菊</t>
  </si>
  <si>
    <t>PPRE20254406N000000004</t>
  </si>
  <si>
    <t>李祖钦</t>
  </si>
  <si>
    <t>广东省佛山市高明区荷城街道庆洲居委会月洲股份经济合作社猛圹坦、雅瑶口园地</t>
  </si>
  <si>
    <t>农业大棚</t>
  </si>
  <si>
    <t>钢结构大棚</t>
  </si>
  <si>
    <t>PPRP20254406N000000001</t>
  </si>
  <si>
    <t>申永</t>
  </si>
  <si>
    <t>广东省佛山市高明区荷城街道范洲村委会乃头东（土名）、高腰朗</t>
  </si>
  <si>
    <t>兰花</t>
  </si>
  <si>
    <t>PPRE20254406N000000005</t>
  </si>
  <si>
    <t>谭文伟</t>
  </si>
  <si>
    <t>广东省佛山市高明区明城镇崇步村委会现代农业生态园明城崇步中心区</t>
  </si>
  <si>
    <t>PPRE20254406N000000007</t>
  </si>
  <si>
    <t>黄辉明</t>
  </si>
  <si>
    <t>广东省佛山市高明区荷城街道范洲村委会罗家股份合作社地块（土名：门口田）、范洲村委会坑边村门口塱农地</t>
  </si>
  <si>
    <t>清香木</t>
  </si>
  <si>
    <t>PPRE20254406N000000009</t>
  </si>
  <si>
    <t>谢天文</t>
  </si>
  <si>
    <t>佛山市高明区荷城街道西富公路赤坎村路段东面</t>
  </si>
  <si>
    <t>非洲茉莉</t>
  </si>
  <si>
    <t>金叶连翘、满天星</t>
  </si>
  <si>
    <t>鸭脚木、粉叶金花</t>
  </si>
  <si>
    <t>PPRE20254406N000000012</t>
  </si>
  <si>
    <t>陈尚锋</t>
  </si>
  <si>
    <t>广东省佛山市高明区荷城街道王臣村委会西富公路下五一路段西面（村面前塱2、3号园地）</t>
  </si>
  <si>
    <t>PPRE20254406N000000013</t>
  </si>
  <si>
    <t>钟群芳</t>
  </si>
  <si>
    <t>广东省佛山市高明区杨和镇对川村委会禄堂村的后洞（土名）</t>
  </si>
  <si>
    <t>淡水水产</t>
  </si>
  <si>
    <t>P6SD20254406N000000043</t>
  </si>
  <si>
    <t>广东合沣渔业有限公司</t>
  </si>
  <si>
    <t>广东省佛山市高明区荷城街道石洲珠江村鱼塘地块</t>
  </si>
  <si>
    <t>胡椒木</t>
  </si>
  <si>
    <t>PPRE20254406N000000015</t>
  </si>
  <si>
    <t>谢天明</t>
  </si>
  <si>
    <t>广东省佛山市高明区荷城街道江湾居委会</t>
  </si>
  <si>
    <t>假连翘</t>
  </si>
  <si>
    <t>PPRE20254406N000000019</t>
  </si>
  <si>
    <t>张月朝</t>
  </si>
  <si>
    <t>广东省佛山市高明区杨和镇河西居委会江头坪经济联社对面海和村口</t>
  </si>
  <si>
    <t>凤梨兰花</t>
  </si>
  <si>
    <t>PPRE20254406N000000018</t>
  </si>
  <si>
    <t>朱建</t>
  </si>
  <si>
    <t>广东省佛山市高明区杨和镇石水村委会平岭村小组沙乃一带农田</t>
  </si>
  <si>
    <t>花叶落石、菩提</t>
  </si>
  <si>
    <t>绿翡翠、青苹果</t>
  </si>
  <si>
    <t>PPRE20254406N000000022</t>
  </si>
  <si>
    <t>陈炳松</t>
  </si>
  <si>
    <t>广东省佛山市高明区荷城街道塘南村委会大塘江村，地名：坟坳(园片)、塘基脚、木田</t>
  </si>
  <si>
    <t>栀子花</t>
  </si>
  <si>
    <t>水鱼</t>
  </si>
  <si>
    <t>P6SD20254406N000000137</t>
  </si>
  <si>
    <t>佛山市森信农业有限公司</t>
  </si>
  <si>
    <t>广东省佛山市高明区更合镇平塘村</t>
  </si>
  <si>
    <t>2025-08-22</t>
  </si>
  <si>
    <t>2026-08-21</t>
  </si>
  <si>
    <t>0.45</t>
  </si>
  <si>
    <t>猪</t>
  </si>
  <si>
    <t>P6SO20254406N000000003</t>
  </si>
  <si>
    <t>佛山市高明区宁汇肉联食品有限公司</t>
  </si>
  <si>
    <t>广东省佛山市高明区荷城街道</t>
  </si>
  <si>
    <t>2026-09-30</t>
  </si>
  <si>
    <t>三水区</t>
  </si>
  <si>
    <t>P6SD20254406N000000024</t>
  </si>
  <si>
    <t>佛山市丰万海水产有限公司</t>
  </si>
  <si>
    <t>佛山市三水区乐平南联村民委员会龙院村“龙口”</t>
  </si>
  <si>
    <t>佛山市三水区大塘镇莘田上坳村土名（元塘）等鱼塘</t>
  </si>
  <si>
    <t>P6SD20254406N000000026</t>
  </si>
  <si>
    <t>佛山市三水区乐平镇乐平镇大岗村委会先北队沉布北等鱼塘</t>
  </si>
  <si>
    <t>P6SD20254406N000000027</t>
  </si>
  <si>
    <t>佛山市三水区乐平镇华布下华村土名为“新基头”等鱼塘</t>
  </si>
  <si>
    <t>P6SD20254406N000000028</t>
  </si>
  <si>
    <t>佛山市三水区芦苞镇西河叶洲村土名“黄泥”等鱼塘</t>
  </si>
  <si>
    <t>P6SD20254406N000000029</t>
  </si>
  <si>
    <t>佛山市三水区乐平镇上华村土名“老虎力”鱼塘</t>
  </si>
  <si>
    <t>P6SD20254406N000000030</t>
  </si>
  <si>
    <t>P6SD20254406N000000033</t>
  </si>
  <si>
    <t>佛山市三水区大塘镇莘田现在水产园内自编F2区：1号、2号、3号、4号、5号、6号等鱼塘</t>
  </si>
  <si>
    <t>P6SD20254406N000000034</t>
  </si>
  <si>
    <t>佛山市三水区大塘镇莘田现在水产园内自编F2区：1号、2号、3号、4号、5号等鱼塘</t>
  </si>
  <si>
    <t>P6SD20254406N000000035</t>
  </si>
  <si>
    <t>佛山市三水区芦苞镇刘寨村旺寮村“马洲”等鱼塘</t>
  </si>
  <si>
    <t>红继木</t>
  </si>
  <si>
    <t>PPRE20254406N000000006</t>
  </si>
  <si>
    <t>何锐潮</t>
  </si>
  <si>
    <t>佛山市三水区大塘镇莘田村三一队滩完的土地</t>
  </si>
  <si>
    <t>油柑</t>
  </si>
  <si>
    <t>PPRE20254406N000000011</t>
  </si>
  <si>
    <t>佛山市三水区洲海禾园艺场</t>
  </si>
  <si>
    <t>三水区芦苞镇西河村李洲第六号</t>
  </si>
  <si>
    <t>三水区芦苞镇西河村李洲第三号地、第六号地、菜地坦、大海坎地、原村果地</t>
  </si>
  <si>
    <t>2025-03-30</t>
  </si>
  <si>
    <t>仁面</t>
  </si>
  <si>
    <t>冬青</t>
  </si>
  <si>
    <t>P6SD20254406N000000071</t>
  </si>
  <si>
    <t>李占明</t>
  </si>
  <si>
    <t>三水区芦苞镇四合大宜岗三队七巷10号</t>
  </si>
  <si>
    <t>芦苞镇四合村虎眠上社黎头占大竹园鱼塘1号、大竹园鱼塘2号、大竹园鱼塘3号(土名)；芦苞镇四合村委虎眠村（土名：滕菜圆、大连塘、侧水坦）</t>
  </si>
  <si>
    <t>黄骨</t>
  </si>
  <si>
    <t>P6SD20254406N000000085</t>
  </si>
  <si>
    <t>蔡贵炘</t>
  </si>
  <si>
    <t>三水区芦苞镇独树岗鱼塘一队市场12号</t>
  </si>
  <si>
    <t>三水区芦苞镇独树岗北氹、北氹地塘边、南氹鱼塘</t>
  </si>
  <si>
    <t>2025-06-22</t>
  </si>
  <si>
    <t>2026-03-21</t>
  </si>
  <si>
    <t>P6SD20254406N000000094</t>
  </si>
  <si>
    <t>李杰文</t>
  </si>
  <si>
    <t>三水区南山镇六和旗杆村12号</t>
  </si>
  <si>
    <t>三水区南山镇六和蒲六村梯横（土名）等</t>
  </si>
  <si>
    <t>P6SD20254406N000000111</t>
  </si>
  <si>
    <t>三水区乐平镇南联村民委员会龙院村“龙口”（土名）（住所申报）</t>
  </si>
  <si>
    <t>三水区大塘镇莘田上坳村土名(元塘)等鱼塘</t>
  </si>
  <si>
    <t>P6SD20254406N000000112</t>
  </si>
  <si>
    <t>三水区乐平镇华布下华村土名为“新基头”等鱼塘</t>
  </si>
  <si>
    <t>P6SD20254406N000000113</t>
  </si>
  <si>
    <t>三水区大塘镇莘田现在水产园内自编F2区：1号、2号、3号、4号、5号、6号等鱼塘</t>
  </si>
  <si>
    <t>P6SD20254406N000000114</t>
  </si>
  <si>
    <t>三水区乐平镇上华村土名“老虎力”鱼塘</t>
  </si>
  <si>
    <t>P6SD20254406N000000115</t>
  </si>
  <si>
    <t>三水区云东海街道三水农场宗地6号等鱼塘</t>
  </si>
  <si>
    <t>P6SD20254406N000000116</t>
  </si>
  <si>
    <t>三水区芦苞镇刘寨村旺寮村“插田岗、马墩、马洲”等鱼塘</t>
  </si>
  <si>
    <t>P6SD20254406N000000117</t>
  </si>
  <si>
    <t>三水区大塘镇莘田村新冲等鱼塘</t>
  </si>
  <si>
    <t>土沉香</t>
  </si>
  <si>
    <t>PPRE20254406N000000020</t>
  </si>
  <si>
    <t>李玉强</t>
  </si>
  <si>
    <t>三水区三水区南山镇六和人民路32号</t>
  </si>
  <si>
    <t>三水区南山镇六和六一村横窝山塘、邓边下坑村村背山岗</t>
  </si>
  <si>
    <t>2025-06-12</t>
  </si>
  <si>
    <t>2026-06-11</t>
  </si>
  <si>
    <t>风铃树</t>
  </si>
  <si>
    <t>沉香</t>
  </si>
  <si>
    <t>PPRE20254406N000000021</t>
  </si>
  <si>
    <t>胡冠科</t>
  </si>
  <si>
    <t>三水区芦苞西河下乐塘村下北队东15号</t>
  </si>
  <si>
    <t>三水区芦苞镇西河下乐塘山坡林地</t>
  </si>
  <si>
    <t>P6SD20254406N000000129</t>
  </si>
  <si>
    <t>谢镇杨</t>
  </si>
  <si>
    <t>佛山市三水区西南街道青岐村的大笪塘</t>
  </si>
  <si>
    <t>佛山市三水区西南街道青岐村的大笪塘（土名）等鱼塘</t>
  </si>
  <si>
    <t>2025-07-10</t>
  </si>
  <si>
    <t>2026-07-09</t>
  </si>
  <si>
    <t>P6SD20254406N000000141</t>
  </si>
  <si>
    <t>佛山市三水区芦苞镇四合大宜岗三队七巷10号</t>
  </si>
  <si>
    <t>佛山市三水区大塘永平村委岭南村“肇花南”鱼塘</t>
  </si>
  <si>
    <t>2025-09-26</t>
  </si>
  <si>
    <t>2026-09-25</t>
  </si>
  <si>
    <t>翁源县</t>
  </si>
  <si>
    <t>P9U920254402N000000001</t>
  </si>
  <si>
    <t>广东全美花卉科技有限公司</t>
  </si>
  <si>
    <t>广东省韶关市翁源县江尾镇鹤仔村</t>
  </si>
  <si>
    <t>P9U920254402N000000002</t>
  </si>
  <si>
    <t>翁源县中园兰花产业发展有限公司</t>
  </si>
  <si>
    <t>P9U920254402N000000003</t>
  </si>
  <si>
    <t>翁源县江尾镇樱健兰业</t>
  </si>
  <si>
    <t>广东省韶关市翁源县江尾镇九仙村</t>
  </si>
  <si>
    <t>P9U920254402N000000004</t>
  </si>
  <si>
    <t>翁源县江尾镇一乐园花场</t>
  </si>
  <si>
    <t>广东省韶关市翁源县江尾镇仙北村</t>
  </si>
  <si>
    <t>P9U920254402N000000005</t>
  </si>
  <si>
    <t>翁源县繁花蝴蝶兰有限公司</t>
  </si>
  <si>
    <t>广东省韶关市翁源县坝仔镇蓝河村</t>
  </si>
  <si>
    <t>P9U920254402N000000006</t>
  </si>
  <si>
    <t>章*文</t>
  </si>
  <si>
    <t>广东省韶关市翁源县江尾镇松塘村</t>
  </si>
  <si>
    <t>P9U920254402N000000007</t>
  </si>
  <si>
    <t>翁源县仙邑兰花生物科技有限公司</t>
  </si>
  <si>
    <t>P9U920254402N000000008</t>
  </si>
  <si>
    <t>翁源县麓山兰业有限公司</t>
  </si>
  <si>
    <t>广东省韶关市翁源县江尾镇松塘村、鹤仔村、松岗村</t>
  </si>
  <si>
    <t>P9U920254402N000000009</t>
  </si>
  <si>
    <t>翁源县全城蝴蝶兰有限公司</t>
  </si>
  <si>
    <t>P9U920254402N000000010</t>
  </si>
  <si>
    <t>吴*日</t>
  </si>
  <si>
    <t>广东省韶关市翁源县坝仔镇良星村</t>
  </si>
  <si>
    <t>P9U920254402N000000011</t>
  </si>
  <si>
    <t>翁源臻香兰业有限公司</t>
  </si>
  <si>
    <t>P9U920254402N000000012</t>
  </si>
  <si>
    <t>翁源县品兰轩花卉产业发展有限公司</t>
  </si>
  <si>
    <t>广东省韶关市翁源县坝仔镇珍珠村</t>
  </si>
  <si>
    <t>P9U920254402N000000013</t>
  </si>
  <si>
    <t>翁源县龙兴兰业有限公司</t>
  </si>
  <si>
    <t>广东省韶关市翁源县江尾镇松岗村</t>
  </si>
  <si>
    <t>P9U920254402N000000014</t>
  </si>
  <si>
    <t>翁源县兰姑娘信息科技有限公司</t>
  </si>
  <si>
    <t>P9U920254402N000000015</t>
  </si>
  <si>
    <t>翁源县古香兰花有限公司</t>
  </si>
  <si>
    <t>P9U920254402N000000016</t>
  </si>
  <si>
    <t>翁源县飞扬兰业有限公司</t>
  </si>
  <si>
    <t>P9U920254402N000000017</t>
  </si>
  <si>
    <t>韶关兰海生态农业发展有限公司</t>
  </si>
  <si>
    <t>P9U920254402N000000018</t>
  </si>
  <si>
    <t>刘*优</t>
  </si>
  <si>
    <t>P9U920254402N000000019</t>
  </si>
  <si>
    <t>马*丰</t>
  </si>
  <si>
    <t>P9U920254402N000000020</t>
  </si>
  <si>
    <t>吕*红</t>
  </si>
  <si>
    <t>P9U920254402N000000021</t>
  </si>
  <si>
    <t>慧扬兰业（韶关）有限公司</t>
  </si>
  <si>
    <t>P9U920254402N000000022</t>
  </si>
  <si>
    <t>广东芳怡农业科技有限公司</t>
  </si>
  <si>
    <t>P9U920254402N000000023</t>
  </si>
  <si>
    <t>陈*燎</t>
  </si>
  <si>
    <t>广东省韶关市翁源县江尾镇</t>
  </si>
  <si>
    <t>P9U920254402N000000024</t>
  </si>
  <si>
    <t>林*强</t>
  </si>
  <si>
    <t>P9U920254402N000000025</t>
  </si>
  <si>
    <t>吴*新</t>
  </si>
  <si>
    <t>P9U920254402N000000027</t>
  </si>
  <si>
    <t>翁源县馨香兰业有限公司</t>
  </si>
  <si>
    <t>广东省韶关市翁源县江尾镇仙南村</t>
  </si>
  <si>
    <t>P9U920254402N000000028</t>
  </si>
  <si>
    <t>翁源县新正威农业有限公司</t>
  </si>
  <si>
    <t>P9U920254402N000000029</t>
  </si>
  <si>
    <t>翁源县新兄弟农业发展有限公司</t>
  </si>
  <si>
    <t>P9U920254402N000000030</t>
  </si>
  <si>
    <t>翁源县德芳兰园有限公司</t>
  </si>
  <si>
    <t>P9U920254402N000000032</t>
  </si>
  <si>
    <t>翁源县嘉兰苑花卉有限公司</t>
  </si>
  <si>
    <t>P9U920254402N000000034</t>
  </si>
  <si>
    <t>刘*梅</t>
  </si>
  <si>
    <t>P9U920254402N000000035</t>
  </si>
  <si>
    <t>林*明</t>
  </si>
  <si>
    <t>P9U920254402N000000036</t>
  </si>
  <si>
    <t>翁源县君艺农业有限公司</t>
  </si>
  <si>
    <t>P9U920254402N000000037</t>
  </si>
  <si>
    <t>翁源县信源实业有限公司</t>
  </si>
  <si>
    <t>P9U920254402N000000038</t>
  </si>
  <si>
    <t>廖*梅</t>
  </si>
  <si>
    <t>P9U920254402N000000039</t>
  </si>
  <si>
    <t>翁源县卓越花卉有限公司</t>
  </si>
  <si>
    <t>P9U920254402N000000040</t>
  </si>
  <si>
    <t>翁源县江尾镇韵兰兰业</t>
  </si>
  <si>
    <t>P9U920254402N000000041</t>
  </si>
  <si>
    <t>翁源县南星农业发展有限公司</t>
  </si>
  <si>
    <t>P9U920254402N000000042</t>
  </si>
  <si>
    <t>翁源县海晟花卉科技有限公司</t>
  </si>
  <si>
    <t>曲江区</t>
  </si>
  <si>
    <t>食用菌</t>
  </si>
  <si>
    <t>P9VA20254402N000000001</t>
  </si>
  <si>
    <t>韶关市盛禾农业开发有限公司</t>
  </si>
  <si>
    <t>广东省韶关市曲江区马坝镇小坑村</t>
  </si>
  <si>
    <t>P9VA20254402N000000003</t>
  </si>
  <si>
    <t>广东沐和生态农业发展有限公司</t>
  </si>
  <si>
    <t>广东省韶关市曲江区白土镇</t>
  </si>
  <si>
    <t>P9VA20254402N000000002</t>
  </si>
  <si>
    <t>韶关市星河生物科技有限公司</t>
  </si>
  <si>
    <t>P9VA20254402N000000004</t>
  </si>
  <si>
    <t>韶关市薪界农业科技有限公司</t>
  </si>
  <si>
    <t>浈江区</t>
  </si>
  <si>
    <t>66313499992025440297000001</t>
  </si>
  <si>
    <t>韶关市浈江区犁市镇黄塘经济联合社</t>
  </si>
  <si>
    <t>韶关市犁市镇黄塘村委会办公大楼</t>
  </si>
  <si>
    <t>韶关市浈江区犁市镇黄塘村</t>
  </si>
  <si>
    <t>农户和市县数有误</t>
  </si>
  <si>
    <t>梅县区</t>
  </si>
  <si>
    <t>柚</t>
  </si>
  <si>
    <t>PP9X20254414N000000002</t>
  </si>
  <si>
    <t>曾焕焕</t>
  </si>
  <si>
    <t>广东省梅州市梅县区桃尧镇黄沙村</t>
  </si>
  <si>
    <t>2025/06/28</t>
  </si>
  <si>
    <t>PP9X20254414N000000003</t>
  </si>
  <si>
    <t>张弼剑</t>
  </si>
  <si>
    <t>广东省梅州市梅县区桃尧镇桃源村</t>
  </si>
  <si>
    <t>PP9X20254414N000000004</t>
  </si>
  <si>
    <t>沈建荣</t>
  </si>
  <si>
    <t>广东省梅州市梅县区桃尧镇诰上村</t>
  </si>
  <si>
    <t>PP9X20254414N000000005</t>
  </si>
  <si>
    <t>丘志峰</t>
  </si>
  <si>
    <t>广东省梅州市梅县区桃尧镇麻坝村</t>
  </si>
  <si>
    <t>PP9X20254414N000000006</t>
  </si>
  <si>
    <t>梅州市粤佳农业发展有限公司</t>
  </si>
  <si>
    <t>广东省梅州市梅县区桃尧镇松林村和大美村</t>
  </si>
  <si>
    <t>PP9X20254414N000000008</t>
  </si>
  <si>
    <t>卢志区</t>
  </si>
  <si>
    <t>广东省梅州市梅县区桃尧镇松林村</t>
  </si>
  <si>
    <t>PP9X20254414N000000009</t>
  </si>
  <si>
    <t>卢伟军</t>
  </si>
  <si>
    <t>广东省梅州市梅县区桃尧镇显朝村</t>
  </si>
  <si>
    <t>PP9X20254414N000000010</t>
  </si>
  <si>
    <t>张碧荣</t>
  </si>
  <si>
    <t>PP9X20254414N000000011</t>
  </si>
  <si>
    <t>曾梁伟</t>
  </si>
  <si>
    <t>PP9X20254414N000000012</t>
  </si>
  <si>
    <t>曾令南</t>
  </si>
  <si>
    <t>PP9X20254414N000000013</t>
  </si>
  <si>
    <t>曾燕红</t>
  </si>
  <si>
    <t>PP9X20254414N000000014</t>
  </si>
  <si>
    <t>广东润土生态农业有限公司</t>
  </si>
  <si>
    <t>广东省梅州市梅县区桃尧镇螺江村</t>
  </si>
  <si>
    <t>PP9X20254414N000000015</t>
  </si>
  <si>
    <t>何彩玲</t>
  </si>
  <si>
    <t>PP9X20254414N000000016</t>
  </si>
  <si>
    <t>廖林兴</t>
  </si>
  <si>
    <t>广东省梅州市梅县区桃尧镇竹岌村</t>
  </si>
  <si>
    <t>PP9X20254414N000000017</t>
  </si>
  <si>
    <t>廖强新</t>
  </si>
  <si>
    <t>PP9X20254414N000000018</t>
  </si>
  <si>
    <t>卢水方</t>
  </si>
  <si>
    <t>PP9X20254414N000000019</t>
  </si>
  <si>
    <t>张全</t>
  </si>
  <si>
    <t>PP9X20254414N000000020</t>
  </si>
  <si>
    <t>张凤玲</t>
  </si>
  <si>
    <t>PP9X20254414N000000021</t>
  </si>
  <si>
    <t>李文华</t>
  </si>
  <si>
    <t>广东省梅州市梅县区隆文镇村东村</t>
  </si>
  <si>
    <t>PP9X20254414N000000022</t>
  </si>
  <si>
    <t>张振建</t>
  </si>
  <si>
    <t>PP9X20254414N000000023</t>
  </si>
  <si>
    <t>张永强</t>
  </si>
  <si>
    <t>PP9X20254414N000000024</t>
  </si>
  <si>
    <t>张仕源</t>
  </si>
  <si>
    <t>PP9X20254414N000000025</t>
  </si>
  <si>
    <t>张伟干</t>
  </si>
  <si>
    <t>广东省梅州市梅县区桃尧镇大美村</t>
  </si>
  <si>
    <t>PP9X20254414N000000027</t>
  </si>
  <si>
    <t>沈健荣</t>
  </si>
  <si>
    <t>PP9X20254414N000000028</t>
  </si>
  <si>
    <t>张新峰</t>
  </si>
  <si>
    <t>PP9X20254414N000000029</t>
  </si>
  <si>
    <t>张小宗</t>
  </si>
  <si>
    <t>PP9X20254414N000000030</t>
  </si>
  <si>
    <t>郭春香</t>
  </si>
  <si>
    <t>广东省梅州市梅县区隆文镇江上村</t>
  </si>
  <si>
    <t>PP9X20254414N000000031</t>
  </si>
  <si>
    <t>邓春梅</t>
  </si>
  <si>
    <t>广东省梅州市梅县区隆文镇联坑村</t>
  </si>
  <si>
    <t>PP9X20254414N000000032</t>
  </si>
  <si>
    <t>李志华</t>
  </si>
  <si>
    <t>广东省梅州市梅县区隆文镇三坑村</t>
  </si>
  <si>
    <t>PP9X20254414N000000033</t>
  </si>
  <si>
    <t>沈志辉</t>
  </si>
  <si>
    <t>广东省梅州市梅县区桃尧镇练坑村等14个村</t>
  </si>
  <si>
    <t>PP9X20254414N000000034</t>
  </si>
  <si>
    <t>李文生</t>
  </si>
  <si>
    <t>广东省梅州市梅县区隆文镇木寨村</t>
  </si>
  <si>
    <t>PP9X20254414N000000036</t>
  </si>
  <si>
    <t>赖永华</t>
  </si>
  <si>
    <t>广东省梅州市梅县区隆文镇苏溪村</t>
  </si>
  <si>
    <t>PP9X20254414N000000037</t>
  </si>
  <si>
    <t>李爱梅</t>
  </si>
  <si>
    <t>广东省梅州市梅县区隆文镇岩前村</t>
  </si>
  <si>
    <t>PP9X20254414N000000038</t>
  </si>
  <si>
    <t>李贵玉</t>
  </si>
  <si>
    <t>广东省梅州市梅县区隆文镇江上村、横坑村和横庄村</t>
  </si>
  <si>
    <t>PP9X20254414N000000039</t>
  </si>
  <si>
    <t>梅州市梅县区山水源贸易有限公司隆文农资超市</t>
  </si>
  <si>
    <t>广东省梅州市梅县区松口镇盘龙村</t>
  </si>
  <si>
    <t>PP9X20254414N000000040</t>
  </si>
  <si>
    <t>谢碧丰</t>
  </si>
  <si>
    <t>广东省梅州市梅县区石扇镇巴庄村等10个村</t>
  </si>
  <si>
    <t>PP9X20254414N000000041</t>
  </si>
  <si>
    <t>李红</t>
  </si>
  <si>
    <t>广东省梅州市梅县区隆文镇横坑村</t>
  </si>
  <si>
    <t>PP9X20254414N000000042</t>
  </si>
  <si>
    <t>李金青</t>
  </si>
  <si>
    <t>广东省梅州市梅县区隆文镇木寨村和江上村</t>
  </si>
  <si>
    <t>PP9X20254414N000000043</t>
  </si>
  <si>
    <t>肖国梅</t>
  </si>
  <si>
    <t>广东省梅州市梅县区隆文镇横庄村</t>
  </si>
  <si>
    <t>PP9X20254414N000000044</t>
  </si>
  <si>
    <t>李青</t>
  </si>
  <si>
    <t>广东省梅州市梅县区隆文镇坑美村</t>
  </si>
  <si>
    <t>PP9X20254414N000000046</t>
  </si>
  <si>
    <t>卢增林</t>
  </si>
  <si>
    <t>广东省梅州市梅县区隆文镇文普村</t>
  </si>
  <si>
    <t>PP9X20254414N000000047</t>
  </si>
  <si>
    <t>李国辉</t>
  </si>
  <si>
    <t>广东省梅州市梅县区隆文镇檀江村</t>
  </si>
  <si>
    <t>PP9X20254414N000000048</t>
  </si>
  <si>
    <t>梁志章</t>
  </si>
  <si>
    <t>广东省梅州市梅县区松口镇车田村</t>
  </si>
  <si>
    <t>2025/06/29</t>
  </si>
  <si>
    <t>PP9X20254414N000000050</t>
  </si>
  <si>
    <t>卢干中</t>
  </si>
  <si>
    <t>广东省梅州市梅县区桃尧镇练坑村等10个村</t>
  </si>
  <si>
    <t>PP9X20254414N000000051</t>
  </si>
  <si>
    <t>饶志章</t>
  </si>
  <si>
    <t>广东省梅州市梅县区松口镇大涧村</t>
  </si>
  <si>
    <t>PP9X20254414N000000053</t>
  </si>
  <si>
    <t>张寿梅</t>
  </si>
  <si>
    <t>广东省梅州市梅县区桃尧镇大美村和桃源村</t>
  </si>
  <si>
    <t>PP9X20254414N000000054</t>
  </si>
  <si>
    <t>张汀文</t>
  </si>
  <si>
    <t>PP9X20254414N000000055</t>
  </si>
  <si>
    <t>丘文庆</t>
  </si>
  <si>
    <t>PP9X20254414N000000056</t>
  </si>
  <si>
    <t>陈海权</t>
  </si>
  <si>
    <t>2025/07/04</t>
  </si>
  <si>
    <t>PP9X20254414N000000061</t>
  </si>
  <si>
    <t>梁志</t>
  </si>
  <si>
    <t>广东省梅州市梅县区松口镇山口村</t>
  </si>
  <si>
    <t>2025/07/05</t>
  </si>
  <si>
    <t>PP9X20254414N000000063</t>
  </si>
  <si>
    <t>梅州市宇顺农业科技发展有限公司</t>
  </si>
  <si>
    <t>广东省梅州市梅县区松口镇小黄村</t>
  </si>
  <si>
    <t>PP9X20254414N000000064</t>
  </si>
  <si>
    <t>黄恩达</t>
  </si>
  <si>
    <t>广东省梅州市梅县区松源镇宝坑村</t>
  </si>
  <si>
    <t>PP9X20254414N000000065</t>
  </si>
  <si>
    <t>杨龙</t>
  </si>
  <si>
    <t>广东省梅州市梅县区雁洋镇南福村等5个村</t>
  </si>
  <si>
    <t>PP9X20254414N000000067</t>
  </si>
  <si>
    <t>黄康中</t>
  </si>
  <si>
    <t>广东省梅州市梅县区松源镇豪秀村</t>
  </si>
  <si>
    <t>PP9X20254414N000000069</t>
  </si>
  <si>
    <t>陈元彩</t>
  </si>
  <si>
    <t>广东省梅州市梅县区雁洋镇塘心村</t>
  </si>
  <si>
    <t>PP9X20254414N000000070</t>
  </si>
  <si>
    <t>陈双贤</t>
  </si>
  <si>
    <t>PP9X20254414N000000071</t>
  </si>
  <si>
    <t>李伟军</t>
  </si>
  <si>
    <t>广东省梅州市梅县区雁洋镇下村村</t>
  </si>
  <si>
    <t>PP9X20254414N000000072</t>
  </si>
  <si>
    <t>杨然尊</t>
  </si>
  <si>
    <t>PP9X20254414N000000076</t>
  </si>
  <si>
    <t>陈林彩</t>
  </si>
  <si>
    <t>PP9X20254414N000000077</t>
  </si>
  <si>
    <t>刘远</t>
  </si>
  <si>
    <t>PP9X20254414N000000078</t>
  </si>
  <si>
    <t>广东远润生态农业发展有限责任公司</t>
  </si>
  <si>
    <t>广东省梅州市梅县区城东镇谢田村</t>
  </si>
  <si>
    <t>PP9X20254414N000000079</t>
  </si>
  <si>
    <t>何林方</t>
  </si>
  <si>
    <t>PP9X20254414N000000080</t>
  </si>
  <si>
    <t>陈利娟</t>
  </si>
  <si>
    <t>广东省梅州市梅县区雁洋镇大坪村</t>
  </si>
  <si>
    <t>PP9X20254414N000000082</t>
  </si>
  <si>
    <t>黄刚国</t>
  </si>
  <si>
    <t>广东省梅州市梅县区松源镇湖维村</t>
  </si>
  <si>
    <t>PP9X20254414N000000083</t>
  </si>
  <si>
    <t>何伟宗</t>
  </si>
  <si>
    <t>广东省梅州市梅县区松源镇等12个村</t>
  </si>
  <si>
    <t>PP9X20254414N000000085</t>
  </si>
  <si>
    <t>陈廷发</t>
  </si>
  <si>
    <t>广东省梅州市梅县区松口镇洋坑村</t>
  </si>
  <si>
    <t>PP9X20254414N000000086</t>
  </si>
  <si>
    <t>王金杨</t>
  </si>
  <si>
    <t>广东省梅州市梅县区松源镇东王村</t>
  </si>
  <si>
    <t>PP9X20254414N000000088</t>
  </si>
  <si>
    <t>黄美香</t>
  </si>
  <si>
    <t>广东省梅州市梅县区松口镇大黄村等10个村</t>
  </si>
  <si>
    <t>PP9X20254414N000000094</t>
  </si>
  <si>
    <t>李加和</t>
  </si>
  <si>
    <t>广东省梅州市梅县区松口镇铜琶村</t>
  </si>
  <si>
    <t>PP9X20254414N000000096</t>
  </si>
  <si>
    <t>李维昌</t>
  </si>
  <si>
    <t>PP9X20254414N000000099</t>
  </si>
  <si>
    <t>柯良</t>
  </si>
  <si>
    <t>PP9X20254414N000000101</t>
  </si>
  <si>
    <t>黎辉祥</t>
  </si>
  <si>
    <t>广东省梅州市梅县区松口镇蓬下村</t>
  </si>
  <si>
    <t>PP9X20254414N000000104</t>
  </si>
  <si>
    <t>刘育梅</t>
  </si>
  <si>
    <t>PP9X20254414N000000105</t>
  </si>
  <si>
    <t>谢昌松</t>
  </si>
  <si>
    <t>广东省梅州市梅县区白渡镇凤岭村</t>
  </si>
  <si>
    <t>PP9X20254414N000000106</t>
  </si>
  <si>
    <t>王升钦</t>
  </si>
  <si>
    <t>2025/07/07</t>
  </si>
  <si>
    <t>PP9X20254414N000000108</t>
  </si>
  <si>
    <t>李新</t>
  </si>
  <si>
    <t>广东省梅州市梅县区松口镇到车村</t>
  </si>
  <si>
    <t>PP9X20254414N000000110</t>
  </si>
  <si>
    <t>钟玉东</t>
  </si>
  <si>
    <t>2025/07/10</t>
  </si>
  <si>
    <t>PP9X20254414N000000111</t>
  </si>
  <si>
    <t>杨塬富</t>
  </si>
  <si>
    <t>PP9X20254414N000000112</t>
  </si>
  <si>
    <t>胡丕莲</t>
  </si>
  <si>
    <t>PP9X20254414N000000113</t>
  </si>
  <si>
    <t>钟成业</t>
  </si>
  <si>
    <t>PP9X20254414N000000114</t>
  </si>
  <si>
    <t>张春利</t>
  </si>
  <si>
    <t>PP9X20254414N000000115</t>
  </si>
  <si>
    <t>杨坤</t>
  </si>
  <si>
    <t>PP9X20254414N000000116</t>
  </si>
  <si>
    <t>杨健</t>
  </si>
  <si>
    <t>PP9X20254414N000000117</t>
  </si>
  <si>
    <t>杨剑锋</t>
  </si>
  <si>
    <t>PP9X20254414N000000118</t>
  </si>
  <si>
    <t>杨见锋</t>
  </si>
  <si>
    <t>PP9X20254414N000000119</t>
  </si>
  <si>
    <t>杨桂华</t>
  </si>
  <si>
    <t>PP9X20254414N000000120</t>
  </si>
  <si>
    <t>杨丰</t>
  </si>
  <si>
    <t>PP9X20254414N000000121</t>
  </si>
  <si>
    <t>杨崇远</t>
  </si>
  <si>
    <t>PP9X20254414N000000122</t>
  </si>
  <si>
    <t>杨崇泰</t>
  </si>
  <si>
    <t>PP9X20254414N000000123</t>
  </si>
  <si>
    <t>林婵丹</t>
  </si>
  <si>
    <t>PP9X20254414N000000124</t>
  </si>
  <si>
    <t>陈岭芬</t>
  </si>
  <si>
    <t>PP9X20254414N000000126</t>
  </si>
  <si>
    <t>张让东</t>
  </si>
  <si>
    <t>广东省梅州市梅县区白渡镇桃柳村</t>
  </si>
  <si>
    <t>兴宁市</t>
  </si>
  <si>
    <t>P7QM20254414N000000001</t>
  </si>
  <si>
    <t>梅州市金林鸟生态农业发展有限公司</t>
  </si>
  <si>
    <t>梅州市兴宁市黄槐镇槐东路梅子坪</t>
  </si>
  <si>
    <t>梅州市兴宁市黄槐镇双下村</t>
  </si>
  <si>
    <t>陆丰市</t>
  </si>
  <si>
    <t>P8B920254415N000000015</t>
  </si>
  <si>
    <t>曾界通</t>
  </si>
  <si>
    <t>广东省汕尾市陆丰市广东省汕尾市陆丰市潭西镇东山村299号</t>
  </si>
  <si>
    <t>广东省汕尾市陆丰市南塘镇南安村委会</t>
  </si>
  <si>
    <t>P8B920254415N000000014</t>
  </si>
  <si>
    <t>陈红日</t>
  </si>
  <si>
    <t xml:space="preserve"> 广东省汕尾市陆丰市广东省汕尾市陆丰市湖东镇下埔村委会下埔村2巷88号                                                                                                                                                                                                           </t>
  </si>
  <si>
    <t>广东省汕尾市陆丰市湖东镇霞埔村委会</t>
  </si>
  <si>
    <t>P8B920254415N000000016</t>
  </si>
  <si>
    <t>徐丙邻</t>
  </si>
  <si>
    <t xml:space="preserve"> 广东省汕尾市陆丰市广东省汕尾市陆丰市南塘镇圳头村委会                                                                                                                                                                                                                        </t>
  </si>
  <si>
    <t>广东省汕尾市陆丰市南塘镇圳头村委会</t>
  </si>
  <si>
    <t>P8B920254415N000000017</t>
  </si>
  <si>
    <t>张文镜</t>
  </si>
  <si>
    <t xml:space="preserve"> 广东省汕尾市陆丰市广东省汕尾市陆丰市南塘镇竹围村七巷8号之二                                                                                                                                                                                                                 </t>
  </si>
  <si>
    <t>广东省汕尾市陆丰市南塘镇西美村民委员会</t>
  </si>
  <si>
    <t>P8B920254415N000000018</t>
  </si>
  <si>
    <t>陈建龙</t>
  </si>
  <si>
    <t xml:space="preserve"> 广东省汕尾市陆丰市湖东镇南田村东7巷39号                                                                                                                                                                                                                                     </t>
  </si>
  <si>
    <t>广东省汕尾市陆丰市湖东镇南田村委会</t>
  </si>
  <si>
    <t>P8B920254415N000000019</t>
  </si>
  <si>
    <t>陈济潭</t>
  </si>
  <si>
    <t>广东省汕尾市陆丰市广东省汕尾市陆丰市碣北镇滴水村委会滴水二村5号</t>
  </si>
  <si>
    <t>广东省汕尾市陆丰市碣石镇滴水村委会</t>
  </si>
  <si>
    <t>P8B920254415N000000020</t>
  </si>
  <si>
    <t>庄礼炳</t>
  </si>
  <si>
    <t xml:space="preserve"> 广东省汕尾市陆丰市广东省汕尾市陆丰市潭西镇长埔村5号                                                                                                                                                                                                                         </t>
  </si>
  <si>
    <t>广东省汕尾市陆丰市潭西镇长安村委会</t>
  </si>
  <si>
    <t>P8B920254415N000000021</t>
  </si>
  <si>
    <t>庄恩丰</t>
  </si>
  <si>
    <t>广东省汕尾市陆丰市潭西镇东山村委会</t>
  </si>
  <si>
    <t>P8B920254415N000000022</t>
  </si>
  <si>
    <t>欧英鉴</t>
  </si>
  <si>
    <t xml:space="preserve"> 广东省汕尾市陆丰市广东省汕尾市陆丰市南塘镇圳头村委会溪心村三巷9号                                                                                                                                                                                                           </t>
  </si>
  <si>
    <t>P8B920254415N000000024</t>
  </si>
  <si>
    <t>林永扬</t>
  </si>
  <si>
    <t>广东省汕尾市陆丰市广东省汕尾市陆丰市星都经济开发区第八区赤箖村南七巷7号</t>
  </si>
  <si>
    <t>广东省汕尾市陆丰市陆丰星都管理办公室凯南社区</t>
  </si>
  <si>
    <t>P8B920254415N000000023</t>
  </si>
  <si>
    <t>林俊慧</t>
  </si>
  <si>
    <t xml:space="preserve"> 广东省汕尾市陆丰市广东省汕尾市陆丰市湖东镇深田湖村委会                                                                                                                                                                                                                      </t>
  </si>
  <si>
    <t>广东省汕尾市陆丰市湖东镇深田湖村委会</t>
  </si>
  <si>
    <t>P8B920254415N000000025</t>
  </si>
  <si>
    <t>陆丰市修义种养有限公司</t>
  </si>
  <si>
    <t xml:space="preserve"> 广东省汕尾市陆丰市广东省汕尾市陆丰市南塘镇新河村委会新德村                                                                                                                                                                                                                  </t>
  </si>
  <si>
    <t>广东省汕尾市陆丰市南塘镇溪南村民委员会</t>
  </si>
  <si>
    <t>P8B920254415N000000026</t>
  </si>
  <si>
    <t>林少巧</t>
  </si>
  <si>
    <t xml:space="preserve"> 广东省汕尾市陆丰市广东省汕尾市陆丰市星都经济开发区                                                                                                                                                                                                                          </t>
  </si>
  <si>
    <t>广东省汕尾市陆丰市陆丰星都管理办公室西城社区</t>
  </si>
  <si>
    <t>P8B920254415N000000027</t>
  </si>
  <si>
    <t>麦细赤</t>
  </si>
  <si>
    <t xml:space="preserve"> 广东省汕尾市陆丰市广东省汕尾市陆丰市潭西镇曾厝围村43号                                                                                                                                                                                                                      </t>
  </si>
  <si>
    <t>广东省汕尾市陆丰市潭西镇深溪村委会</t>
  </si>
  <si>
    <t>P8B920254415N000000028</t>
  </si>
  <si>
    <t>陈如车</t>
  </si>
  <si>
    <t>广东省汕尾市陆丰市广东省汕尾市陆丰市潭西镇深沟村203号</t>
  </si>
  <si>
    <t>P8B920254415N000000029</t>
  </si>
  <si>
    <t>郑金倍</t>
  </si>
  <si>
    <t>广东省汕尾市陆丰市广东省汕尾市陆丰市湖东镇定壮村委会</t>
  </si>
  <si>
    <t>广东省汕尾市陆丰市湖东镇竹林村委员会</t>
  </si>
  <si>
    <t>P8B920254415N000000030</t>
  </si>
  <si>
    <t>庄海林</t>
  </si>
  <si>
    <t>广东省汕尾市陆丰市广东省汕尾市陆丰市潭西镇长安村委会长埔村153号</t>
  </si>
  <si>
    <t>P8B920254415N000000031</t>
  </si>
  <si>
    <t>林柱坛</t>
  </si>
  <si>
    <t>广东省汕尾市陆丰市潭西镇潭东村委会月山村66号</t>
  </si>
  <si>
    <t>广东省汕尾市陆丰市潭西镇潭东村委会</t>
  </si>
  <si>
    <t>P8B920254415N000000032</t>
  </si>
  <si>
    <t>俞泽钦</t>
  </si>
  <si>
    <t xml:space="preserve"> 广东省汕尾市陆丰市广东省汕尾市陆丰市碣石镇观音堂37号                                                                                                                                                                                                                        </t>
  </si>
  <si>
    <t>广东省汕尾市陆丰市湖东镇宁光社区</t>
  </si>
  <si>
    <t>P8B920254415N000000033</t>
  </si>
  <si>
    <t>林汉淡</t>
  </si>
  <si>
    <t>广东省汕尾市陆丰市潭西镇月山村54号</t>
  </si>
  <si>
    <t>P8B920254415N000000034</t>
  </si>
  <si>
    <t>郑建松</t>
  </si>
  <si>
    <t>广东省汕尾市陆丰市上英镇英郑村委会英郑村3号</t>
  </si>
  <si>
    <t>广东省汕尾市陆丰市上英镇英郑村委会</t>
  </si>
  <si>
    <t>P8B920254415N000000037</t>
  </si>
  <si>
    <t>庄汉单</t>
  </si>
  <si>
    <t>广东省汕尾市陆丰市广东省汕尾市陆丰市上英镇下海村57号</t>
  </si>
  <si>
    <t>广东省汕尾市陆丰市上英镇海口村委会</t>
  </si>
  <si>
    <t>P8B920254415N000000041</t>
  </si>
  <si>
    <t>庄少果</t>
  </si>
  <si>
    <t xml:space="preserve"> 广东省汕尾市陆丰市上英镇新福村27号                                                                                                                                                                                                                                          </t>
  </si>
  <si>
    <t>P8B920254415N000000035</t>
  </si>
  <si>
    <t>郑培欣</t>
  </si>
  <si>
    <t>广东省汕尾市陆丰市广东省汕尾市陆丰市上英镇英郑村委会英郑村35号</t>
  </si>
  <si>
    <t>P8B920254415N000000040</t>
  </si>
  <si>
    <t>庄亚个</t>
  </si>
  <si>
    <t xml:space="preserve"> 广东省汕尾市陆丰市广东省汕尾市陆丰市上英镇下海村                                                                                                                                                                                                                            </t>
  </si>
  <si>
    <t>P8B920254415N000000039</t>
  </si>
  <si>
    <t>陈素花</t>
  </si>
  <si>
    <t xml:space="preserve"> 广东省汕尾市陆丰市上英镇海口村                                                                                                                                                                                                                                              </t>
  </si>
  <si>
    <t>P8B920254415N000000038</t>
  </si>
  <si>
    <t>庄珠满</t>
  </si>
  <si>
    <t xml:space="preserve"> 广东省汕尾市陆丰市广东省汕尾市陆丰市上英镇尖尾村2号                                                                                                                                                                                                                         </t>
  </si>
  <si>
    <t>P8B920254415N000000036</t>
  </si>
  <si>
    <t>林俊坚</t>
  </si>
  <si>
    <t xml:space="preserve"> 广东省汕尾市陆丰市广东省汕尾市陆丰市潭西镇太平村                                                                                                                                                                                                                            </t>
  </si>
  <si>
    <t>P8B920254415N000000042</t>
  </si>
  <si>
    <t>庄少忠</t>
  </si>
  <si>
    <t xml:space="preserve"> 广东省汕尾市陆丰市广东省汕尾市陆丰市上英镇沟墘村38号                                                                                                                                                                                                                        </t>
  </si>
  <si>
    <t>P8B920254415N000000047</t>
  </si>
  <si>
    <t>黄娘金</t>
  </si>
  <si>
    <t xml:space="preserve"> 广东省汕尾市陆丰市广东省汕尾市陆丰市甲东镇奎湖村北环路一巷18号                                                                                                                                                                                                              </t>
  </si>
  <si>
    <t>广东省汕尾市陆丰市甲东镇奎湖村委会</t>
  </si>
  <si>
    <t>P8B920254415N000000048</t>
  </si>
  <si>
    <t>广东省汕尾市陆丰市甲东镇联湖村委会</t>
  </si>
  <si>
    <t>P8B920254415N000000049</t>
  </si>
  <si>
    <t xml:space="preserve"> 广东省汕尾市陆丰市甲西镇大陂村委会大陂荣家村五巷1号                                                                                                                                                                                                                         </t>
  </si>
  <si>
    <t>广东省汕尾市陆丰市甲西镇大陂村委会</t>
  </si>
  <si>
    <t>P8B920254415N000000045</t>
  </si>
  <si>
    <t>钱榜华</t>
  </si>
  <si>
    <t xml:space="preserve"> 广东省汕尾市陆丰市广东省汕尾市陆丰市上英镇钱广村委会钱广村6号                                                                                                                                                                                                               </t>
  </si>
  <si>
    <t>广东省汕尾市陆丰市上英镇钱广村委会</t>
  </si>
  <si>
    <t>P8B920254415N000000046</t>
  </si>
  <si>
    <t>钱国暖</t>
  </si>
  <si>
    <t xml:space="preserve"> 广东省汕尾市陆丰市广东省汕尾市陆丰市上英镇钱广村委会钱广村54号                                                                                                                                                                                                              </t>
  </si>
  <si>
    <t>P8B920254415N000000044</t>
  </si>
  <si>
    <t>钱加伟</t>
  </si>
  <si>
    <t xml:space="preserve"> 广东省汕尾市陆丰市广东省汕尾市陆丰市上英镇钱广村委会钱广村209号                                                                                                                                                                                                             </t>
  </si>
  <si>
    <t>P8B920254415N000000043</t>
  </si>
  <si>
    <t>林杜恩</t>
  </si>
  <si>
    <t>广东省汕尾市陆丰市广东省汕尾市陆丰市湖东镇深田湖村委会深田湖村宫前3巷1号</t>
  </si>
  <si>
    <t>广东省汕尾市陆丰市湖东镇竹新村民委员会</t>
  </si>
  <si>
    <t>P8B920254415N000000050</t>
  </si>
  <si>
    <t>周信波</t>
  </si>
  <si>
    <t xml:space="preserve"> 广东省汕尾市陆丰市广东省汕尾市陆丰市上英镇围内村10号                                                                                                                                                                                                                        </t>
  </si>
  <si>
    <t>广东省汕尾市陆丰市上英镇上英村委会</t>
  </si>
  <si>
    <t>P8B920254415N000000052</t>
  </si>
  <si>
    <t>周建保</t>
  </si>
  <si>
    <t xml:space="preserve"> 广东省汕尾市陆丰市广东省汕尾市陆丰市上英镇上英村委会                                                                                                                                                                                                                        </t>
  </si>
  <si>
    <t>P8B920254415N000000051</t>
  </si>
  <si>
    <t>周信利</t>
  </si>
  <si>
    <t>广东省汕尾市陆丰市广东省汕尾市陆丰市上英镇上英村委会</t>
  </si>
  <si>
    <t>P8B920254415N000000053</t>
  </si>
  <si>
    <t>徐振坚</t>
  </si>
  <si>
    <t>P8B920254415N000000054</t>
  </si>
  <si>
    <t>徐智林</t>
  </si>
  <si>
    <t>广东省汕尾市陆丰市上英镇上英*村委会后头村13号</t>
  </si>
  <si>
    <t>P8B920254415N000000059</t>
  </si>
  <si>
    <t>林国武</t>
  </si>
  <si>
    <t xml:space="preserve"> 广东省汕尾市陆丰市广东省汕尾市陆丰市上英镇联海村委会                                                                                                                                                                                                                        </t>
  </si>
  <si>
    <t>广东省汕尾市陆丰市上英镇联海村委会</t>
  </si>
  <si>
    <t>P8B920254415N000000057</t>
  </si>
  <si>
    <t>林国阳</t>
  </si>
  <si>
    <t>广东省汕尾市陆丰市广东省汕尾市陆丰市上英镇吴厝村25号</t>
  </si>
  <si>
    <t>P8B920254415N000000058</t>
  </si>
  <si>
    <t>林伟忠</t>
  </si>
  <si>
    <t xml:space="preserve"> 广东省汕尾市陆丰市广东省汕尾市陆丰市上英镇联海村委会吴厝村21号                                                                                                                                                                                                              </t>
  </si>
  <si>
    <t>P8B920254415N000000064</t>
  </si>
  <si>
    <t>陈银到</t>
  </si>
  <si>
    <t xml:space="preserve"> 广东省汕尾市陆丰市广东省汕尾市陆丰市上英镇半埔村委会                                                                                                                                                                                                                        </t>
  </si>
  <si>
    <t>P8B920254415N000000062</t>
  </si>
  <si>
    <t>林梅珍</t>
  </si>
  <si>
    <t xml:space="preserve"> 广东省汕尾市陆丰市广东省陆丰市上英镇宫后村21号                                                                                                                                                                                                                              </t>
  </si>
  <si>
    <t>广东省汕尾市陆丰市上英镇半埔村委会</t>
  </si>
  <si>
    <t>P8B920254415N000000063</t>
  </si>
  <si>
    <t>林顺财</t>
  </si>
  <si>
    <t xml:space="preserve"> 广东省汕尾市陆丰市广东省汕尾市陆丰市上英镇半埔村                                                                                                                                                                                                                            </t>
  </si>
  <si>
    <t>P8B920254415N000000055</t>
  </si>
  <si>
    <t>林吉荣</t>
  </si>
  <si>
    <t>P8B920254415N000000061</t>
  </si>
  <si>
    <t>林少彬</t>
  </si>
  <si>
    <t>广东省汕尾市陆丰市广东省汕尾市陆丰市上英镇半埔村</t>
  </si>
  <si>
    <t>P8B920254415N000000060</t>
  </si>
  <si>
    <t>林顺得</t>
  </si>
  <si>
    <t>P8B920254415N000000056</t>
  </si>
  <si>
    <t>周杰洲</t>
  </si>
  <si>
    <t>P8B920254415N000000066</t>
  </si>
  <si>
    <t>施勇报</t>
  </si>
  <si>
    <t xml:space="preserve"> 广东省汕尾市陆丰市广东省汕尾市陆丰市上英镇银坑村105号                                                                                                                                                                                                                       </t>
  </si>
  <si>
    <t>广东省汕尾市陆丰市上英镇英施村委会</t>
  </si>
  <si>
    <t>P8B920254415N000000065</t>
  </si>
  <si>
    <t>施少群</t>
  </si>
  <si>
    <t xml:space="preserve"> 广东省汕尾市陆丰市广东省汕尾市陆丰市上英镇东厝村21号                                                                                                                                                                                                                        </t>
  </si>
  <si>
    <t>P8B920254415N000000067</t>
  </si>
  <si>
    <t>施益润</t>
  </si>
  <si>
    <t xml:space="preserve"> 广东省汕尾市陆丰市广东省汕尾市陆丰市东海这径仔村六巷5号                                                                                                                                                                                                                     </t>
  </si>
  <si>
    <t>P8B920254415N000000070</t>
  </si>
  <si>
    <t>刘锦妹</t>
  </si>
  <si>
    <t xml:space="preserve"> 广东省汕尾市陆丰市广东省汕尾市陆丰市上英镇银坑村3号                                                                                                                                                                                                                         </t>
  </si>
  <si>
    <t>P8B920254415N000000068</t>
  </si>
  <si>
    <t>施春木</t>
  </si>
  <si>
    <t xml:space="preserve"> 广东省汕尾市陆丰市广东省汕尾市陆丰市上 英镇东厝村22号                                                                                                                                                                                                                       </t>
  </si>
  <si>
    <t>P8B920254415N000000069</t>
  </si>
  <si>
    <t>施培发</t>
  </si>
  <si>
    <t xml:space="preserve"> 广东省汕尾市陆丰市广东省汕尾市陆丰市上英镇东厝村28号                                                                                                                                                                                                                        </t>
  </si>
  <si>
    <t>城区</t>
  </si>
  <si>
    <t>AGUZV2A50B25Q050000V</t>
  </si>
  <si>
    <t>黄贤鑫</t>
  </si>
  <si>
    <t>捷胜镇军船头村委会</t>
  </si>
  <si>
    <t>2026/03/31</t>
  </si>
  <si>
    <t>AGUZV2A50B25Q050001M</t>
  </si>
  <si>
    <t>黄奕琛</t>
  </si>
  <si>
    <t>捷胜镇西门居委会</t>
  </si>
  <si>
    <t>2026/03/18</t>
  </si>
  <si>
    <t>AGUZV2A50B25Q050002Q</t>
  </si>
  <si>
    <t>莫胜城</t>
  </si>
  <si>
    <t>捷胜镇东坑村委会</t>
  </si>
  <si>
    <t>2026/04/20</t>
  </si>
  <si>
    <t>AGUZV2A50B25Q050004X</t>
  </si>
  <si>
    <t>庄良懿</t>
  </si>
  <si>
    <t>东涌镇安华村委会</t>
  </si>
  <si>
    <t>2026/05/12</t>
  </si>
  <si>
    <t>AGUZV2A50B25Q050003T</t>
  </si>
  <si>
    <t>曾坤发</t>
  </si>
  <si>
    <t>东涌镇龙溪村委会</t>
  </si>
  <si>
    <t>2026/05/09</t>
  </si>
  <si>
    <t>海丰县</t>
  </si>
  <si>
    <t>P25N1J12441521320000000041</t>
  </si>
  <si>
    <t>马庆荣</t>
  </si>
  <si>
    <t>汕尾市海丰县联安镇田心村民委员会</t>
  </si>
  <si>
    <t>2025-12-27 10:46:32</t>
  </si>
  <si>
    <t>2025-12-29 00:00:00</t>
  </si>
  <si>
    <t>2026-03-13 23:59:59</t>
  </si>
  <si>
    <t>P25N1J12441521900000000014</t>
  </si>
  <si>
    <t>钟献灶</t>
  </si>
  <si>
    <t>汕尾市海丰县公平镇平一村民委员会</t>
  </si>
  <si>
    <t>2025-11-06 19:39:19</t>
  </si>
  <si>
    <t>2025-11-07 00:00:00</t>
  </si>
  <si>
    <t>2026-01-31 23:59:59</t>
  </si>
  <si>
    <t>P25N1J12441521940000000029</t>
  </si>
  <si>
    <t>刘汉平</t>
  </si>
  <si>
    <t>汕尾市海丰县平东镇谷兜村民委员会</t>
  </si>
  <si>
    <t>2025-12-09 21:57:57</t>
  </si>
  <si>
    <t>2025-12-10 00:00:00</t>
  </si>
  <si>
    <t>2026-03-15 23:59:59</t>
  </si>
  <si>
    <t>P25N1J12441521110000000011</t>
  </si>
  <si>
    <t>钱茂权</t>
  </si>
  <si>
    <t>汕尾市海丰县可塘镇溪头村民委员会</t>
  </si>
  <si>
    <t>2025-10-27 18:14:02</t>
  </si>
  <si>
    <t>2025-10-29 00:00:00</t>
  </si>
  <si>
    <t>2026-04-30 23:59:59</t>
  </si>
  <si>
    <t>P25N1J12441521650000000045</t>
  </si>
  <si>
    <t>叶美钦</t>
  </si>
  <si>
    <t>汕尾市海丰县平东镇茅陂村民委员会</t>
  </si>
  <si>
    <t>2025-12-30 22:02:49</t>
  </si>
  <si>
    <t>2025-12-31 00:00:00</t>
  </si>
  <si>
    <t>P25N1J12441521420000000018</t>
  </si>
  <si>
    <t>郑木华</t>
  </si>
  <si>
    <t>汕尾市海丰县平东镇双墩村民委员会</t>
  </si>
  <si>
    <t>2025-11-13 17:35:14</t>
  </si>
  <si>
    <t>2025-11-14 00:00:00</t>
  </si>
  <si>
    <t>P25N1J12441521480000000040</t>
  </si>
  <si>
    <t>施少武</t>
  </si>
  <si>
    <t>汕尾市海丰县公平镇新塘村民委员会</t>
  </si>
  <si>
    <t>2025-12-27 10:25:26</t>
  </si>
  <si>
    <t>2025-12-28 00:00:00</t>
  </si>
  <si>
    <t>2026-02-28 23:59:59</t>
  </si>
  <si>
    <t>P25N1J12441521260000000036</t>
  </si>
  <si>
    <t>刘锦</t>
  </si>
  <si>
    <t>汕尾市海丰县联安镇和平村民委员会</t>
  </si>
  <si>
    <t>2025-12-17 16:27:50</t>
  </si>
  <si>
    <t>2025-12-18 00:00:00</t>
  </si>
  <si>
    <t>P25N1J12441521110000000031</t>
  </si>
  <si>
    <t>吴瑞乐</t>
  </si>
  <si>
    <t>2025-12-11 18:24:21</t>
  </si>
  <si>
    <t>2025-12-12 00:00:00</t>
  </si>
  <si>
    <t>P25N1J12441521970000000035</t>
  </si>
  <si>
    <t>梁锡伟</t>
  </si>
  <si>
    <t>汕尾市海丰县附城镇兴洲村民委员会</t>
  </si>
  <si>
    <t>2025-12-17 10:15:30</t>
  </si>
  <si>
    <t>2026-03-20 23:59:59</t>
  </si>
  <si>
    <t>P25N1J12441521460000000043</t>
  </si>
  <si>
    <t>刘锦文</t>
  </si>
  <si>
    <t>汕尾市海丰县陶河镇杨北村民委员会</t>
  </si>
  <si>
    <t>2025-12-29 19:33:05</t>
  </si>
  <si>
    <t>2025-12-30 00:00:00</t>
  </si>
  <si>
    <t>P25N1J12441521620000000026</t>
  </si>
  <si>
    <t>吴瑞明</t>
  </si>
  <si>
    <t>汕尾市海丰县公平镇平新村民委员会</t>
  </si>
  <si>
    <t>2025-12-03 16:24:51</t>
  </si>
  <si>
    <t>2025-12-05 00:00:00</t>
  </si>
  <si>
    <t>2026-03-31 23:59:59</t>
  </si>
  <si>
    <t>P25N1J12441521170000000015</t>
  </si>
  <si>
    <t>林永合</t>
  </si>
  <si>
    <t>汕尾市海丰县可塘镇仓前村民委员会</t>
  </si>
  <si>
    <t>2025-11-07 21:27:52</t>
  </si>
  <si>
    <t>2025-11-08 00:00:00</t>
  </si>
  <si>
    <t>P25N1J12441521080000000025</t>
  </si>
  <si>
    <t>张文进</t>
  </si>
  <si>
    <t>汕尾市海丰县赤坑镇屿仔村民委员会</t>
  </si>
  <si>
    <t>2025-11-28 20:18:01</t>
  </si>
  <si>
    <t>2025-11-30 00:00:00</t>
  </si>
  <si>
    <t>2026-01-30 23:59:59</t>
  </si>
  <si>
    <t>P25N1J12441521520000000019</t>
  </si>
  <si>
    <t>林政住</t>
  </si>
  <si>
    <t>汕尾市海丰县赤坑镇茅湖村民委员会</t>
  </si>
  <si>
    <t>2025-11-18 14:45:04</t>
  </si>
  <si>
    <t>2025-11-19 00:00:00</t>
  </si>
  <si>
    <t>P25N1J12441521800000000020</t>
  </si>
  <si>
    <t>汕尾市正梅农业科技有限公司</t>
  </si>
  <si>
    <t>汕尾市海丰县公平镇后山村民委员会</t>
  </si>
  <si>
    <t>2025-11-19 16:41:09</t>
  </si>
  <si>
    <t>2025-11-21 00:00:00</t>
  </si>
  <si>
    <t>2026-04-02 23:59:59</t>
  </si>
  <si>
    <t>P25N1J12441521540000000042</t>
  </si>
  <si>
    <t>吴德坚</t>
  </si>
  <si>
    <t>2025-12-27 10:56:07</t>
  </si>
  <si>
    <t>2026-03-10 23:59:59</t>
  </si>
  <si>
    <t>P25N1J12441521290000000027</t>
  </si>
  <si>
    <t>林小炉</t>
  </si>
  <si>
    <t>汕尾市海丰县可塘镇罗北村民委员会</t>
  </si>
  <si>
    <t>2025-12-04 11:19:03</t>
  </si>
  <si>
    <t>2026-01-10 23:59:59</t>
  </si>
  <si>
    <t>P25N1J12441521670000000023</t>
  </si>
  <si>
    <t>施长本</t>
  </si>
  <si>
    <t>汕尾市海丰县大湖镇湖仔村民委员会</t>
  </si>
  <si>
    <t>2025-11-20 18:57:37</t>
  </si>
  <si>
    <t>P25N1J12441521450000000016</t>
  </si>
  <si>
    <t>周惜彬</t>
  </si>
  <si>
    <t>汕尾市海丰县可塘镇可新村民委员会</t>
  </si>
  <si>
    <t>2025-11-11 14:16:58</t>
  </si>
  <si>
    <t>2025-11-13 00:00:00</t>
  </si>
  <si>
    <t>P25N1J12441521000000000039</t>
  </si>
  <si>
    <t>马世森</t>
  </si>
  <si>
    <t>2025-12-22 21:16:17</t>
  </si>
  <si>
    <t>2025-12-24 00:00:00</t>
  </si>
  <si>
    <t>P25N1J12441521840000000034</t>
  </si>
  <si>
    <t>林木辉</t>
  </si>
  <si>
    <t>汕尾市海丰县城东镇龙山村民委员会</t>
  </si>
  <si>
    <t>2025-12-15 20:59:08</t>
  </si>
  <si>
    <t>2025-12-16 00:00:00</t>
  </si>
  <si>
    <t>P25N1J12441521190000000013</t>
  </si>
  <si>
    <t>徐生厚</t>
  </si>
  <si>
    <t>2025-11-05 17:16:47</t>
  </si>
  <si>
    <t>2025-11-06 00:00:00</t>
  </si>
  <si>
    <t>P25N1J12441521410000000044</t>
  </si>
  <si>
    <t>胡晓峰</t>
  </si>
  <si>
    <t>2025-12-30 21:55:40</t>
  </si>
  <si>
    <t>P25N1J12441521260000000022</t>
  </si>
  <si>
    <t>黄义福</t>
  </si>
  <si>
    <t>汕尾市海丰县公平镇龙岗村民委员会</t>
  </si>
  <si>
    <t>2025-11-19 18:24:59</t>
  </si>
  <si>
    <t>P25N1J12441521640000000038</t>
  </si>
  <si>
    <t>骆科如</t>
  </si>
  <si>
    <t>2025-12-18 17:38:05</t>
  </si>
  <si>
    <t>2025-12-19 00:00:00</t>
  </si>
  <si>
    <t>P25N1J12441521360000000024</t>
  </si>
  <si>
    <t>胡金富</t>
  </si>
  <si>
    <t>2025-11-28 20:16:46</t>
  </si>
  <si>
    <t>P25N1J12441521040000000009</t>
  </si>
  <si>
    <t>蓝俊浩</t>
  </si>
  <si>
    <t>2025-10-27 10:11:16</t>
  </si>
  <si>
    <t>2025-10-28 00:00:00</t>
  </si>
  <si>
    <t>2026-01-05 23:59:59</t>
  </si>
  <si>
    <t>P25N1J12441521760000000021</t>
  </si>
  <si>
    <t>施泽波</t>
  </si>
  <si>
    <t>2025-11-19 17:35:17</t>
  </si>
  <si>
    <t>P25N1J12441521340000000012</t>
  </si>
  <si>
    <t>蔡美婵</t>
  </si>
  <si>
    <t>汕尾市海丰县公平镇笏雅村民委员会</t>
  </si>
  <si>
    <t>2025-11-03 18:45:53</t>
  </si>
  <si>
    <t>2025-11-05 00:00:00</t>
  </si>
  <si>
    <t>P25N1J12441521400000000037</t>
  </si>
  <si>
    <t>黎秋怀</t>
  </si>
  <si>
    <t>汕尾市海丰县城东镇赤山村民委员会</t>
  </si>
  <si>
    <t>2025-12-17 19:59:21</t>
  </si>
  <si>
    <t>2026-02-17 23:59:59</t>
  </si>
  <si>
    <t>P25N1J12441521190000000017</t>
  </si>
  <si>
    <t>陈少场</t>
  </si>
  <si>
    <t>汕尾市海丰县城东镇圆墩村民委员会</t>
  </si>
  <si>
    <t>2025-11-11 19:37:32</t>
  </si>
  <si>
    <t>P25N1J12441521750000000032</t>
  </si>
  <si>
    <t>2025-12-12 15:40:12</t>
  </si>
  <si>
    <t>2025-12-13 00:00:00</t>
  </si>
  <si>
    <t>P25N1J12441521560000000033</t>
  </si>
  <si>
    <t>林美忠</t>
  </si>
  <si>
    <t>汕尾市海丰县可塘镇陈厝陂村民委员会</t>
  </si>
  <si>
    <t>2025-12-13 14:57:22</t>
  </si>
  <si>
    <t>2025-12-17 00:00:00</t>
  </si>
  <si>
    <t>P25N1J12441521760000000028</t>
  </si>
  <si>
    <t>林居君</t>
  </si>
  <si>
    <t>汕尾市海丰县可塘镇可北村民委员会</t>
  </si>
  <si>
    <t>2025-12-04 14:56:41</t>
  </si>
  <si>
    <t>2025-12-06 00:00:00</t>
  </si>
  <si>
    <t>P25N1J12441521770000000030</t>
  </si>
  <si>
    <t>吕海文</t>
  </si>
  <si>
    <t>2025-12-11 14:23:26</t>
  </si>
  <si>
    <t>2026-05-15 23:59:59</t>
  </si>
  <si>
    <t>塘厦镇</t>
  </si>
  <si>
    <t>荔枝</t>
  </si>
  <si>
    <t>P9OU20254419N000000001</t>
  </si>
  <si>
    <t>黄*源</t>
  </si>
  <si>
    <t>广东省东莞市东莞市塘厦镇凤凰岗村</t>
  </si>
  <si>
    <t>寮步镇</t>
  </si>
  <si>
    <t>P9OU20254419N000000003</t>
  </si>
  <si>
    <t>崔*新</t>
  </si>
  <si>
    <t>广东省东莞市寮步镇向西村</t>
  </si>
  <si>
    <t>石碣镇</t>
  </si>
  <si>
    <t>P9OU20254419N000000002</t>
  </si>
  <si>
    <t>彭*威</t>
  </si>
  <si>
    <t>广东省东莞市石碣镇梁家村</t>
  </si>
  <si>
    <t>P9OU20254419N000000007</t>
  </si>
  <si>
    <t>刘*成</t>
  </si>
  <si>
    <t>广东省东莞市寮步镇刘屋巷村</t>
  </si>
  <si>
    <t>P9OU20254419N000000006</t>
  </si>
  <si>
    <t>刘*法</t>
  </si>
  <si>
    <t>松山湖</t>
  </si>
  <si>
    <t>P9OU20254419N000000009</t>
  </si>
  <si>
    <t>东莞松山湖科学城城市运营有限公司</t>
  </si>
  <si>
    <t>广东省东莞市东莞市大朗镇犀牛陂村</t>
  </si>
  <si>
    <t>沙田镇</t>
  </si>
  <si>
    <t>水产</t>
  </si>
  <si>
    <t>四大家鱼</t>
  </si>
  <si>
    <t>P7M720254419N000000002</t>
  </si>
  <si>
    <t>黄*有</t>
  </si>
  <si>
    <t>广东省东莞市东莞市沙田镇中围村</t>
  </si>
  <si>
    <t>南美白对虾</t>
  </si>
  <si>
    <t>P7M720254419N000000001</t>
  </si>
  <si>
    <t>郭*银</t>
  </si>
  <si>
    <t>洪梅镇</t>
  </si>
  <si>
    <t>P7M720254419N000000014</t>
  </si>
  <si>
    <t>李*</t>
  </si>
  <si>
    <t>广东省东莞市东莞市洪梅镇洪屋涡村</t>
  </si>
  <si>
    <t>P7M720254419N000000009</t>
  </si>
  <si>
    <t>张*文</t>
  </si>
  <si>
    <t>广东省东莞市东莞市洪梅镇</t>
  </si>
  <si>
    <t>P7M720254419N000000007</t>
  </si>
  <si>
    <t>孔*贺</t>
  </si>
  <si>
    <t>P7M720254419N000000013</t>
  </si>
  <si>
    <t>梁*棠</t>
  </si>
  <si>
    <t>P7M720254419N000000015</t>
  </si>
  <si>
    <t>吴*琼</t>
  </si>
  <si>
    <t>P7M720254419N000000017</t>
  </si>
  <si>
    <t>卢*坚</t>
  </si>
  <si>
    <t>P7M720254419N000000016</t>
  </si>
  <si>
    <t>吴*芳</t>
  </si>
  <si>
    <t>P7M720254419N000000022</t>
  </si>
  <si>
    <t>江*海</t>
  </si>
  <si>
    <t>P7M720254419N000000020</t>
  </si>
  <si>
    <t>P7M720254419N000000018</t>
  </si>
  <si>
    <t>罗*波</t>
  </si>
  <si>
    <t>P7M720254419N000000023</t>
  </si>
  <si>
    <t>莫*康</t>
  </si>
  <si>
    <t>泥鳅</t>
  </si>
  <si>
    <t>P7M720254419N000000004</t>
  </si>
  <si>
    <t>广东省东莞市东莞市沙田镇大流村</t>
  </si>
  <si>
    <t>黄颡鱼</t>
  </si>
  <si>
    <t>P7M720254419N000000011</t>
  </si>
  <si>
    <t>梁*新</t>
  </si>
  <si>
    <t>广东省东莞市东莞市沙田镇泥洲村</t>
  </si>
  <si>
    <t>P7M720254419N000000005</t>
  </si>
  <si>
    <t>虞*滨</t>
  </si>
  <si>
    <t>P7M720254419N000000019</t>
  </si>
  <si>
    <t>陈*玲</t>
  </si>
  <si>
    <t>广东省东莞市东莞市沙田镇民田村</t>
  </si>
  <si>
    <t>虎门镇</t>
  </si>
  <si>
    <t>P7M720254419N000000010</t>
  </si>
  <si>
    <t>杨*权</t>
  </si>
  <si>
    <t>广东省东莞市东莞市虎门镇沙角社区</t>
  </si>
  <si>
    <t>P7M720254419N000000008</t>
  </si>
  <si>
    <t>冯*全</t>
  </si>
  <si>
    <t>P7M720254419N000000012</t>
  </si>
  <si>
    <t>王*杰</t>
  </si>
  <si>
    <t>P7M720254419N000000021</t>
  </si>
  <si>
    <t>郑*庄</t>
  </si>
  <si>
    <t>四大家鱼,桂花鱼混养</t>
  </si>
  <si>
    <t>P7M720254419N000000006</t>
  </si>
  <si>
    <t>何*仪</t>
  </si>
  <si>
    <t>广东省东莞市东莞市石碣镇黄泗围村</t>
  </si>
  <si>
    <t>P7M720254419N000000024</t>
  </si>
  <si>
    <t>陈*荣</t>
  </si>
  <si>
    <t>P9OU20254419N000000005</t>
  </si>
  <si>
    <t>蔡*稳</t>
  </si>
  <si>
    <t>广东省东莞市东莞市寮步镇向西村</t>
  </si>
  <si>
    <t>P9OU20254419N000000004</t>
  </si>
  <si>
    <t>崔*光</t>
  </si>
  <si>
    <t>P9OU20254419N000000008</t>
  </si>
  <si>
    <t>朱*梅</t>
  </si>
  <si>
    <t>P9OU20254419N000000010</t>
  </si>
  <si>
    <t>梁*东</t>
  </si>
  <si>
    <t>广东省东莞市寮步镇塘唇村</t>
  </si>
  <si>
    <t>P9OU20254419N000000011</t>
  </si>
  <si>
    <t>陈*华</t>
  </si>
  <si>
    <t>P9OU20254419N000000012</t>
  </si>
  <si>
    <t>叶*威</t>
  </si>
  <si>
    <t>广东省东莞市寮步镇浮竹山村</t>
  </si>
  <si>
    <t>P9OU20254419N000000014</t>
  </si>
  <si>
    <t>罗*和</t>
  </si>
  <si>
    <t>广东省东莞市东莞市塘厦镇石潭埔村</t>
  </si>
  <si>
    <t>P9OU20254419N000000015</t>
  </si>
  <si>
    <t>罗*妹</t>
  </si>
  <si>
    <t>广东省东莞市东莞市塘厦镇横塘村</t>
  </si>
  <si>
    <t>P9OU20254419N000000013</t>
  </si>
  <si>
    <t>梁*基</t>
  </si>
  <si>
    <t>P9OU20254419N000000016</t>
  </si>
  <si>
    <t>黄*来</t>
  </si>
  <si>
    <t>P9OU20254419N000000018</t>
  </si>
  <si>
    <t>蒋*德</t>
  </si>
  <si>
    <t>P9OU20254419N000000017</t>
  </si>
  <si>
    <t>广东省东莞市东莞市塘厦镇莲湖村</t>
  </si>
  <si>
    <t>P7M720254419N000000029</t>
  </si>
  <si>
    <t>江*强</t>
  </si>
  <si>
    <t>P7M720254419N000000025</t>
  </si>
  <si>
    <t>广东省东莞市东莞市虎门镇路东社区</t>
  </si>
  <si>
    <t>P7M720254419N000000031</t>
  </si>
  <si>
    <t>凌*</t>
  </si>
  <si>
    <t>广东省东莞市东莞市沙田镇穗丰年村</t>
  </si>
  <si>
    <t>P7M720254419N000000026</t>
  </si>
  <si>
    <t>刘*华</t>
  </si>
  <si>
    <t>P7M720254419N000000030</t>
  </si>
  <si>
    <t>丁*源</t>
  </si>
  <si>
    <t>广东省东莞市东莞市沙田镇稔洲村</t>
  </si>
  <si>
    <t>P7M720254419N000000028</t>
  </si>
  <si>
    <t>萧*权</t>
  </si>
  <si>
    <t>P7M720254419N000000027</t>
  </si>
  <si>
    <t>卢*仔</t>
  </si>
  <si>
    <t>石排镇</t>
  </si>
  <si>
    <t>P7M720254419N000000032</t>
  </si>
  <si>
    <t>廖*辉</t>
  </si>
  <si>
    <t>广东省东莞市石排镇水贝村</t>
  </si>
  <si>
    <t>P7M720254419N000000034</t>
  </si>
  <si>
    <t>李*亨</t>
  </si>
  <si>
    <t>P7M720254419N000000033</t>
  </si>
  <si>
    <t>廖*傍</t>
  </si>
  <si>
    <t>P7M720254419N000000035</t>
  </si>
  <si>
    <t>卫*来</t>
  </si>
  <si>
    <t>P7M720254419N000000036</t>
  </si>
  <si>
    <t>P7M720254419N000000037</t>
  </si>
  <si>
    <t>P7M720254419N000000054</t>
  </si>
  <si>
    <t>谢*平</t>
  </si>
  <si>
    <t>P7M720254419N000000041</t>
  </si>
  <si>
    <t>莫*春</t>
  </si>
  <si>
    <t>P7M720254419N000000040</t>
  </si>
  <si>
    <t>梁*</t>
  </si>
  <si>
    <t>甲鱼</t>
  </si>
  <si>
    <t>P7M720254419N000000039</t>
  </si>
  <si>
    <t>欧**学</t>
  </si>
  <si>
    <t>P7M720254419N000000061</t>
  </si>
  <si>
    <t>田*强</t>
  </si>
  <si>
    <t>P7M720254419N000000042</t>
  </si>
  <si>
    <t>陶*新</t>
  </si>
  <si>
    <t>P7M720254419N000000038</t>
  </si>
  <si>
    <t>李*君</t>
  </si>
  <si>
    <t>P7M720254419N000000043</t>
  </si>
  <si>
    <t>温*财</t>
  </si>
  <si>
    <t>P7M720254419N000000044</t>
  </si>
  <si>
    <t>陈*松</t>
  </si>
  <si>
    <t>P7M720254419N000000058</t>
  </si>
  <si>
    <t>广东省东莞市东莞市虎门镇南栅社区</t>
  </si>
  <si>
    <t>P7M720254419N000000059</t>
  </si>
  <si>
    <t>P7M720254419N000000052</t>
  </si>
  <si>
    <t>陈*枰</t>
  </si>
  <si>
    <t>广东省东莞市东莞市虎门镇北栅社区</t>
  </si>
  <si>
    <t>P7M720254419N000000045</t>
  </si>
  <si>
    <t>胡*娟</t>
  </si>
  <si>
    <t>广东省东莞市东莞市虎门镇树田社区</t>
  </si>
  <si>
    <t>P7M720254419N000000057</t>
  </si>
  <si>
    <t>陈*喜</t>
  </si>
  <si>
    <t>P7M720254419N000000055</t>
  </si>
  <si>
    <t>邝*强</t>
  </si>
  <si>
    <t>P7M720254419N000000047</t>
  </si>
  <si>
    <t>江*永</t>
  </si>
  <si>
    <t>广东省东莞市东莞市虎门镇白沙社区</t>
  </si>
  <si>
    <t>P7M720254419N000000049</t>
  </si>
  <si>
    <t>郑*梅</t>
  </si>
  <si>
    <t>P7M720254419N000000050</t>
  </si>
  <si>
    <t>朱*</t>
  </si>
  <si>
    <t>广东省东莞市东莞市沙田镇和安村</t>
  </si>
  <si>
    <t>P7M720254419N000000064</t>
  </si>
  <si>
    <t>P7M720254419N000000051</t>
  </si>
  <si>
    <t>李*南</t>
  </si>
  <si>
    <t>P7M720254419N000000053</t>
  </si>
  <si>
    <t>叶*全</t>
  </si>
  <si>
    <t>P7M720254419N000000060</t>
  </si>
  <si>
    <t>P7M720254419N000000062</t>
  </si>
  <si>
    <t>袁*芽</t>
  </si>
  <si>
    <t>P7M720254419N000000048</t>
  </si>
  <si>
    <t>黄*</t>
  </si>
  <si>
    <t>P7M720254419N000000046</t>
  </si>
  <si>
    <t>郑*强</t>
  </si>
  <si>
    <t>P7M720254419N000000056</t>
  </si>
  <si>
    <t>叶*芬</t>
  </si>
  <si>
    <t>P7M720254419N000000063</t>
  </si>
  <si>
    <t>苏*有</t>
  </si>
  <si>
    <t>P9OU20254419N000000019</t>
  </si>
  <si>
    <t>麻涌镇</t>
  </si>
  <si>
    <t>P7M720254419N000000076</t>
  </si>
  <si>
    <t>郭*安</t>
  </si>
  <si>
    <t>广东省东莞市东莞市麻涌镇漳澎村</t>
  </si>
  <si>
    <t>P7M720254419N000000065</t>
  </si>
  <si>
    <t>朱*国</t>
  </si>
  <si>
    <t>P7M720254419N000000077</t>
  </si>
  <si>
    <t>蓝龙虾</t>
  </si>
  <si>
    <t>苏丹鱼</t>
  </si>
  <si>
    <t>P7M720254419N000000078</t>
  </si>
  <si>
    <t>赵*</t>
  </si>
  <si>
    <t>广东省东莞市东莞市麻涌镇麻一村</t>
  </si>
  <si>
    <t>P7M720254419N000000075</t>
  </si>
  <si>
    <t>莫*伟</t>
  </si>
  <si>
    <t>P7M720254419N000000073</t>
  </si>
  <si>
    <t>余*棠</t>
  </si>
  <si>
    <t>赤眼鳟鱼</t>
  </si>
  <si>
    <t>P7M720254419N000000074</t>
  </si>
  <si>
    <t>P7M720254419N000000070</t>
  </si>
  <si>
    <t>徐*星</t>
  </si>
  <si>
    <t>P7M720254419N000000071</t>
  </si>
  <si>
    <t>施*伟</t>
  </si>
  <si>
    <t>P7M720254419N000000069</t>
  </si>
  <si>
    <t>P7M720254419N000000072</t>
  </si>
  <si>
    <t>徐*丰</t>
  </si>
  <si>
    <t>P7M720254419N000000066</t>
  </si>
  <si>
    <t>陈*强</t>
  </si>
  <si>
    <t>P7M720254419N000000067</t>
  </si>
  <si>
    <t>梁*成</t>
  </si>
  <si>
    <t>甲鲚鱼</t>
  </si>
  <si>
    <t>P7M720254419N000000068</t>
  </si>
  <si>
    <t>黄*洪</t>
  </si>
  <si>
    <t>P7M720254419N000000085</t>
  </si>
  <si>
    <t>梁*文</t>
  </si>
  <si>
    <t>广东省东莞市东莞市洪梅镇新庄村</t>
  </si>
  <si>
    <t>P7M720254419N000000080</t>
  </si>
  <si>
    <t>P7M720254419N000000081</t>
  </si>
  <si>
    <t>徐*龙</t>
  </si>
  <si>
    <t>P7M720254419N000000082</t>
  </si>
  <si>
    <t>P7M720254419N000000083</t>
  </si>
  <si>
    <t>林*荣</t>
  </si>
  <si>
    <t>广东省东莞市东莞市石排镇中坑村</t>
  </si>
  <si>
    <t>P7M720254419N000000079</t>
  </si>
  <si>
    <t>梁*芬</t>
  </si>
  <si>
    <t>P7M720254419N000000084</t>
  </si>
  <si>
    <t>叶*念</t>
  </si>
  <si>
    <t>广东省东莞市东莞市石排镇赤坎村</t>
  </si>
  <si>
    <t>厚街镇</t>
  </si>
  <si>
    <t>P7M720254419N000000088</t>
  </si>
  <si>
    <t>陈*发</t>
  </si>
  <si>
    <t>广东省东莞市东莞市厚街镇桥头村</t>
  </si>
  <si>
    <t>P7M720254419N000000087</t>
  </si>
  <si>
    <t>陈*金</t>
  </si>
  <si>
    <t>P7M720254419N000000102</t>
  </si>
  <si>
    <t>郭*东</t>
  </si>
  <si>
    <t>P7M720254419N000000103</t>
  </si>
  <si>
    <t>广东省东莞市东莞市麻涌镇东太村</t>
  </si>
  <si>
    <t>P7M720254419N000000101</t>
  </si>
  <si>
    <t>P7M720254419N000000089</t>
  </si>
  <si>
    <t>李*康</t>
  </si>
  <si>
    <t>P7M720254419N000000093</t>
  </si>
  <si>
    <t>莫*崇</t>
  </si>
  <si>
    <t>P7M720254419N000000094</t>
  </si>
  <si>
    <t>杨*坤</t>
  </si>
  <si>
    <t>P7M720254419N000000091</t>
  </si>
  <si>
    <t>广东省东莞市东莞市沙田镇齐沙村</t>
  </si>
  <si>
    <t>P7M720254419N000000090</t>
  </si>
  <si>
    <t>谢*</t>
  </si>
  <si>
    <t>广东省东莞市东莞市虎门镇怀德社区</t>
  </si>
  <si>
    <t>P7M720254419N000000099</t>
  </si>
  <si>
    <t>何*有</t>
  </si>
  <si>
    <t>P7M720254419N000000095</t>
  </si>
  <si>
    <t>李*根</t>
  </si>
  <si>
    <t>P7M720254419N000000092</t>
  </si>
  <si>
    <t>谢*瑞</t>
  </si>
  <si>
    <t>P7M720254419N000000098</t>
  </si>
  <si>
    <t>田*锋</t>
  </si>
  <si>
    <t>P7M720254419N000000100</t>
  </si>
  <si>
    <t>何*兴</t>
  </si>
  <si>
    <t>P7M720254419N000000096</t>
  </si>
  <si>
    <t>P7M720254419N000000086</t>
  </si>
  <si>
    <t>崔*成</t>
  </si>
  <si>
    <t>P7M720254419N000000097</t>
  </si>
  <si>
    <t>卢*慧</t>
  </si>
  <si>
    <t>广东省东莞市东莞市寮步镇陈家埔村</t>
  </si>
  <si>
    <t>P7M720254419N000000107</t>
  </si>
  <si>
    <t>王*权</t>
  </si>
  <si>
    <t>P7M720254419N000000108</t>
  </si>
  <si>
    <t>广东省东莞市东莞市虎门镇赤岗社区</t>
  </si>
  <si>
    <t>P7M720254419N000000111</t>
  </si>
  <si>
    <t>莫*林</t>
  </si>
  <si>
    <t>广东省东莞市东莞市虎门镇大宁社区</t>
  </si>
  <si>
    <t>P7M720254419N000000109</t>
  </si>
  <si>
    <t>莫*祥</t>
  </si>
  <si>
    <t>P7M720254419N000000110</t>
  </si>
  <si>
    <t>王*华</t>
  </si>
  <si>
    <t>P7M720254419N000000112</t>
  </si>
  <si>
    <t>陈*达</t>
  </si>
  <si>
    <t>P7M720254419N000000113</t>
  </si>
  <si>
    <t>连*星</t>
  </si>
  <si>
    <t>罗氏虾</t>
  </si>
  <si>
    <t>龟鳖</t>
  </si>
  <si>
    <t>P7M720254419N000000115</t>
  </si>
  <si>
    <t>刘*享</t>
  </si>
  <si>
    <t>广东省东莞市石排镇田寮村</t>
  </si>
  <si>
    <t>P7M720254419N000000114</t>
  </si>
  <si>
    <t>陈*娣</t>
  </si>
  <si>
    <t>P7M720254419N000000117</t>
  </si>
  <si>
    <t>赖*娥</t>
  </si>
  <si>
    <t>P7M720254419N000000116</t>
  </si>
  <si>
    <t>王*弟</t>
  </si>
  <si>
    <t>广东省东莞市东莞市石排镇水贝村</t>
  </si>
  <si>
    <t>P7M720254419N000000119</t>
  </si>
  <si>
    <t>P7M720254419N000000118</t>
  </si>
  <si>
    <t>郭*年</t>
  </si>
  <si>
    <t>P7M720254419N000000120</t>
  </si>
  <si>
    <t>莫*威</t>
  </si>
  <si>
    <t>P7M720254419N000000121</t>
  </si>
  <si>
    <t>凌*波</t>
  </si>
  <si>
    <t>P7M720254419N000000122</t>
  </si>
  <si>
    <t>苏*志</t>
  </si>
  <si>
    <t>P7M720254419N000000123</t>
  </si>
  <si>
    <t>陈*田</t>
  </si>
  <si>
    <t>P7M720254419N000000124</t>
  </si>
  <si>
    <t>P7M720254419N000000125</t>
  </si>
  <si>
    <t>东莞海创源生物技术有限公司</t>
  </si>
  <si>
    <t>P7M720254419N000000105</t>
  </si>
  <si>
    <t>孔*球</t>
  </si>
  <si>
    <t>P7M720254419N000000106</t>
  </si>
  <si>
    <t>张*贤</t>
  </si>
  <si>
    <t>P7M720254419N000000104</t>
  </si>
  <si>
    <t>莫*有</t>
  </si>
  <si>
    <t>广东省东莞市石排镇沙角村</t>
  </si>
  <si>
    <t>黄江镇</t>
  </si>
  <si>
    <t>太平洋产险</t>
  </si>
  <si>
    <t>AGUZD02ZX625Q050001U</t>
  </si>
  <si>
    <t>张*坚</t>
  </si>
  <si>
    <t>广东省东莞市黄江镇黄京坑村150号</t>
  </si>
  <si>
    <t>黄江镇三新社区</t>
  </si>
  <si>
    <t>AGUZD02ZX625Q050000C</t>
  </si>
  <si>
    <t>仇*仪</t>
  </si>
  <si>
    <t>广东省东莞市黄江镇昌富路2号</t>
  </si>
  <si>
    <t>AGUZD02ZX625Q050003F</t>
  </si>
  <si>
    <t>黄*娟</t>
  </si>
  <si>
    <t>广东省东莞市黄江镇黄京坑旧围巷131号</t>
  </si>
  <si>
    <t>AGUZD02ZX625Q050004K</t>
  </si>
  <si>
    <t>张*华</t>
  </si>
  <si>
    <t>广东省东莞市黄江镇黄京坑路13号</t>
  </si>
  <si>
    <t>AGUZD02ZX625Q050002Z</t>
  </si>
  <si>
    <t>张*瀚</t>
  </si>
  <si>
    <t>广东省东莞市黄江镇康富街145号</t>
  </si>
  <si>
    <t>AGUZD02ZX625Q050005P</t>
  </si>
  <si>
    <t>梁*堂</t>
  </si>
  <si>
    <t>广东省东莞市黄江镇黄京坑村39号</t>
  </si>
  <si>
    <t>AGUZD02ZX625Q050008S</t>
  </si>
  <si>
    <t>罗*俊</t>
  </si>
  <si>
    <t>贵州省紫云苗族布依族自治县板当镇尅哨村罗家湾组</t>
  </si>
  <si>
    <t>黄江镇长龙村委会</t>
  </si>
  <si>
    <t>AGUZD02ZX625Q050011G</t>
  </si>
  <si>
    <t>岑*秀</t>
  </si>
  <si>
    <t>贵州省龙里县麻芝乡五里村田坝组4号</t>
  </si>
  <si>
    <t>道滘镇</t>
  </si>
  <si>
    <t>AGUZD0227825Q050001I</t>
  </si>
  <si>
    <t>钟*旖</t>
  </si>
  <si>
    <t>广东省东莞市凤岗镇天堂围兴业街93号</t>
  </si>
  <si>
    <t>道滘镇小河村委会</t>
  </si>
  <si>
    <t>横沥镇</t>
  </si>
  <si>
    <t>AGUZD02ZX625Q050010C</t>
  </si>
  <si>
    <t>东*市横沥镇长巷股份经济联合社</t>
  </si>
  <si>
    <t>广东省东莞市横沥镇长巷村</t>
  </si>
  <si>
    <t>横沥镇长巷村委会</t>
  </si>
  <si>
    <t>东城街道</t>
  </si>
  <si>
    <t>AGUZD0227825Q050002J</t>
  </si>
  <si>
    <t>周*平</t>
  </si>
  <si>
    <t>广东省东莞市东莞虚拟区东城街道周屋社区</t>
  </si>
  <si>
    <t>东城街道周屋社区</t>
  </si>
  <si>
    <t>清溪镇</t>
  </si>
  <si>
    <t>AGUZD02ZX625Q050013N</t>
  </si>
  <si>
    <t>广东省东莞市高埗镇三联黎峡村53号</t>
  </si>
  <si>
    <t>清溪镇大利村委会</t>
  </si>
  <si>
    <t>大朗镇</t>
  </si>
  <si>
    <t>AGUZD02ZX625Q050014R</t>
  </si>
  <si>
    <t>东*市问道电子商务科技有限公司</t>
  </si>
  <si>
    <t>广东省东莞市大朗镇蔡边地塘头河旁街3号</t>
  </si>
  <si>
    <t>大朗镇水平村委会</t>
  </si>
  <si>
    <t>中堂镇</t>
  </si>
  <si>
    <t>澳洲淡水龙虾</t>
  </si>
  <si>
    <t>AGUZD0227825Q050004K</t>
  </si>
  <si>
    <t>古*婷</t>
  </si>
  <si>
    <t>广东省东莞市东莞虚拟区中堂镇四乡村委会</t>
  </si>
  <si>
    <t>AGUZD02ZX625Q050015H</t>
  </si>
  <si>
    <t>罗*英</t>
  </si>
  <si>
    <t>广东省惠州市惠城区沥林镇企岭村委会其岭下村20号</t>
  </si>
  <si>
    <t>中堂镇四乡村委会</t>
  </si>
  <si>
    <t>AGUZD02ZX625Q050012K</t>
  </si>
  <si>
    <t>钟*明</t>
  </si>
  <si>
    <t>广东省东莞市大朗镇蔡边天保村129号</t>
  </si>
  <si>
    <t>大朗镇蔡边村委会</t>
  </si>
  <si>
    <t>AGUZD0227825Q050005K</t>
  </si>
  <si>
    <t>黎*杰</t>
  </si>
  <si>
    <t>广东省东莞市东莞虚拟区东城街道温塘社区</t>
  </si>
  <si>
    <t>东城街道温塘社区</t>
  </si>
  <si>
    <t>AGUZD0227825Q050003J</t>
  </si>
  <si>
    <t>袁*标</t>
  </si>
  <si>
    <t>AGUZD0227825Q050006L</t>
  </si>
  <si>
    <t>东*市横沥镇村尾股份经济联合社</t>
  </si>
  <si>
    <t>广东省东莞市横沥镇村尾村</t>
  </si>
  <si>
    <t>AGUZD02ZX625Q050016L</t>
  </si>
  <si>
    <t>罗*新</t>
  </si>
  <si>
    <t>广东省东莞市东莞虚拟区清溪镇大利村委会</t>
  </si>
  <si>
    <t>横沥镇村尾村委会</t>
  </si>
  <si>
    <t>AGUZD02ZX625Q050017O</t>
  </si>
  <si>
    <t>黄*锋</t>
  </si>
  <si>
    <t>广东省东莞市清溪镇铁松村千秋岭村民小组77号之二</t>
  </si>
  <si>
    <t>清溪镇铁松村委会</t>
  </si>
  <si>
    <t>AGUZD02ZX625Q050019W</t>
  </si>
  <si>
    <t>*生态农业投资（东莞）有限公司</t>
  </si>
  <si>
    <t>广东省东莞市大朗镇石厦村塘尾坑水库周边</t>
  </si>
  <si>
    <t>大朗镇石厦村委会</t>
  </si>
  <si>
    <t>AGUZD02ZX625Q050018S</t>
  </si>
  <si>
    <t>田*胜</t>
  </si>
  <si>
    <t>东莞市清溪镇铁场村</t>
  </si>
  <si>
    <t>清溪镇铁场村委会</t>
  </si>
  <si>
    <t>AGUZD02ZX625Q050021F</t>
  </si>
  <si>
    <t>彭*娇</t>
  </si>
  <si>
    <t>广东省东莞市大朗镇金朗三路192号</t>
  </si>
  <si>
    <t>横沥镇村头村委会</t>
  </si>
  <si>
    <t>AGUZD02ZX625Q050022H</t>
  </si>
  <si>
    <t>叶*河</t>
  </si>
  <si>
    <t>AGUZD0227825Q050007L</t>
  </si>
  <si>
    <t>东*市横沥镇村头股份经济联合社</t>
  </si>
  <si>
    <t>广东省东莞市横沥镇村头村</t>
  </si>
  <si>
    <t>AGUZD02ZX625Q050007N</t>
  </si>
  <si>
    <t>温*婷</t>
  </si>
  <si>
    <t>广东省东莞市清溪镇大利村委会</t>
  </si>
  <si>
    <t>AGUZD02ZX625Q050024Z</t>
  </si>
  <si>
    <t>甘*娟</t>
  </si>
  <si>
    <t>/广东省东莞市大朗镇新体育中心路8号</t>
  </si>
  <si>
    <t>AGUZD02ZX625Q050009X</t>
  </si>
  <si>
    <t>温*兰</t>
  </si>
  <si>
    <t>AGUZD02ZX625Q050006H</t>
  </si>
  <si>
    <t>温*伦</t>
  </si>
  <si>
    <t>AGUZD02ZX625Q050025O</t>
  </si>
  <si>
    <t>梁*就</t>
  </si>
  <si>
    <t>/广东省东莞市黄江镇大冚村旧围巷169号</t>
  </si>
  <si>
    <t>黄江镇大冚村委会</t>
  </si>
  <si>
    <t>AGUZD02ZX625Q050027T</t>
  </si>
  <si>
    <t>李*兴</t>
  </si>
  <si>
    <t>/广东省东莞市东莞虚拟区黄江镇大冚村委会</t>
  </si>
  <si>
    <t>AGUZD02ZX625Q050026Q</t>
  </si>
  <si>
    <t>蔡*祥</t>
  </si>
  <si>
    <t>广东省东莞市东莞虚拟区樟木头镇官仓社区</t>
  </si>
  <si>
    <t>AGUZD02ZX625Q050032N</t>
  </si>
  <si>
    <t>邓*端</t>
  </si>
  <si>
    <t>惠州市惠城区沥林镇埔村村委会埔心村井头队182号</t>
  </si>
  <si>
    <t>清溪镇罗马村委会</t>
  </si>
  <si>
    <t>AGUZD02ZX625Q050030Y</t>
  </si>
  <si>
    <t>邬*玉</t>
  </si>
  <si>
    <t>东莞市清溪镇罗马路23号</t>
  </si>
  <si>
    <t>AGUZD02ZX625Q050029K</t>
  </si>
  <si>
    <t>罗*婵</t>
  </si>
  <si>
    <t>广东省吴川市塘缀镇马兰坡村23号101房</t>
  </si>
  <si>
    <t>AGUZD02ZX625Q050020Q</t>
  </si>
  <si>
    <t>王*芳</t>
  </si>
  <si>
    <t>湖北省黄冈市麻城市中馆驿镇王集村委会</t>
  </si>
  <si>
    <t>AGUZD02ZX625Q050031M</t>
  </si>
  <si>
    <t>罗*山</t>
  </si>
  <si>
    <t>惠州市惠城区仲恺沥林镇迭石龙村委会20号</t>
  </si>
  <si>
    <t>AGUZD02ZX625Q050040Z</t>
  </si>
  <si>
    <t>蔡*明</t>
  </si>
  <si>
    <t>东莞市清溪镇罗马社区罗马一路17号</t>
  </si>
  <si>
    <t>AGUZD02ZX625Q050036S</t>
  </si>
  <si>
    <t>周*沙</t>
  </si>
  <si>
    <t>/江西省萍乡市湘东荷尧村大洲上48号</t>
  </si>
  <si>
    <t>AGUZD02ZX625Q050034C</t>
  </si>
  <si>
    <t>南城街道</t>
  </si>
  <si>
    <t>AGUZD02ZX625Q050037T</t>
  </si>
  <si>
    <t>龙*珍</t>
  </si>
  <si>
    <t>东莞市南城区西平板岭西南区159号</t>
  </si>
  <si>
    <t>AGUZD02ZX625Q050039I</t>
  </si>
  <si>
    <t>东*市大朗镇水平村村民委员会</t>
  </si>
  <si>
    <t>东莞市大朗镇水平村</t>
  </si>
  <si>
    <t>清溪镇九乡村委会</t>
  </si>
  <si>
    <t>AGUZD02ZX625Q050038H</t>
  </si>
  <si>
    <t>邬*梅</t>
  </si>
  <si>
    <t>广东省兴宁市罗浮镇岭南村蚬塘邬屋16号</t>
  </si>
  <si>
    <t>清溪镇重河村委会</t>
  </si>
  <si>
    <t>AGUZD02ZX625Q050033O</t>
  </si>
  <si>
    <t>张*静</t>
  </si>
  <si>
    <t>广东省惠州市仲恺区沥林镇迭石龙村委会红坡村20号</t>
  </si>
  <si>
    <t>AGUZD02ZX625Q050035E</t>
  </si>
  <si>
    <t>东莞市清溪镇长心东路十一巷8号</t>
  </si>
  <si>
    <t>南城街道西平社区</t>
  </si>
  <si>
    <t>AGUZD02ZX625Q050041O</t>
  </si>
  <si>
    <t>罗*磷</t>
  </si>
  <si>
    <t>广东省东莞市清溪镇铁场下围二巷9号</t>
  </si>
  <si>
    <t>清溪镇松岗村委会</t>
  </si>
  <si>
    <t>AGUZD02ZX625Q050023X</t>
  </si>
  <si>
    <t>黄*豪</t>
  </si>
  <si>
    <t>广东省东莞市清溪镇铁松村千秋岭村民小组2号</t>
  </si>
  <si>
    <t>AGUZD02ZX625Q050028I</t>
  </si>
  <si>
    <t>朱*玲</t>
  </si>
  <si>
    <t>广东省东莞市清溪镇罗马二路11号</t>
  </si>
  <si>
    <t>AGUZD02ZX625Q050042P</t>
  </si>
  <si>
    <t>韩*求</t>
  </si>
  <si>
    <t>广东省东莞市大朗镇屏康六巷9号</t>
  </si>
  <si>
    <t>大朗镇屏山社区</t>
  </si>
  <si>
    <t>AGUZD02ZX625Q050045U</t>
  </si>
  <si>
    <t>陈*乜</t>
  </si>
  <si>
    <t>广东省东莞市高埗镇横滘头第三村民小组460号</t>
  </si>
  <si>
    <t>AGUZD02ZX625Q050046I</t>
  </si>
  <si>
    <t>东莞市东城区周屋沙塘二区一巷4号</t>
  </si>
  <si>
    <t>AGUZD0227825Q050009N</t>
  </si>
  <si>
    <t>杨*发</t>
  </si>
  <si>
    <t>广西贵港市港南区瓦塘乡南山村大坟岭屯7号</t>
  </si>
  <si>
    <t>AGUZD02ZX625Q050044S</t>
  </si>
  <si>
    <t>周*堆</t>
  </si>
  <si>
    <t>广东省东莞市大朗镇坳夏村449号</t>
  </si>
  <si>
    <t>AGUZD02ZX625Q050043E</t>
  </si>
  <si>
    <t>李*媚</t>
  </si>
  <si>
    <t>东莞市清溪镇大利香元埔村民小组20号</t>
  </si>
  <si>
    <t>清溪镇大埔村委会</t>
  </si>
  <si>
    <t>AGUZD02ZX625Q050048Y</t>
  </si>
  <si>
    <t>广东省东莞市莞城区石涌街9号1座4号2楼</t>
  </si>
  <si>
    <t>AGUZD02ZX625Q050047K</t>
  </si>
  <si>
    <t>曾*森</t>
  </si>
  <si>
    <t>广东省东莞市南城区胜和鸭仔塘东三巷25号之二</t>
  </si>
  <si>
    <t>AGUZD02ZX625Q050049N</t>
  </si>
  <si>
    <t>东*市松盛农业科技有限公司</t>
  </si>
  <si>
    <t>东莞市南城街道水濂社区</t>
  </si>
  <si>
    <t>南城街道水濂社区</t>
  </si>
  <si>
    <t>AGUZD02ZX625Q050054D</t>
  </si>
  <si>
    <t>韩*平</t>
  </si>
  <si>
    <t>广东省东莞市大朗镇屏山村133号</t>
  </si>
  <si>
    <t>AGUZD02ZX625Q050061V</t>
  </si>
  <si>
    <t>韩*贤</t>
  </si>
  <si>
    <t>广东省东莞市大朗镇屏山村112号</t>
  </si>
  <si>
    <t>AGUZD02ZX625Q050053T</t>
  </si>
  <si>
    <t>罗*娟</t>
  </si>
  <si>
    <t>广东省东莞市黄江镇长龙长安圩巷15号</t>
  </si>
  <si>
    <t>AGUZD02ZX625Q050055Z</t>
  </si>
  <si>
    <t>罗*香</t>
  </si>
  <si>
    <t>广东省东莞市黄江镇长龙围村43号</t>
  </si>
  <si>
    <t>AGUZD02ZX625Q050052W</t>
  </si>
  <si>
    <t>叶*麟</t>
  </si>
  <si>
    <t>AGUZD02ZX625Q050059Z</t>
  </si>
  <si>
    <t>洪*国</t>
  </si>
  <si>
    <t>广东省汕尾市城区鱼街巷22号</t>
  </si>
  <si>
    <t>AGUZD02ZX625Q050058C</t>
  </si>
  <si>
    <t>邬*红</t>
  </si>
  <si>
    <t>AGUZD02ZX625Q050060H</t>
  </si>
  <si>
    <t>黄*辉</t>
  </si>
  <si>
    <t>广东省河源市龙川县田心镇东友村委会友洞村111号</t>
  </si>
  <si>
    <t>AGUZD02ZX625Q050063X</t>
  </si>
  <si>
    <t>李*威</t>
  </si>
  <si>
    <t>广东省江门市蓬江区良化新村东59号903</t>
  </si>
  <si>
    <t>大朗镇犀牛陂村委会</t>
  </si>
  <si>
    <t>AGUZD02ZX625Q050064Y</t>
  </si>
  <si>
    <t>广东省东莞市大朗镇巷头村兵巷33号</t>
  </si>
  <si>
    <t>AGUZD02ZX625Q050056W</t>
  </si>
  <si>
    <t>韩*佳</t>
  </si>
  <si>
    <t>广东省东莞市东莞市大朗镇屏山103号</t>
  </si>
  <si>
    <t>AGUZD02ZX625Q050051A</t>
  </si>
  <si>
    <t>韩*球</t>
  </si>
  <si>
    <t>广东省东莞市大朗镇屏山村137号</t>
  </si>
  <si>
    <t>AGUZD02ZX625Q050057G</t>
  </si>
  <si>
    <t>邝*祥</t>
  </si>
  <si>
    <t>广东省东莞市大朗镇水平村面前园54号</t>
  </si>
  <si>
    <t>AGUZD02ZX625Q050065M</t>
  </si>
  <si>
    <t>邝*稳</t>
  </si>
  <si>
    <t>广东省东莞市大朗镇水平村长万地6号</t>
  </si>
  <si>
    <t>AGUZD02ZX625Q050050Q</t>
  </si>
  <si>
    <t>梁*凌</t>
  </si>
  <si>
    <t>广东省东莞市东莞市大朗镇屏山村48号</t>
  </si>
  <si>
    <t>AGUZD02ZX625Q050062J</t>
  </si>
  <si>
    <t>梁*崧</t>
  </si>
  <si>
    <t>广东省东莞市大朗镇屏山村13号</t>
  </si>
  <si>
    <t>AGUZD02ZX625Q050067O</t>
  </si>
  <si>
    <t>张*平</t>
  </si>
  <si>
    <t>广东省东莞市东城区火炼树金晖苑三巷8号</t>
  </si>
  <si>
    <t>AGUZD02ZX625Q050066A</t>
  </si>
  <si>
    <t>陈*光</t>
  </si>
  <si>
    <t>广东省东莞市大朗镇巷头新墟108号</t>
  </si>
  <si>
    <t>AGUZD02ZX625Q050068P</t>
  </si>
  <si>
    <t>吴*荣</t>
  </si>
  <si>
    <t>东莞市莞城区平定里三巷14号内一</t>
  </si>
  <si>
    <t>南城街道蛤地社区</t>
  </si>
  <si>
    <t>AGUZD02ZX625Q050069D</t>
  </si>
  <si>
    <t>AGUZD02ZX625Q050070K</t>
  </si>
  <si>
    <t>东*市明尔朗农业发展有限公司</t>
  </si>
  <si>
    <t>广东省东莞市大朗镇屏山社区</t>
  </si>
  <si>
    <t>AGUZD02ZX625Q050071Q</t>
  </si>
  <si>
    <t>东*市三亩田电子商务有限公司</t>
  </si>
  <si>
    <t>广东省东莞市大朗镇水平村长万地一区38号</t>
  </si>
  <si>
    <t>AGUZD02ZX625Q050072J</t>
  </si>
  <si>
    <t>东*市三和田锦鲤养殖有限公司</t>
  </si>
  <si>
    <t>广东省东莞市大朗镇石厦村</t>
  </si>
  <si>
    <t>AGUZD02ZX625Q050074V</t>
  </si>
  <si>
    <t>邝*江</t>
  </si>
  <si>
    <t>广东省东莞市大朗镇长万地四区二巷12号</t>
  </si>
  <si>
    <t>AGUZD02ZX625Q050073P</t>
  </si>
  <si>
    <t>邝*辉</t>
  </si>
  <si>
    <t>广东省东莞市大朗镇长万地五区三巷8号</t>
  </si>
  <si>
    <t>AGUZD0227825Q050012L</t>
  </si>
  <si>
    <t>黎*洪</t>
  </si>
  <si>
    <t>广东省东莞市中堂镇槎滘三坊一区一巷5号</t>
  </si>
  <si>
    <t>中堂镇槎滘村委会</t>
  </si>
  <si>
    <t>AGUZD02ZX625Q050075O</t>
  </si>
  <si>
    <t>韩*成</t>
  </si>
  <si>
    <t>广东省东莞市大朗镇屏山村90号</t>
  </si>
  <si>
    <t>AGUZD02ZX625Q050076U</t>
  </si>
  <si>
    <t>韩*枝</t>
  </si>
  <si>
    <t>广东省东莞市大朗镇屏山村105号</t>
  </si>
  <si>
    <t>AGUZD02ZX625Q050078G</t>
  </si>
  <si>
    <t>周*轩</t>
  </si>
  <si>
    <t>广东省东莞市大朗镇屏山村60号</t>
  </si>
  <si>
    <t>AGUZD02ZX625Q050079Z</t>
  </si>
  <si>
    <t>AGUZD02ZX625Q050077A</t>
  </si>
  <si>
    <t>吴*丽</t>
  </si>
  <si>
    <t>广东省东莞市大朗镇屏山村136号</t>
  </si>
  <si>
    <t>AGUZD02ZX625Q050080E</t>
  </si>
  <si>
    <t>广*圣茵花卉园艺有限公司</t>
  </si>
  <si>
    <t>AGUZD02ZX625Q050082M</t>
  </si>
  <si>
    <t>韩*田</t>
  </si>
  <si>
    <t>广东省东莞市东莞虚拟区大朗镇屏山社区</t>
  </si>
  <si>
    <t>AGUZD02ZX625Q050081C</t>
  </si>
  <si>
    <t>钟*琼</t>
  </si>
  <si>
    <t>广东省东莞市大朗镇犀牛陂村犀华24号</t>
  </si>
  <si>
    <t>AGUZD02ZX625Q050083K</t>
  </si>
  <si>
    <t>钟*球</t>
  </si>
  <si>
    <t>广东省东莞市大朗镇盆古庙街二巷53号</t>
  </si>
  <si>
    <t>AGUZD02ZX625Q050084V</t>
  </si>
  <si>
    <t>钟*林</t>
  </si>
  <si>
    <t>广东省东莞市大朗镇蔡边盆古庙村23号</t>
  </si>
  <si>
    <t>AGUZD02ZX625Q050088Y</t>
  </si>
  <si>
    <t>广东省东莞市大朗镇屏山村142号</t>
  </si>
  <si>
    <t>AGUZD02ZX625Q050087B</t>
  </si>
  <si>
    <t>谢*新</t>
  </si>
  <si>
    <t>AGUZD02ZX625Q050086Q</t>
  </si>
  <si>
    <t>AGUZD02ZX625Q050085S</t>
  </si>
  <si>
    <t>周*波</t>
  </si>
  <si>
    <t>广东省东莞市大朗镇坳厦村271号</t>
  </si>
  <si>
    <t>大朗镇沙步村委会</t>
  </si>
  <si>
    <t>茶山镇</t>
  </si>
  <si>
    <t>13513161400002283676</t>
  </si>
  <si>
    <t>卢旭祥</t>
  </si>
  <si>
    <t>广东省东莞市茶山镇卢边村村民委员会</t>
  </si>
  <si>
    <t>13513161400002355162</t>
  </si>
  <si>
    <t>卢淦钦</t>
  </si>
  <si>
    <t>13513161400002349626</t>
  </si>
  <si>
    <t>卢亮湖</t>
  </si>
  <si>
    <t>13513161400002372314</t>
  </si>
  <si>
    <t>袁旭祥</t>
  </si>
  <si>
    <t>广东省东莞市茶山镇上元村村民委员会</t>
  </si>
  <si>
    <t>樟木头镇</t>
  </si>
  <si>
    <t>13515161400002540659</t>
  </si>
  <si>
    <t>黄会双</t>
  </si>
  <si>
    <t>广东省东莞市樟木头镇圩镇社区居民委员会</t>
  </si>
  <si>
    <t>13515161400002627611</t>
  </si>
  <si>
    <t>刘红伟</t>
  </si>
  <si>
    <t>广东省东莞市樟木头镇樟罗社区居民委员会</t>
  </si>
  <si>
    <t>谢岗镇</t>
  </si>
  <si>
    <t>13515161400002338009</t>
  </si>
  <si>
    <t>林家明</t>
  </si>
  <si>
    <t>广东省东莞市谢岗镇南面村村民委员会</t>
  </si>
  <si>
    <t>13515161400002627566</t>
  </si>
  <si>
    <t>罗明光</t>
  </si>
  <si>
    <t>广东省东莞市樟木头镇金河社区居民委员会</t>
  </si>
  <si>
    <t>13515161400002750859</t>
  </si>
  <si>
    <t>杨妙君</t>
  </si>
  <si>
    <t>13515161400100160175</t>
  </si>
  <si>
    <t>黄桂山</t>
  </si>
  <si>
    <t>广东省东莞市谢岗镇大龙村村民委员会</t>
  </si>
  <si>
    <t>13515161400002923652</t>
  </si>
  <si>
    <t>连锦峰</t>
  </si>
  <si>
    <t>大岭山镇</t>
  </si>
  <si>
    <t>13514091400002781060</t>
  </si>
  <si>
    <t>刘运珍</t>
  </si>
  <si>
    <t>广东省东莞市大岭山镇连平村村民委员会</t>
  </si>
  <si>
    <t>13515161400100145840</t>
  </si>
  <si>
    <t>罗运球</t>
  </si>
  <si>
    <t>13515161400002755514</t>
  </si>
  <si>
    <t>蔡顺传</t>
  </si>
  <si>
    <t>广东省东莞市樟木头镇官仓社区居民委员会</t>
  </si>
  <si>
    <t>13515161400002751309</t>
  </si>
  <si>
    <t>蔡永梁</t>
  </si>
  <si>
    <t>13515161400002809564</t>
  </si>
  <si>
    <t>罗宇明</t>
  </si>
  <si>
    <t>13515161400002776174</t>
  </si>
  <si>
    <t>罗洪英</t>
  </si>
  <si>
    <t>13515161400100115266</t>
  </si>
  <si>
    <t>阙浩翔</t>
  </si>
  <si>
    <t>13515161400100145662</t>
  </si>
  <si>
    <t>林建洪</t>
  </si>
  <si>
    <t>13515161400002776960</t>
  </si>
  <si>
    <t>张运财</t>
  </si>
  <si>
    <t>13513161400002469111</t>
  </si>
  <si>
    <t>卢淦容</t>
  </si>
  <si>
    <t>13515161400100116438</t>
  </si>
  <si>
    <t>覃子生</t>
  </si>
  <si>
    <t>13515161400002643660</t>
  </si>
  <si>
    <t>连志勇</t>
  </si>
  <si>
    <t>13515161400002764264</t>
  </si>
  <si>
    <t>蔡添明</t>
  </si>
  <si>
    <t>13515161400002867770</t>
  </si>
  <si>
    <t>黄耀球</t>
  </si>
  <si>
    <t>13514091400002921009</t>
  </si>
  <si>
    <t>陈玉英</t>
  </si>
  <si>
    <t>广东省东莞市大岭山镇大塘朗村村民委员会</t>
  </si>
  <si>
    <t>13515161400002627464</t>
  </si>
  <si>
    <t>蔡添娣</t>
  </si>
  <si>
    <t>13513161400002399709</t>
  </si>
  <si>
    <t>陈灿标</t>
  </si>
  <si>
    <t>广东省东莞市茶山镇茶山村村民委员会</t>
  </si>
  <si>
    <t>13515161400002872314</t>
  </si>
  <si>
    <t>赖凤玲</t>
  </si>
  <si>
    <t>13513161400002672865</t>
  </si>
  <si>
    <t>卢广润</t>
  </si>
  <si>
    <t>广东省东莞市茶山镇增埗村村民委员会</t>
  </si>
  <si>
    <t>13515161400002630309</t>
  </si>
  <si>
    <t>吴子文</t>
  </si>
  <si>
    <t>广东省东莞市樟木头镇樟洋社区居民委员会</t>
  </si>
  <si>
    <t>13515161400002215314</t>
  </si>
  <si>
    <t>林锦明</t>
  </si>
  <si>
    <t>13515161400002776717</t>
  </si>
  <si>
    <t>袁美好</t>
  </si>
  <si>
    <t>广东省东莞市谢岗镇窑山村村民委员会</t>
  </si>
  <si>
    <t>13515161400100084476</t>
  </si>
  <si>
    <t>邓秋如</t>
  </si>
  <si>
    <t>13515161400002525220</t>
  </si>
  <si>
    <t>林伟堂</t>
  </si>
  <si>
    <t>13515161400002256369</t>
  </si>
  <si>
    <t>谢慧清</t>
  </si>
  <si>
    <t>13515161400002760409</t>
  </si>
  <si>
    <t>椅岭村蔡伟建等20户</t>
  </si>
  <si>
    <t>广东省东莞市樟木头镇裕丰社区居民委员会</t>
  </si>
  <si>
    <t>13515161400100084538</t>
  </si>
  <si>
    <t>聂景红</t>
  </si>
  <si>
    <t>13515161400100063055</t>
  </si>
  <si>
    <t>林爱群</t>
  </si>
  <si>
    <t>13515161400002284664</t>
  </si>
  <si>
    <t>罗锦雄</t>
  </si>
  <si>
    <t>13515161400002754009</t>
  </si>
  <si>
    <t>蔡寿其</t>
  </si>
  <si>
    <t>13515161400002761609</t>
  </si>
  <si>
    <t>揭彩霞</t>
  </si>
  <si>
    <t>13515161400002389719</t>
  </si>
  <si>
    <t>坭坑村蔡文光等39户</t>
  </si>
  <si>
    <t>13515161400002288910</t>
  </si>
  <si>
    <t>林树友等10户</t>
  </si>
  <si>
    <t>13515161400002237211</t>
  </si>
  <si>
    <t>刘雪波</t>
  </si>
  <si>
    <t>13515161400002751214</t>
  </si>
  <si>
    <t>蔡永忠</t>
  </si>
  <si>
    <t>13515161400002755160</t>
  </si>
  <si>
    <t>石景友</t>
  </si>
  <si>
    <t>13515161400002388869</t>
  </si>
  <si>
    <t>刘志勇</t>
  </si>
  <si>
    <t>13515161400002257213</t>
  </si>
  <si>
    <t>刘萍</t>
  </si>
  <si>
    <t>13515161400002750064</t>
  </si>
  <si>
    <t>蔡伟华</t>
  </si>
  <si>
    <t>13515161400002385665</t>
  </si>
  <si>
    <t>连立辉</t>
  </si>
  <si>
    <t>13515161400002284265</t>
  </si>
  <si>
    <t>罗丽娥</t>
  </si>
  <si>
    <t>13513161400002410259</t>
  </si>
  <si>
    <t>袁焕登</t>
  </si>
  <si>
    <t>广东省东莞市茶山镇寒溪水村村民委员会</t>
  </si>
  <si>
    <t>13515161400002257667</t>
  </si>
  <si>
    <t>何小艳</t>
  </si>
  <si>
    <t>13514091400100153761</t>
  </si>
  <si>
    <t>黎位明</t>
  </si>
  <si>
    <t>广东省东莞市大岭山镇杨屋村村民委员会</t>
  </si>
  <si>
    <t>13515161400002543611</t>
  </si>
  <si>
    <t>林碧辉</t>
  </si>
  <si>
    <t>13513161400002720410</t>
  </si>
  <si>
    <t>陈继安</t>
  </si>
  <si>
    <t>广东省东莞市茶山镇塘角村村民委员会</t>
  </si>
  <si>
    <t>13515161400002284512</t>
  </si>
  <si>
    <t>张雨果</t>
  </si>
  <si>
    <t>13515161400002845959</t>
  </si>
  <si>
    <t>蔡明雄</t>
  </si>
  <si>
    <t>13515161400002368725</t>
  </si>
  <si>
    <t>林敏珊</t>
  </si>
  <si>
    <t>13515161400002352214</t>
  </si>
  <si>
    <t>刘国球等5户</t>
  </si>
  <si>
    <t>13515161400002339462</t>
  </si>
  <si>
    <t>刘金云</t>
  </si>
  <si>
    <t>13515161400002774334</t>
  </si>
  <si>
    <t>赵煜光</t>
  </si>
  <si>
    <t>13515161400002370361</t>
  </si>
  <si>
    <t>李子良等9户</t>
  </si>
  <si>
    <t>13515161400002335517</t>
  </si>
  <si>
    <t>林彩清</t>
  </si>
  <si>
    <t>13515161400002370759</t>
  </si>
  <si>
    <t>林敏燕</t>
  </si>
  <si>
    <t>13515161400002369059</t>
  </si>
  <si>
    <t>林添喜</t>
  </si>
  <si>
    <t>13513161400002502065</t>
  </si>
  <si>
    <t>卢灿标</t>
  </si>
  <si>
    <t>13515161400002352965</t>
  </si>
  <si>
    <t>刘志强</t>
  </si>
  <si>
    <t>13515161400002349622</t>
  </si>
  <si>
    <t>林东权</t>
  </si>
  <si>
    <t>凤岗镇</t>
  </si>
  <si>
    <t>13515161400002216509</t>
  </si>
  <si>
    <t>东莞市顺成生态农业有限公司</t>
  </si>
  <si>
    <t>广东省东莞市凤岗镇官井头村村民委员会</t>
  </si>
  <si>
    <t>13515161400002776616</t>
  </si>
  <si>
    <t>邓伟忠</t>
  </si>
  <si>
    <t>13515161400002290312</t>
  </si>
  <si>
    <t>东莞市百果山生态农业科技有限公司</t>
  </si>
  <si>
    <t>13515161400002392915</t>
  </si>
  <si>
    <t>刘世业</t>
  </si>
  <si>
    <t>13515161400002236913</t>
  </si>
  <si>
    <t>刘美球</t>
  </si>
  <si>
    <t>13515161400002394109</t>
  </si>
  <si>
    <t>黄赵庆</t>
  </si>
  <si>
    <t>13515161400002393812</t>
  </si>
  <si>
    <t>刘金华</t>
  </si>
  <si>
    <t>13515161400002758867</t>
  </si>
  <si>
    <t>蔡俊明</t>
  </si>
  <si>
    <t>13513161400002213159</t>
  </si>
  <si>
    <t>卢惠权</t>
  </si>
  <si>
    <t>13515161400002502211</t>
  </si>
  <si>
    <t>罗洪喜</t>
  </si>
  <si>
    <t>13515161400100160445</t>
  </si>
  <si>
    <t>邓盘稳</t>
  </si>
  <si>
    <t>13515161400002462466</t>
  </si>
  <si>
    <t>刘家龙</t>
  </si>
  <si>
    <t>13515161400002257709</t>
  </si>
  <si>
    <t>13515161400002776719</t>
  </si>
  <si>
    <t>张运满</t>
  </si>
  <si>
    <t>13515161400002386284</t>
  </si>
  <si>
    <t>赖茂荣</t>
  </si>
  <si>
    <t>13515161400002462467</t>
  </si>
  <si>
    <t>连文涛</t>
  </si>
  <si>
    <t>13515161400002284611</t>
  </si>
  <si>
    <t>张国强</t>
  </si>
  <si>
    <t>13515161400002910010</t>
  </si>
  <si>
    <t>蔡建强</t>
  </si>
  <si>
    <t>13515161400002464110</t>
  </si>
  <si>
    <t>谢润喜</t>
  </si>
  <si>
    <t>13515161400002540774</t>
  </si>
  <si>
    <t>古坑村蔡春友等44户</t>
  </si>
  <si>
    <t>13515161400002390119</t>
  </si>
  <si>
    <t>吴洪娣</t>
  </si>
  <si>
    <t>13515161400002463870</t>
  </si>
  <si>
    <t>蔡如民</t>
  </si>
  <si>
    <t>广东省东莞市樟木头镇石新社区居民委员会</t>
  </si>
  <si>
    <t>13515161400002643061</t>
  </si>
  <si>
    <t>刘嘉宝</t>
  </si>
  <si>
    <t>13515161400002457968</t>
  </si>
  <si>
    <t>李盘生</t>
  </si>
  <si>
    <t>13515161400002355310</t>
  </si>
  <si>
    <t>廖汉强等19户</t>
  </si>
  <si>
    <t>13515161400002490170</t>
  </si>
  <si>
    <t>邱国友</t>
  </si>
  <si>
    <t>13515161400002387571</t>
  </si>
  <si>
    <t>邬思琪</t>
  </si>
  <si>
    <t>13515161400002236810</t>
  </si>
  <si>
    <t>谢雪英</t>
  </si>
  <si>
    <t>13515161400002811163</t>
  </si>
  <si>
    <t>林建云</t>
  </si>
  <si>
    <t>13515161400002461114</t>
  </si>
  <si>
    <t>林玉生</t>
  </si>
  <si>
    <t>13515161400002383111</t>
  </si>
  <si>
    <t>黄佩玲</t>
  </si>
  <si>
    <t>广东省东莞市樟木头镇百果洞社区居民委员会</t>
  </si>
  <si>
    <t>13515161400002627817</t>
  </si>
  <si>
    <t>吴开朋</t>
  </si>
  <si>
    <t>13515161400100145748</t>
  </si>
  <si>
    <t>罗戊生</t>
  </si>
  <si>
    <t>13515161400100084079</t>
  </si>
  <si>
    <t>温金宋</t>
  </si>
  <si>
    <t>13515161400002384760</t>
  </si>
  <si>
    <t>蔡福如</t>
  </si>
  <si>
    <t>13515161400002624246</t>
  </si>
  <si>
    <t>陈珍珍</t>
  </si>
  <si>
    <t>13515161400100116921</t>
  </si>
  <si>
    <t>林俊锋</t>
  </si>
  <si>
    <t>13515161400002776617</t>
  </si>
  <si>
    <t>温冠球</t>
  </si>
  <si>
    <t>13515161400002389475</t>
  </si>
  <si>
    <t>竹排村蔡志明等32户</t>
  </si>
  <si>
    <t>13515161400100115427</t>
  </si>
  <si>
    <t>阙伟明</t>
  </si>
  <si>
    <t>13515161400002674159</t>
  </si>
  <si>
    <t>连美亮</t>
  </si>
  <si>
    <t>13515161400002470059</t>
  </si>
  <si>
    <t>刘新喜</t>
  </si>
  <si>
    <t>13515161400100111060</t>
  </si>
  <si>
    <t>邱伟锋</t>
  </si>
  <si>
    <t>13515161400002549879</t>
  </si>
  <si>
    <t>赤山村蔡玉凡等18户</t>
  </si>
  <si>
    <t>13515161400002500461</t>
  </si>
  <si>
    <t>罗海斌</t>
  </si>
  <si>
    <t>13515161400002907009</t>
  </si>
  <si>
    <t>温焕祥</t>
  </si>
  <si>
    <t>13515161400002869067</t>
  </si>
  <si>
    <t>何流文</t>
  </si>
  <si>
    <t>13515161400002501262</t>
  </si>
  <si>
    <t>罗海亮</t>
  </si>
  <si>
    <t>13514091400100153762</t>
  </si>
  <si>
    <t>黎惠强</t>
  </si>
  <si>
    <t>广东省东莞市大岭山镇大塘村村民委员会</t>
  </si>
  <si>
    <t>13513161400002263921</t>
  </si>
  <si>
    <t>黄桂玲</t>
  </si>
  <si>
    <t>13515161400002869412</t>
  </si>
  <si>
    <t>张村有</t>
  </si>
  <si>
    <t>13515161400002509879</t>
  </si>
  <si>
    <t>涂光翠</t>
  </si>
  <si>
    <t>13515161400002237061</t>
  </si>
  <si>
    <t>刘智聪</t>
  </si>
  <si>
    <t>13515161400002838411</t>
  </si>
  <si>
    <t>倪山学</t>
  </si>
  <si>
    <t>13515161400002488409</t>
  </si>
  <si>
    <t>蔡菊兰</t>
  </si>
  <si>
    <t>13515161400002645509</t>
  </si>
  <si>
    <t>赖碧文</t>
  </si>
  <si>
    <t>13515161400002257212</t>
  </si>
  <si>
    <t>林建雄</t>
  </si>
  <si>
    <t>13515161400002836362</t>
  </si>
  <si>
    <t>罗宇翔</t>
  </si>
  <si>
    <t>13515161400002675460</t>
  </si>
  <si>
    <t>刘送友</t>
  </si>
  <si>
    <t>13515161400002501114</t>
  </si>
  <si>
    <t>罗卫国</t>
  </si>
  <si>
    <t>13515161400002259161</t>
  </si>
  <si>
    <t>叶亚友</t>
  </si>
  <si>
    <t>13513161400002372813</t>
  </si>
  <si>
    <t>卢暖根</t>
  </si>
  <si>
    <t>13515161400002811412</t>
  </si>
  <si>
    <t>阙伟雄</t>
  </si>
  <si>
    <t>13515161400002627663</t>
  </si>
  <si>
    <t>罗富明</t>
  </si>
  <si>
    <t>13515161400002290660</t>
  </si>
  <si>
    <t>广东岭南荔园发展有限公司</t>
  </si>
  <si>
    <t>13513161400002397466</t>
  </si>
  <si>
    <t>袁松帮</t>
  </si>
  <si>
    <t>广东省东莞市茶山镇南社村村民委员会</t>
  </si>
  <si>
    <t>13515161400100160439</t>
  </si>
  <si>
    <t>罗伟林</t>
  </si>
  <si>
    <t>13515161400002541490</t>
  </si>
  <si>
    <t>刘建辉</t>
  </si>
  <si>
    <t>13513161400002518860</t>
  </si>
  <si>
    <t>袁进波</t>
  </si>
  <si>
    <t>广东省东莞市茶山镇横江村村民委员会</t>
  </si>
  <si>
    <t>13513161400002352314</t>
  </si>
  <si>
    <t>卢妙珍</t>
  </si>
  <si>
    <t>13515161400002809759</t>
  </si>
  <si>
    <t>高惠琼</t>
  </si>
  <si>
    <t>13515161400002284859</t>
  </si>
  <si>
    <t>林伟强</t>
  </si>
  <si>
    <t>13513161400002468613</t>
  </si>
  <si>
    <t>谢锐斌</t>
  </si>
  <si>
    <t>13513161400002428911</t>
  </si>
  <si>
    <t>卢旺文</t>
  </si>
  <si>
    <t>13515161400002755261</t>
  </si>
  <si>
    <t>蔡军达</t>
  </si>
  <si>
    <t>13513161400002326309</t>
  </si>
  <si>
    <t>叶景标</t>
  </si>
  <si>
    <t>13515161400002332061</t>
  </si>
  <si>
    <t>林国华</t>
  </si>
  <si>
    <t>13513161400002474159</t>
  </si>
  <si>
    <t>袁锡湖</t>
  </si>
  <si>
    <t>13515161400002870319</t>
  </si>
  <si>
    <t>黄进娣</t>
  </si>
  <si>
    <t>13515161400002628211</t>
  </si>
  <si>
    <t>蔡文康</t>
  </si>
  <si>
    <t>13515161400100084466</t>
  </si>
  <si>
    <t>邓伟华</t>
  </si>
  <si>
    <t>13514091400100136942</t>
  </si>
  <si>
    <t>刘满仓</t>
  </si>
  <si>
    <t>广东省东莞市大岭山镇旧飞鹅村村民委员会</t>
  </si>
  <si>
    <t>13515161400002776720</t>
  </si>
  <si>
    <t>13515161400002893410</t>
  </si>
  <si>
    <t>蔡进安</t>
  </si>
  <si>
    <t>13515161400002463111</t>
  </si>
  <si>
    <t>林新华</t>
  </si>
  <si>
    <t>13513161400002701161</t>
  </si>
  <si>
    <t>卢嘉伟</t>
  </si>
  <si>
    <t>13515161400002745469</t>
  </si>
  <si>
    <t>黄家玲</t>
  </si>
  <si>
    <t>广东省东莞市谢岗镇黎村村民委员会</t>
  </si>
  <si>
    <t>13515161400100115429</t>
  </si>
  <si>
    <t>13515161400100083527</t>
  </si>
  <si>
    <t>张惠群</t>
  </si>
  <si>
    <t>东坑镇</t>
  </si>
  <si>
    <t>13513161400002670884</t>
  </si>
  <si>
    <t>东莞市东农投资有限公司</t>
  </si>
  <si>
    <t>广东省东莞市东坑镇塔岗村村民委员会</t>
  </si>
  <si>
    <t>13515161400002748565</t>
  </si>
  <si>
    <t>覃子福</t>
  </si>
  <si>
    <t>13515161400002871413</t>
  </si>
  <si>
    <t>蔡俊华</t>
  </si>
  <si>
    <t>13515161400002454759</t>
  </si>
  <si>
    <t>邹卫英</t>
  </si>
  <si>
    <t>13515161400002259064</t>
  </si>
  <si>
    <t>刘文东等10户</t>
  </si>
  <si>
    <t>13515161400002840010</t>
  </si>
  <si>
    <t>李广里</t>
  </si>
  <si>
    <t>13513161400002672712</t>
  </si>
  <si>
    <t>13515161400002463127</t>
  </si>
  <si>
    <t>连文波</t>
  </si>
  <si>
    <t>13515161400002349764</t>
  </si>
  <si>
    <t>张云基</t>
  </si>
  <si>
    <t>13515161400002628674</t>
  </si>
  <si>
    <t>蔡官平</t>
  </si>
  <si>
    <t>13515161400100094591</t>
  </si>
  <si>
    <t>张子英</t>
  </si>
  <si>
    <t>广东省东莞市凤岗镇竹塘村村民委员会</t>
  </si>
  <si>
    <t>13515161400002458041</t>
  </si>
  <si>
    <t>蔡燕如</t>
  </si>
  <si>
    <t>13515161400002369773</t>
  </si>
  <si>
    <t>林镇乐</t>
  </si>
  <si>
    <t>13515161400002544363</t>
  </si>
  <si>
    <t>坭坡村蔡雄益等11户</t>
  </si>
  <si>
    <t>13515161400100085092</t>
  </si>
  <si>
    <t>谢委耕</t>
  </si>
  <si>
    <t>广东省东莞市凤岗镇雁田村村民委员会</t>
  </si>
  <si>
    <t>13515161400002501360</t>
  </si>
  <si>
    <t>陈钻佳</t>
  </si>
  <si>
    <t>13515161400002368564</t>
  </si>
  <si>
    <t>张慧清</t>
  </si>
  <si>
    <t>13515161400100145458</t>
  </si>
  <si>
    <t>罗贵财</t>
  </si>
  <si>
    <t>13515161400100063053</t>
  </si>
  <si>
    <t>罗秀娣</t>
  </si>
  <si>
    <t>13515161400002491159</t>
  </si>
  <si>
    <t>蔡国平</t>
  </si>
  <si>
    <t>13515161400002393412</t>
  </si>
  <si>
    <t>刘光华</t>
  </si>
  <si>
    <t>13515161400002526630</t>
  </si>
  <si>
    <t>林国珍</t>
  </si>
  <si>
    <t>13515161400002869068</t>
  </si>
  <si>
    <t>张柏容</t>
  </si>
  <si>
    <t>13515161400002514623</t>
  </si>
  <si>
    <t>林伟红等11户</t>
  </si>
  <si>
    <t>13515161400002367365</t>
  </si>
  <si>
    <t>何冠贤</t>
  </si>
  <si>
    <t>13515161400002529112</t>
  </si>
  <si>
    <t>黄秀珍</t>
  </si>
  <si>
    <t>长安镇</t>
  </si>
  <si>
    <t>13514091400100163334</t>
  </si>
  <si>
    <t>徐小龙</t>
  </si>
  <si>
    <t>广东省东莞市长安镇涌头社区居民委员会</t>
  </si>
  <si>
    <t>13515161400002502017</t>
  </si>
  <si>
    <t>刘百春</t>
  </si>
  <si>
    <t>13513161400002540761</t>
  </si>
  <si>
    <t>李伟彬</t>
  </si>
  <si>
    <t>13515161400100066680</t>
  </si>
  <si>
    <t>罗金来</t>
  </si>
  <si>
    <t>13515161400100160173</t>
  </si>
  <si>
    <t>温新云</t>
  </si>
  <si>
    <t>广东省东莞市谢岗镇谢岗村村民委员会</t>
  </si>
  <si>
    <t>13515161400002521891</t>
  </si>
  <si>
    <t>黄立光</t>
  </si>
  <si>
    <t>13513161400002538360</t>
  </si>
  <si>
    <t>卢浩强</t>
  </si>
  <si>
    <t>13513161400002351420</t>
  </si>
  <si>
    <t>卢巧平</t>
  </si>
  <si>
    <t>13515161400002812012</t>
  </si>
  <si>
    <t>谢伟琴</t>
  </si>
  <si>
    <t>13515161400002883865</t>
  </si>
  <si>
    <t>蔡育坤</t>
  </si>
  <si>
    <t>13515161400002392310</t>
  </si>
  <si>
    <t>蔡茂仁</t>
  </si>
  <si>
    <t>13515161400002288111</t>
  </si>
  <si>
    <t>赵纪收</t>
  </si>
  <si>
    <t>广东省东莞市凤岗镇天堂围村村民委员会</t>
  </si>
  <si>
    <t>13513161400002373660</t>
  </si>
  <si>
    <t>袁闰全</t>
  </si>
  <si>
    <t>13513161400002351215</t>
  </si>
  <si>
    <t>卢锦坤</t>
  </si>
  <si>
    <t>13515161400002437861</t>
  </si>
  <si>
    <t>蔡春萍</t>
  </si>
  <si>
    <t>13515161400002305720</t>
  </si>
  <si>
    <t>刘福安等10户</t>
  </si>
  <si>
    <t>13515161400002776721</t>
  </si>
  <si>
    <t>温志新</t>
  </si>
  <si>
    <t>13515161400002540623</t>
  </si>
  <si>
    <t>赤布村蔡文杰等24户</t>
  </si>
  <si>
    <t>13515161400002490960</t>
  </si>
  <si>
    <t>蔡锦松</t>
  </si>
  <si>
    <t>13515161400002351320</t>
  </si>
  <si>
    <t>刘伟光</t>
  </si>
  <si>
    <t>13515161400002751412</t>
  </si>
  <si>
    <t>黄新娣</t>
  </si>
  <si>
    <t>13515161400002542762</t>
  </si>
  <si>
    <t>石壁村蔡瑞容等45户</t>
  </si>
  <si>
    <t>13515161400002467112</t>
  </si>
  <si>
    <t>蔡远辉</t>
  </si>
  <si>
    <t>13515161400002347673</t>
  </si>
  <si>
    <t>莫根洪</t>
  </si>
  <si>
    <t>13515161400002753420</t>
  </si>
  <si>
    <t>蔡理明</t>
  </si>
  <si>
    <t>13515161400002777260</t>
  </si>
  <si>
    <t>张燕平</t>
  </si>
  <si>
    <t>13515161400002522122</t>
  </si>
  <si>
    <t>蔡月如</t>
  </si>
  <si>
    <t>13515161400002351412</t>
  </si>
  <si>
    <t>刘国威</t>
  </si>
  <si>
    <t>13515161400002233215</t>
  </si>
  <si>
    <t>张燕良</t>
  </si>
  <si>
    <t>13515161400002774335</t>
  </si>
  <si>
    <t>邓小忠</t>
  </si>
  <si>
    <t>13515161400002870462</t>
  </si>
  <si>
    <t>温雁云</t>
  </si>
  <si>
    <t>13515161400002369109</t>
  </si>
  <si>
    <t>朱树强</t>
  </si>
  <si>
    <t>13515161400002336160</t>
  </si>
  <si>
    <t>东莞壹浩农业有限公司</t>
  </si>
  <si>
    <t>13515161400002749459</t>
  </si>
  <si>
    <t>林灿</t>
  </si>
  <si>
    <t>13515161400002544159</t>
  </si>
  <si>
    <t>刘运娣</t>
  </si>
  <si>
    <t>13515161400002351959</t>
  </si>
  <si>
    <t>刘智明</t>
  </si>
  <si>
    <t>13515161400002753446</t>
  </si>
  <si>
    <t>蔡胜英</t>
  </si>
  <si>
    <t>13515161400002872959</t>
  </si>
  <si>
    <t>孙彩</t>
  </si>
  <si>
    <t>13515161400002539628</t>
  </si>
  <si>
    <t>陶粤军</t>
  </si>
  <si>
    <t>广东省东莞市樟木头镇樟木头生活区</t>
  </si>
  <si>
    <t>13515161400100053062</t>
  </si>
  <si>
    <t>蔡春英</t>
  </si>
  <si>
    <t>13515161400002284909</t>
  </si>
  <si>
    <t>蔡远存</t>
  </si>
  <si>
    <t>广东省东莞市凤岗镇黄洞村村民委员会</t>
  </si>
  <si>
    <t>13515161400002759666</t>
  </si>
  <si>
    <t>蔡育贤</t>
  </si>
  <si>
    <t>13515161400002628260</t>
  </si>
  <si>
    <t>赖锦青</t>
  </si>
  <si>
    <t>13515161400002393661</t>
  </si>
  <si>
    <t>郑壬娣</t>
  </si>
  <si>
    <t>13515161400002369213</t>
  </si>
  <si>
    <t>林俊贤</t>
  </si>
  <si>
    <t>13515161400002776412</t>
  </si>
  <si>
    <t>洪梅花</t>
  </si>
  <si>
    <t>13515161400002678222</t>
  </si>
  <si>
    <t>樟洋社区张伟华等15户</t>
  </si>
  <si>
    <t>13513161400002213109</t>
  </si>
  <si>
    <t>13515161400002390268</t>
  </si>
  <si>
    <t>赖观华</t>
  </si>
  <si>
    <t>13515161400002811462</t>
  </si>
  <si>
    <t>黄祖怡</t>
  </si>
  <si>
    <t>13515161400002679812</t>
  </si>
  <si>
    <t>连兴和</t>
  </si>
  <si>
    <t>13515161400002433759</t>
  </si>
  <si>
    <t>李进贵等8户</t>
  </si>
  <si>
    <t>13515161400002390415</t>
  </si>
  <si>
    <t>沙元村蔡兴达等61户</t>
  </si>
  <si>
    <t>13515161400002353261</t>
  </si>
  <si>
    <t>刘伟英</t>
  </si>
  <si>
    <t>13515161400002751416</t>
  </si>
  <si>
    <t>刘卫文</t>
  </si>
  <si>
    <t>13515161400002874109</t>
  </si>
  <si>
    <t>梁文飞</t>
  </si>
  <si>
    <t>13515161400002501260</t>
  </si>
  <si>
    <t>邓锦顺</t>
  </si>
  <si>
    <t>13515161400002754567</t>
  </si>
  <si>
    <t>蔡添送</t>
  </si>
  <si>
    <t>13513161400002354411</t>
  </si>
  <si>
    <t>卢赐章</t>
  </si>
  <si>
    <t>13515161400002759764</t>
  </si>
  <si>
    <t>黄旭文</t>
  </si>
  <si>
    <t>13515161400002752659</t>
  </si>
  <si>
    <t>蔡锐年</t>
  </si>
  <si>
    <t>13515161400002776615</t>
  </si>
  <si>
    <t>廖劲波</t>
  </si>
  <si>
    <t>13515161400002759562</t>
  </si>
  <si>
    <t>廖慧珊</t>
  </si>
  <si>
    <t>13515161400002516627</t>
  </si>
  <si>
    <t>杨远光</t>
  </si>
  <si>
    <t>广东省东莞市凤岗镇塘沥村村民委员会</t>
  </si>
  <si>
    <t>13515161400002809809</t>
  </si>
  <si>
    <t>黄国宏</t>
  </si>
  <si>
    <t>13515161400002525268</t>
  </si>
  <si>
    <t>张思群</t>
  </si>
  <si>
    <t>13515161400002809310</t>
  </si>
  <si>
    <t>蔡荣华</t>
  </si>
  <si>
    <t>13515161400002526911</t>
  </si>
  <si>
    <t>罗志相等8户</t>
  </si>
  <si>
    <t>13515161400002873609</t>
  </si>
  <si>
    <t>蔡建辉</t>
  </si>
  <si>
    <t>13515161400002526711</t>
  </si>
  <si>
    <t>林碧娣</t>
  </si>
  <si>
    <t>13515161400002837621</t>
  </si>
  <si>
    <t>林柏芳</t>
  </si>
  <si>
    <t>13515161400002540932</t>
  </si>
  <si>
    <t>林文山</t>
  </si>
  <si>
    <t>13515161400002547633</t>
  </si>
  <si>
    <t>丰门村蔡国雄等73户</t>
  </si>
  <si>
    <t>13515161400002542366</t>
  </si>
  <si>
    <t>下南村蔡国红等9户</t>
  </si>
  <si>
    <t>13515161400002543816</t>
  </si>
  <si>
    <t>刁龙村蔡剑永等22户</t>
  </si>
  <si>
    <t>13515161400002237062</t>
  </si>
  <si>
    <t>刘文标</t>
  </si>
  <si>
    <t>东凤镇</t>
  </si>
  <si>
    <t>AGUZT99Z4625Q050014X</t>
  </si>
  <si>
    <t>林秀珍</t>
  </si>
  <si>
    <t>广东省中山市东凤镇阜安南街105号</t>
  </si>
  <si>
    <t>中山市东凤镇东罟步村</t>
  </si>
  <si>
    <t>2025/01/06</t>
  </si>
  <si>
    <t>2026/01/06</t>
  </si>
  <si>
    <t>该险种农户可投保灾害因子为多种，每种灾害因子费率不一致，因而单位保额、保险费率、单位保费为多因子综合计算数据</t>
  </si>
  <si>
    <t>坦洲镇</t>
  </si>
  <si>
    <t>AGUZT99Z4625Q050001P</t>
  </si>
  <si>
    <t>吴北贤</t>
  </si>
  <si>
    <t>广东省江门市新会区大鳌镇大鳌镇东卫第一里433号</t>
  </si>
  <si>
    <t>中山市坦洲镇联一村</t>
  </si>
  <si>
    <t>2025/01/07</t>
  </si>
  <si>
    <t>2026/01/07</t>
  </si>
  <si>
    <t>港口镇</t>
  </si>
  <si>
    <t>AGUZT99Z4625Q050002P</t>
  </si>
  <si>
    <t>梁民举</t>
  </si>
  <si>
    <t>广东省中山市东升镇兆隆路新富街54号</t>
  </si>
  <si>
    <t>中山市港口镇下南村</t>
  </si>
  <si>
    <t>南朗街道</t>
  </si>
  <si>
    <t>AGUZT99Z4625Q050003B</t>
  </si>
  <si>
    <t>中山市水渔非水产贸易有限公司</t>
  </si>
  <si>
    <t>中山市南朗街道崖口村旧五顷</t>
  </si>
  <si>
    <t>中山市南朗街道崖口村</t>
  </si>
  <si>
    <t>2025/01/13</t>
  </si>
  <si>
    <t>2026/01/13</t>
  </si>
  <si>
    <t>AGUZT99Z4625Q050004A</t>
  </si>
  <si>
    <t>周浩辉</t>
  </si>
  <si>
    <t>广东省中山市三角镇白鲤北路127号之一</t>
  </si>
  <si>
    <t>2025/01/21</t>
  </si>
  <si>
    <t>2026/01/21</t>
  </si>
  <si>
    <t>AGUZT99Z4625Q050005Z</t>
  </si>
  <si>
    <t>梁汉华</t>
  </si>
  <si>
    <t>广东省中山市东凤镇东罟二街四巷94号</t>
  </si>
  <si>
    <t>2025/01/24</t>
  </si>
  <si>
    <t>2026/01/24</t>
  </si>
  <si>
    <t>AGUZT99Z4625Q050006Y</t>
  </si>
  <si>
    <t>叶巨枝</t>
  </si>
  <si>
    <t>广东省中山市东凤镇东罟二街一巷18号</t>
  </si>
  <si>
    <t>板芙镇</t>
  </si>
  <si>
    <t>AGUZT99Z4625Q050007K</t>
  </si>
  <si>
    <t>刘隆泉</t>
  </si>
  <si>
    <t>广东省中山市三乡镇金宏路林谷街1号雅景半山花园1座403房</t>
  </si>
  <si>
    <t>中山市板芙镇板芙村</t>
  </si>
  <si>
    <t>2025/03/13</t>
  </si>
  <si>
    <t>2026/03/13</t>
  </si>
  <si>
    <t>AGUZT99Z4625Q050008K</t>
  </si>
  <si>
    <t>梁银庭</t>
  </si>
  <si>
    <t>广东省中山市中板芙镇湖洲村民溪涌边巷36号</t>
  </si>
  <si>
    <t>2025/03/23</t>
  </si>
  <si>
    <t>2026/03/23</t>
  </si>
  <si>
    <t>AGUZT99Z4625Q050009J</t>
  </si>
  <si>
    <t>陈金胜</t>
  </si>
  <si>
    <t>广东省中山市板芙镇居委会庙滘南巷二十一号</t>
  </si>
  <si>
    <t>AGUZT99Z4625Q050010B</t>
  </si>
  <si>
    <t>黄北金</t>
  </si>
  <si>
    <t>广东省中山市板芙镇四联村一二围街62号</t>
  </si>
  <si>
    <t>中山市板芙镇四联村</t>
  </si>
  <si>
    <t>2025/03/27</t>
  </si>
  <si>
    <t>2026/03/27</t>
  </si>
  <si>
    <t>小榄镇</t>
  </si>
  <si>
    <t>AGUZT99Z4625Q050011K</t>
  </si>
  <si>
    <t>梁富强</t>
  </si>
  <si>
    <t>广东省中山市小榄镇胜昌街15号</t>
  </si>
  <si>
    <t>中山市小榄镇绩东二社区</t>
  </si>
  <si>
    <t>2025/04/25</t>
  </si>
  <si>
    <t>2026/04/25</t>
  </si>
  <si>
    <t>民众街道</t>
  </si>
  <si>
    <t>AGUZT99Z4625Q050012F</t>
  </si>
  <si>
    <t>黄妹仔</t>
  </si>
  <si>
    <t>中山市民众镇三墩村新地塘巷5号</t>
  </si>
  <si>
    <t>中山市民众街道东胜村</t>
  </si>
  <si>
    <t>2026/07/04</t>
  </si>
  <si>
    <t>大涌镇</t>
  </si>
  <si>
    <t>AGUZT99Z4625Q050015S</t>
  </si>
  <si>
    <t>张安荣</t>
  </si>
  <si>
    <t>广东省信宜市钱排镇竹云大坪村15号</t>
  </si>
  <si>
    <t>中山市大涌镇大涌社区</t>
  </si>
  <si>
    <t>2025/08/05</t>
  </si>
  <si>
    <t>2026/08/05</t>
  </si>
  <si>
    <t>AGUZT99Z4625Q050016B</t>
  </si>
  <si>
    <t>何南</t>
  </si>
  <si>
    <t>广东省茂名市信宜市钱排镇响水下湾村6号</t>
  </si>
  <si>
    <t>AGUZT99Z4625Q050017K</t>
  </si>
  <si>
    <t>梁燕尧</t>
  </si>
  <si>
    <t>广东省湛江市遂溪县遂城镇马六良村165号</t>
  </si>
  <si>
    <t>AGUZT99Z4625Q050018S</t>
  </si>
  <si>
    <t>谢克营</t>
  </si>
  <si>
    <t>广东省阳春市永宁镇那陈村委会屋背冲村3号</t>
  </si>
  <si>
    <t>2025/08/09</t>
  </si>
  <si>
    <t>2026/08/09</t>
  </si>
  <si>
    <t>生鱼、鳗鱼</t>
  </si>
  <si>
    <t>AGUZT99Z4625Q050019O</t>
  </si>
  <si>
    <t>广东顺雄绿洲农业有限公司</t>
  </si>
  <si>
    <t>中山市坦洲镇新合村灯笼水闸往西方向200米的建筑物</t>
  </si>
  <si>
    <t>中山市坦洲镇新合村</t>
  </si>
  <si>
    <t>2025/08/04</t>
  </si>
  <si>
    <t>混合养殖无法拆分：生鱼、鳗鱼；该险种农户可投保灾害因子为多种，每种灾害因子费率不一致，因而单位保额、保险费率、单位保费为多因子综合计算数据</t>
  </si>
  <si>
    <t>AGUZT99Z4625Q050020F</t>
  </si>
  <si>
    <t>刘文钊</t>
  </si>
  <si>
    <t>辽宁省大连市沙河口区黄浦路417号1-1</t>
  </si>
  <si>
    <t>中山市坦洲镇群联村</t>
  </si>
  <si>
    <t>2026/09/02</t>
  </si>
  <si>
    <t>阜沙镇</t>
  </si>
  <si>
    <t>鳜鱼</t>
  </si>
  <si>
    <t>AGUZT99Z4625Q050021M</t>
  </si>
  <si>
    <t>冯均光</t>
  </si>
  <si>
    <t>中山市东凤镇阜安南街93号</t>
  </si>
  <si>
    <t>中山市阜沙镇卫民村</t>
  </si>
  <si>
    <t>2025/08/08</t>
  </si>
  <si>
    <t>2026/08/08</t>
  </si>
  <si>
    <t>AGUZT99Z4625Q050022U</t>
  </si>
  <si>
    <t>中山市坦洲镇禄园水产养殖场</t>
  </si>
  <si>
    <t>广东省中山市坦洲镇五一队德宏街340号侧</t>
  </si>
  <si>
    <t>2025/08/12</t>
  </si>
  <si>
    <t>2026/08/12</t>
  </si>
  <si>
    <t>AGUZT99Z4625Q050023B</t>
  </si>
  <si>
    <t>梁玉申</t>
  </si>
  <si>
    <t>中山市板芙镇板尾村广益巷10号</t>
  </si>
  <si>
    <t>AGUZT99Z4625Q050024I</t>
  </si>
  <si>
    <t>中山市坦洲镇祥辉水产养殖场</t>
  </si>
  <si>
    <t>中山市坦洲镇群联村棉昌围</t>
  </si>
  <si>
    <t>2025/08/15</t>
  </si>
  <si>
    <t>2026/08/15</t>
  </si>
  <si>
    <t>AGUZT99Z4625Q050025Q</t>
  </si>
  <si>
    <t>黄建文</t>
  </si>
  <si>
    <t>广东省中山市港口镇忠和上街4号</t>
  </si>
  <si>
    <t>2025/08/16</t>
  </si>
  <si>
    <t>2026/08/16</t>
  </si>
  <si>
    <t>AGUZT99Z4625Q050026X</t>
  </si>
  <si>
    <t>黄伟原</t>
  </si>
  <si>
    <t>广东省中山市坦洲镇大有街57号</t>
  </si>
  <si>
    <t>AGUZT99Z4625Q050027R</t>
  </si>
  <si>
    <t>林仲华</t>
  </si>
  <si>
    <t>广东省中山市坦洲镇广利街101号</t>
  </si>
  <si>
    <t>2026/08/31</t>
  </si>
  <si>
    <t>AGUZT99Z4625Q050028Z</t>
  </si>
  <si>
    <t>汤本堂</t>
  </si>
  <si>
    <t>湖南省衡阳市衡阳县渣江镇仁皇村仁合组35号</t>
  </si>
  <si>
    <t>AGUZT99Z4625Q050029G</t>
  </si>
  <si>
    <t>冯锦标</t>
  </si>
  <si>
    <t>中山市横栏镇三沙村十队庆丰街1号</t>
  </si>
  <si>
    <t>中山市大涌镇叠石村</t>
  </si>
  <si>
    <t>2025/08/27</t>
  </si>
  <si>
    <t>2026/08/27</t>
  </si>
  <si>
    <t>神湾镇</t>
  </si>
  <si>
    <t>AGUZT99Z4625Q050030P</t>
  </si>
  <si>
    <t>李玉添</t>
  </si>
  <si>
    <t>广东省中山市神湾镇外沙村外沙路2号</t>
  </si>
  <si>
    <t>中山市神湾镇外沙村</t>
  </si>
  <si>
    <t>AGUZT99Z4625Q050031H</t>
  </si>
  <si>
    <t>高锦添</t>
  </si>
  <si>
    <t>广东省中山市神湾镇竹排村海岛一街42号</t>
  </si>
  <si>
    <t>中山市神湾镇竹排村</t>
  </si>
  <si>
    <t>2025/08/28</t>
  </si>
  <si>
    <t>2026/08/28</t>
  </si>
  <si>
    <t>AGUZT99Z4625Q050032A</t>
  </si>
  <si>
    <t>黄润根</t>
  </si>
  <si>
    <t>广东省中山市神湾镇竹排村海岛一街48号</t>
  </si>
  <si>
    <t>巴鱼</t>
  </si>
  <si>
    <t>AGUZT99Z4625Q050033S</t>
  </si>
  <si>
    <t>梁长胜</t>
  </si>
  <si>
    <t>广东省中山市坦洲镇联益街95号</t>
  </si>
  <si>
    <t>2025/08/31</t>
  </si>
  <si>
    <t>AGUZT99Z4625Q050034X</t>
  </si>
  <si>
    <t>梁卫森</t>
  </si>
  <si>
    <t>广东省中山市坦洲镇联昌街74号</t>
  </si>
  <si>
    <t>2026/09/03</t>
  </si>
  <si>
    <t>AGUZT99Z4625Q050035Q</t>
  </si>
  <si>
    <t>陈碧华</t>
  </si>
  <si>
    <t>广东省中山市坦洲镇大和路16号</t>
  </si>
  <si>
    <t>2026/09/09</t>
  </si>
  <si>
    <t>AGUZT99Z4625Q050036I</t>
  </si>
  <si>
    <t>中山市坦洲镇永一村</t>
  </si>
  <si>
    <t>2025/08/07</t>
  </si>
  <si>
    <t>2026/09/14</t>
  </si>
  <si>
    <t>AGUZT99Z4625Q050037A</t>
  </si>
  <si>
    <t>麦剑伟</t>
  </si>
  <si>
    <t>广东省云浮市新兴县白土村四队174号</t>
  </si>
  <si>
    <t>2025/09/02</t>
  </si>
  <si>
    <t>三乡镇</t>
  </si>
  <si>
    <t>AGUZT99Z4625Q050038G</t>
  </si>
  <si>
    <t>陈金燕</t>
  </si>
  <si>
    <t>中山市三乡镇新墟村五队金沙街62号</t>
  </si>
  <si>
    <t>中山市三乡镇新圩村</t>
  </si>
  <si>
    <t>AGUZT99Z4625Q050039Y</t>
  </si>
  <si>
    <t>中山肆鲜农科农业科技有限公司</t>
  </si>
  <si>
    <t>中山市坦洲镇晓环洲北路70号3栋9层</t>
  </si>
  <si>
    <t>2025/09/03</t>
  </si>
  <si>
    <t>AGUZT99Z4625Q050040K</t>
  </si>
  <si>
    <t>布容带</t>
  </si>
  <si>
    <t>中山市坦洲镇利太街20号</t>
  </si>
  <si>
    <t>2026/09/10</t>
  </si>
  <si>
    <t>AGUZT99Z4625Q050041T</t>
  </si>
  <si>
    <t>郭社泉</t>
  </si>
  <si>
    <t>广东省中山市坦洲镇联昌街73号</t>
  </si>
  <si>
    <t>2025/09/07</t>
  </si>
  <si>
    <t>2026/09/07</t>
  </si>
  <si>
    <t>AGUZT99Z4625Q050042O</t>
  </si>
  <si>
    <t>AGUZT99Z4625Q050043X</t>
  </si>
  <si>
    <t>蔡李平</t>
  </si>
  <si>
    <t>广东省茂名市电白电城镇庄垌水琳头村1号</t>
  </si>
  <si>
    <t>中山市坦洲镇裕洲村</t>
  </si>
  <si>
    <t>AGUZT99Z4625Q050044G</t>
  </si>
  <si>
    <t>梁带根</t>
  </si>
  <si>
    <t>中山市坦洲镇华生街29号</t>
  </si>
  <si>
    <t>2025/09/19</t>
  </si>
  <si>
    <t>2026/09/19</t>
  </si>
  <si>
    <t>AGUZT99Z4625Q050045P</t>
  </si>
  <si>
    <t>孔凡洪</t>
  </si>
  <si>
    <t>广东省阳春市春湾镇车头山村21号</t>
  </si>
  <si>
    <t>2025/08/13</t>
  </si>
  <si>
    <t>2026/09/12</t>
  </si>
  <si>
    <t>AGUZT99Z4625Q050046L</t>
  </si>
  <si>
    <t>陈兴隆</t>
  </si>
  <si>
    <t>中山市神湾镇竹排村三围五闸下西3号塘</t>
  </si>
  <si>
    <t>2025/09/12</t>
  </si>
  <si>
    <t>AGUZT99Z4625Q050047U</t>
  </si>
  <si>
    <t>林瑞兴</t>
  </si>
  <si>
    <t>AGUZT99Z4625Q050048C</t>
  </si>
  <si>
    <t>吴炳强</t>
  </si>
  <si>
    <t>中山市坦洲镇联益街61号</t>
  </si>
  <si>
    <t>2025/09/14</t>
  </si>
  <si>
    <t>AGUZT99Z4625Q050049L</t>
  </si>
  <si>
    <t>陈春花</t>
  </si>
  <si>
    <t>广东省中山市坦洲镇利兴街208号</t>
  </si>
  <si>
    <t>AGUZT99Z4625Q050050T</t>
  </si>
  <si>
    <t>陈文辉</t>
  </si>
  <si>
    <t>中山市坦洲镇永安街203号</t>
  </si>
  <si>
    <t>2025/09/29</t>
  </si>
  <si>
    <t>2026/09/29</t>
  </si>
  <si>
    <t>AGUZT99Z4625Q050051B</t>
  </si>
  <si>
    <t>中山市港盈水产养殖有限公司</t>
  </si>
  <si>
    <t>中山市坦洲镇群胜路29号首层</t>
  </si>
  <si>
    <t>2025/08/14</t>
  </si>
  <si>
    <t>脆肉鲩</t>
  </si>
  <si>
    <t>AGUZT99Z4625Q050052X</t>
  </si>
  <si>
    <t>冯雪霞</t>
  </si>
  <si>
    <t>广东省中山市坦洲镇北秀新村二巷54号</t>
  </si>
  <si>
    <t>AGUZT99Z4625Q050053S</t>
  </si>
  <si>
    <t>陈金祥</t>
  </si>
  <si>
    <t>中山市坦洲镇群联村联益街42号</t>
  </si>
  <si>
    <t>AGUZT99Z4625Q050054N</t>
  </si>
  <si>
    <t>陈敬辉</t>
  </si>
  <si>
    <t>广东省中山市神湾镇竹排村海岛一街71号</t>
  </si>
  <si>
    <t>2025/09/15</t>
  </si>
  <si>
    <t>2026/09/15</t>
  </si>
  <si>
    <t>海鲈、生鱼</t>
  </si>
  <si>
    <t>AGUZT99Z4625Q050055J</t>
  </si>
  <si>
    <t>郭振强</t>
  </si>
  <si>
    <t>珠海市斗门区白蕉镇昭信村合生路45号</t>
  </si>
  <si>
    <t>中山市坦洲镇群联村、新合村、裕洲村</t>
  </si>
  <si>
    <t>2025/09/16</t>
  </si>
  <si>
    <t>2026/09/16</t>
  </si>
  <si>
    <t>混合养殖无法拆分：海鲈、生鱼；该险种农户可投保灾害因子为多种，每种灾害因子费率不一致，因而单位保额、保险费率、单位保费为多因子综合计算数据</t>
  </si>
  <si>
    <t>AGUZT99Z4625Q050056E</t>
  </si>
  <si>
    <t>黄焕娣</t>
  </si>
  <si>
    <t>中山市神湾镇竹排村海岛三街67号</t>
  </si>
  <si>
    <t>AGUZT99Z4625Q050057Z</t>
  </si>
  <si>
    <t>高桂洪</t>
  </si>
  <si>
    <t>广东省中山市神湾镇竹排村海岛一街33号</t>
  </si>
  <si>
    <t>2025/09/18</t>
  </si>
  <si>
    <t>2026/09/18</t>
  </si>
  <si>
    <t>AGUZT99Z4625Q050058I</t>
  </si>
  <si>
    <t>冯社棠</t>
  </si>
  <si>
    <t>中山市坦洲镇联新东街28号</t>
  </si>
  <si>
    <t>AGUZT99Z4625Q050059D</t>
  </si>
  <si>
    <t>马超文</t>
  </si>
  <si>
    <t>珠海市香洲区香洲胡湾里193号202房</t>
  </si>
  <si>
    <t>其它品种（盲曹）</t>
  </si>
  <si>
    <t>AGUZT99Z4625Q050060R</t>
  </si>
  <si>
    <t>陈志明</t>
  </si>
  <si>
    <t>珠海斗门区白蕉镇新沙村安丰围北15号</t>
  </si>
  <si>
    <t>AGUZT99Z4625Q050061I</t>
  </si>
  <si>
    <t>冼锺永</t>
  </si>
  <si>
    <t>广东市珠海市斗门区白蕉镇新沙村五围103号</t>
  </si>
  <si>
    <t>AGUZT99Z4625Q050062Z</t>
  </si>
  <si>
    <t>林伟杰</t>
  </si>
  <si>
    <t>广东省中山市神湾镇竹排村海岛三街34号</t>
  </si>
  <si>
    <t>AGUZT99Z4625Q050063C</t>
  </si>
  <si>
    <t>曾新霞</t>
  </si>
  <si>
    <t>广东省中山市神湾镇神湾大道中238号凝星名都3期合生园2幢401房</t>
  </si>
  <si>
    <t>AGUZT99Z4625Q050064T</t>
  </si>
  <si>
    <t>黄丽愉</t>
  </si>
  <si>
    <t>广东省中山市神湾镇海港村新东街79号</t>
  </si>
  <si>
    <t>AGUZT99Z4625Q050065X</t>
  </si>
  <si>
    <t>张炎佳</t>
  </si>
  <si>
    <t>广东省中山市小榄镇乐安路西三巷3号</t>
  </si>
  <si>
    <t>中山市坦洲镇群联村、联一村</t>
  </si>
  <si>
    <t>AGUZT99Z4625Q050066O</t>
  </si>
  <si>
    <t>张伟杰</t>
  </si>
  <si>
    <t>AGUZT99Z4625Q050067E</t>
  </si>
  <si>
    <t>陈炳华</t>
  </si>
  <si>
    <t>叉尾鮰鱼</t>
  </si>
  <si>
    <t>AGUZT99Z4625Q050068I</t>
  </si>
  <si>
    <t>梁永乐</t>
  </si>
  <si>
    <t>广东省佛山市顺德区北窖镇西海桥东大街立新二巷1号</t>
  </si>
  <si>
    <t>2026/09/22</t>
  </si>
  <si>
    <t>AGUZT99Z4625Q050069Z</t>
  </si>
  <si>
    <t>苏美玉</t>
  </si>
  <si>
    <t>中山市坦洲镇大兴路83号之一宏景园5幢1单元202房</t>
  </si>
  <si>
    <t>2025/09/21</t>
  </si>
  <si>
    <t>2026/09/21</t>
  </si>
  <si>
    <t>AGUZT99Z4625Q050070N</t>
  </si>
  <si>
    <t>黄金棠</t>
  </si>
  <si>
    <t>广东省中山市坦洲镇联福北街86号</t>
  </si>
  <si>
    <t>AGUZT99Z4625Q050071F</t>
  </si>
  <si>
    <t>吴玉生</t>
  </si>
  <si>
    <t>广东省中山市坦洲镇利兴街79号</t>
  </si>
  <si>
    <t>2025/09/28</t>
  </si>
  <si>
    <t>2026/09/28</t>
  </si>
  <si>
    <t>AGUZT99Z4625Q050072W</t>
  </si>
  <si>
    <t>广东渔丰农业科技有限公司</t>
  </si>
  <si>
    <t>中山市神湾镇海港村大排第七经济合作社上新围“上围”</t>
  </si>
  <si>
    <t>AGUZT99Z4625Q050073O</t>
  </si>
  <si>
    <t>陈德光</t>
  </si>
  <si>
    <t>广东省中山市神湾镇竹排村五队海岛三街27号</t>
  </si>
  <si>
    <t>2025/09/30</t>
  </si>
  <si>
    <t>2026/09/30</t>
  </si>
  <si>
    <t>AGUZT99Z4625Q050074G</t>
  </si>
  <si>
    <t>卢焕桃</t>
  </si>
  <si>
    <t>广东省中山市神湾镇竹排村海岛三街79号</t>
  </si>
  <si>
    <t>2025/10/01</t>
  </si>
  <si>
    <t>2026/10/01</t>
  </si>
  <si>
    <t>AGUZT99Z4625Q050075X</t>
  </si>
  <si>
    <t>梁建生</t>
  </si>
  <si>
    <t>中山市坦洲镇永安街259号</t>
  </si>
  <si>
    <t>2025/10/13</t>
  </si>
  <si>
    <t>2026/10/13</t>
  </si>
  <si>
    <t>AGUZT99Z4625Q050076P</t>
  </si>
  <si>
    <t>张焕宁</t>
  </si>
  <si>
    <t>中山市坦洲镇青砖屋街30号</t>
  </si>
  <si>
    <t>AGUZT99Z4625Q050077H</t>
  </si>
  <si>
    <t>欧荣彰</t>
  </si>
  <si>
    <t>广东省清新县山塘镇胜利村委会南迎咀村47号</t>
  </si>
  <si>
    <t>2025/10/10</t>
  </si>
  <si>
    <t>2026/10/19</t>
  </si>
  <si>
    <t>AGUZT99Z4625Q050078Y</t>
  </si>
  <si>
    <t>何棉结</t>
  </si>
  <si>
    <t>广东省中山市坦洲镇德育街123号</t>
  </si>
  <si>
    <t>2026/10/31</t>
  </si>
  <si>
    <t>AGUZT99Z4625Q050079Q</t>
  </si>
  <si>
    <t>郭桂连</t>
  </si>
  <si>
    <t>中山市坦洲镇合生街15号</t>
  </si>
  <si>
    <t>2025/10/15</t>
  </si>
  <si>
    <t>2026/10/15</t>
  </si>
  <si>
    <t>AGUZT99Z4625Q050080C</t>
  </si>
  <si>
    <t>黄金海</t>
  </si>
  <si>
    <t>广东省中山市板芙镇四联村十三顷下街106号</t>
  </si>
  <si>
    <t>AGUZT99Z4625Q050081H</t>
  </si>
  <si>
    <t>刘志财</t>
  </si>
  <si>
    <t>2026/11/07</t>
  </si>
  <si>
    <t>AGUZT99Z4625Q050082Z</t>
  </si>
  <si>
    <t>吴星潮</t>
  </si>
  <si>
    <t>广东省中山市横栏镇胜裕北路金星一街25号</t>
  </si>
  <si>
    <t>2025/11/07</t>
  </si>
  <si>
    <t>AGUZT99Z4625Q050083E</t>
  </si>
  <si>
    <t>郭少权</t>
  </si>
  <si>
    <t>中山市三乡镇新㙤村五沙金街79号</t>
  </si>
  <si>
    <t>中山市三乡镇前陇社区</t>
  </si>
  <si>
    <t>2025/11/12</t>
  </si>
  <si>
    <t>2026/11/12</t>
  </si>
  <si>
    <t>AGUZT99Z4625Q050084J</t>
  </si>
  <si>
    <t>陈名钊</t>
  </si>
  <si>
    <t>广东省阳春市合水镇平南村委会旱寨村45号</t>
  </si>
  <si>
    <t>中山市三乡镇白石村</t>
  </si>
  <si>
    <t>2025/11/13</t>
  </si>
  <si>
    <t>2026/11/13</t>
  </si>
  <si>
    <t>AGUZT99Z4625Q050085O</t>
  </si>
  <si>
    <t>中山英扬农业有限公司</t>
  </si>
  <si>
    <t>中山市民众镇浪网大道275号首层</t>
  </si>
  <si>
    <t>中山市民众街道浪网村</t>
  </si>
  <si>
    <t>2025/11/17</t>
  </si>
  <si>
    <t>2026/11/17</t>
  </si>
  <si>
    <t>AGUZT99Z4625Q050086T</t>
  </si>
  <si>
    <t>中山晟渔农业科技有限公司</t>
  </si>
  <si>
    <t>广东省中山市板芙镇广福村西河东巷32号首层</t>
  </si>
  <si>
    <t>中山市板芙镇广福村</t>
  </si>
  <si>
    <t>三角镇</t>
  </si>
  <si>
    <t>AGUZT99Z4625Q050087Y</t>
  </si>
  <si>
    <t>李建鸿</t>
  </si>
  <si>
    <t>中山市三角镇海傍东路6港8号</t>
  </si>
  <si>
    <t>中山市三角镇东南村</t>
  </si>
  <si>
    <t>2025/11/27</t>
  </si>
  <si>
    <t>2026/11/27</t>
  </si>
  <si>
    <t>AGUZT99Z4625Q050088D</t>
  </si>
  <si>
    <t>高兆来</t>
  </si>
  <si>
    <t>广东省中山市东凤镇基围街37号</t>
  </si>
  <si>
    <t>中山市东凤镇穗成村</t>
  </si>
  <si>
    <t>AGUZT99Z4625Q050089I</t>
  </si>
  <si>
    <t>林焯彬</t>
  </si>
  <si>
    <t>广东省中山市民众镇浪网行政村浪网大道448号</t>
  </si>
  <si>
    <t>AGUZT99Z4625Q050090K</t>
  </si>
  <si>
    <t>黄和枝</t>
  </si>
  <si>
    <t>广东省中山市小榄镇万联街22号</t>
  </si>
  <si>
    <t>2025/11/28</t>
  </si>
  <si>
    <t>2026/11/28</t>
  </si>
  <si>
    <t>AGUZT99Z4625Q050091R</t>
  </si>
  <si>
    <t>郭润福</t>
  </si>
  <si>
    <t>广东省中山市小榄镇永源路五街3号</t>
  </si>
  <si>
    <t>横栏镇</t>
  </si>
  <si>
    <t>AGUZT99Z4625Q050092Y</t>
  </si>
  <si>
    <t>冯永强</t>
  </si>
  <si>
    <t>广东省江门市新会区大鳌镇新地第四里482号</t>
  </si>
  <si>
    <t>中山市横栏镇横东村</t>
  </si>
  <si>
    <t>2025/12/05</t>
  </si>
  <si>
    <t>2026/12/05</t>
  </si>
  <si>
    <t>AGUZT99Z4625Q050093G</t>
  </si>
  <si>
    <t>何明润</t>
  </si>
  <si>
    <t>中山市神湾镇竹排村海岛二街71号</t>
  </si>
  <si>
    <t>2025/12/03</t>
  </si>
  <si>
    <t>AGUZT99Z4625Q050094A</t>
  </si>
  <si>
    <t>李石洪</t>
  </si>
  <si>
    <t>中山市神湾镇竹排村七队海岛四街20号</t>
  </si>
  <si>
    <t>AGUZT99Z4625Q050095I</t>
  </si>
  <si>
    <t>AGUZT99Z4625Q050096P</t>
  </si>
  <si>
    <t>黄柏伦</t>
  </si>
  <si>
    <t>中山市民众镇新平四村麦五顷西路122号</t>
  </si>
  <si>
    <t>中山市民众街道新平四村</t>
  </si>
  <si>
    <t>2025/11/24</t>
  </si>
  <si>
    <t>AGUZT99Z4625Q050097K</t>
  </si>
  <si>
    <t>黄锦伦</t>
  </si>
  <si>
    <t>中山市民众镇新平四村麦五顷西路85号</t>
  </si>
  <si>
    <t>黄圃镇</t>
  </si>
  <si>
    <t>AGUZT99Z4625Q050098R</t>
  </si>
  <si>
    <t>梁建昌</t>
  </si>
  <si>
    <t>中山市黄圃镇众富街3号</t>
  </si>
  <si>
    <t>中山市黄圃镇吴栏村</t>
  </si>
  <si>
    <t>AGUZT99Z4625Q050099Y</t>
  </si>
  <si>
    <t>黄辉伦</t>
  </si>
  <si>
    <t>AGUZT99Z4625Q050100V</t>
  </si>
  <si>
    <t>李婉芳</t>
  </si>
  <si>
    <t>山市黄圃镇三社下街横巷9号</t>
  </si>
  <si>
    <t>中山市黄圃镇团范村</t>
  </si>
  <si>
    <t>AGUZT99Z4625Q050101Z</t>
  </si>
  <si>
    <t>冯锐平</t>
  </si>
  <si>
    <t>中山市民众街道新平四麦五顷西路73号</t>
  </si>
  <si>
    <t>AGUZT99Z4625Q050102Q</t>
  </si>
  <si>
    <t>何镜发</t>
  </si>
  <si>
    <t>中山市神湾镇竹排村海岛二街66号</t>
  </si>
  <si>
    <t>2025/12/09</t>
  </si>
  <si>
    <t>2026/12/09</t>
  </si>
  <si>
    <t>AGUZT99Z4625Q050103U</t>
  </si>
  <si>
    <t>黄桂来</t>
  </si>
  <si>
    <t>广东省中山市神湾镇竹排村海岛三街80号</t>
  </si>
  <si>
    <t>AGUZT99Z4625Q050104L</t>
  </si>
  <si>
    <t>林明根</t>
  </si>
  <si>
    <t>广东省中山市神湾镇竹排村海岛一街21号</t>
  </si>
  <si>
    <t>AGUZT99Z4625Q050105P</t>
  </si>
  <si>
    <t>李天赐</t>
  </si>
  <si>
    <t>中山市神湾镇竹排村海岛二街44号</t>
  </si>
  <si>
    <t>五桂山街道</t>
  </si>
  <si>
    <t>AGUZT99Z4625Q050106G</t>
  </si>
  <si>
    <t>陈涛</t>
  </si>
  <si>
    <t>广东省中山市东升镇丽城乐意居19幢2单元402房</t>
  </si>
  <si>
    <t>中山市五桂山街道龙石村</t>
  </si>
  <si>
    <t>2025/12/10</t>
  </si>
  <si>
    <t>2026/12/12</t>
  </si>
  <si>
    <t>AGUZT99Z4625Q050107K</t>
  </si>
  <si>
    <t>AGUZT99Z4625Q050108B</t>
  </si>
  <si>
    <t>李沛琪</t>
  </si>
  <si>
    <t>广东省中山市神湾镇竹排村七队海岛二街65号</t>
  </si>
  <si>
    <t>2026/12/13</t>
  </si>
  <si>
    <t>AGUZT99Z4625Q050109F</t>
  </si>
  <si>
    <t>陈培桃</t>
  </si>
  <si>
    <t>中山市神湾镇竹排村海岛三街57号</t>
  </si>
  <si>
    <t>笋壳</t>
  </si>
  <si>
    <t>AGUZT99Z4625Q050110L</t>
  </si>
  <si>
    <t>陈永兵</t>
  </si>
  <si>
    <t>重庆市云阳县宝坪镇柏林村8组2号</t>
  </si>
  <si>
    <t>中山市神湾镇海港村</t>
  </si>
  <si>
    <t>2025/12/11</t>
  </si>
  <si>
    <t>AGUZT99Z4625Q050111D</t>
  </si>
  <si>
    <t>广东省湛江市雷州市乌石镇文堂仔村72号</t>
  </si>
  <si>
    <t>AGUZT99Z4625Q050112I</t>
  </si>
  <si>
    <t>卢永乐</t>
  </si>
  <si>
    <t>广东省中山市神湾镇海港村下涌街157号</t>
  </si>
  <si>
    <t>2025/12/12</t>
  </si>
  <si>
    <t>2026/12/14</t>
  </si>
  <si>
    <t>AGUZT99Z4625Q050113A</t>
  </si>
  <si>
    <t>古瑞芬</t>
  </si>
  <si>
    <t>广东省珠海市斗门区白蕉镇昭信村昭信南路62号</t>
  </si>
  <si>
    <t>AGUZT99Z4625Q050114S</t>
  </si>
  <si>
    <t>吴朝东</t>
  </si>
  <si>
    <t>广东省中山市板芙镇广福村荣丰下巷175号</t>
  </si>
  <si>
    <t>2026/12/15</t>
  </si>
  <si>
    <t>AGUZT99Z4625Q050115J</t>
  </si>
  <si>
    <t>梁少东</t>
  </si>
  <si>
    <t>广东省中山市神湾镇外沙村二队安吉街16号</t>
  </si>
  <si>
    <t>2025/12/24</t>
  </si>
  <si>
    <t>2026/12/24</t>
  </si>
  <si>
    <t>AGUZT99Z4625Q050116B</t>
  </si>
  <si>
    <t>袁玉明</t>
  </si>
  <si>
    <t>广东省中山市神湾镇外沙村安吉街55号</t>
  </si>
  <si>
    <t>AGUZT99Z4625Q050117T</t>
  </si>
  <si>
    <t>梁敏进</t>
  </si>
  <si>
    <t>广东省珠海市斗门区白蕉镇新沙村五围61号</t>
  </si>
  <si>
    <t>2025/12/22</t>
  </si>
  <si>
    <t>2026/12/25</t>
  </si>
  <si>
    <t>西区街道</t>
  </si>
  <si>
    <t>AGUZT99Z4625Q050119Q</t>
  </si>
  <si>
    <t>中山市优渔渔业科技有限公司</t>
  </si>
  <si>
    <t>广东省中山市西区彩虹村彩虹花园A7幢88卡</t>
  </si>
  <si>
    <t>中山市西区街道隆平社区</t>
  </si>
  <si>
    <t>2025/12/17</t>
  </si>
  <si>
    <t>2026/12/30</t>
  </si>
  <si>
    <t>AGUZT99Z4625Q050118Y</t>
  </si>
  <si>
    <t>郑嘉豪</t>
  </si>
  <si>
    <t>珠海市斗门区白蕉镇冲口村竹头围5号</t>
  </si>
  <si>
    <t>2025/12/26</t>
  </si>
  <si>
    <t>2026/12/26</t>
  </si>
  <si>
    <t>塘鱼价格指数保险</t>
  </si>
  <si>
    <t>AGUZT9927725Q050035E</t>
  </si>
  <si>
    <t>黄威元</t>
  </si>
  <si>
    <t>中山市东升镇草塘路15号</t>
  </si>
  <si>
    <t>2025/12/19</t>
  </si>
  <si>
    <t>AGUZT9927725Q050036F</t>
  </si>
  <si>
    <t>李容杰</t>
  </si>
  <si>
    <t>中山市坦洲镇利兴街40号</t>
  </si>
  <si>
    <t>2025/12/25</t>
  </si>
  <si>
    <t>2026/03/25</t>
  </si>
  <si>
    <t>AGUZT9927725Q050037G</t>
  </si>
  <si>
    <t>陈嘉成</t>
  </si>
  <si>
    <t>广东省中山市坦洲镇佑胜街15号</t>
  </si>
  <si>
    <t>南区街道</t>
  </si>
  <si>
    <t>花卉苗木种植气象指数保险</t>
  </si>
  <si>
    <t>苗圃林</t>
  </si>
  <si>
    <t>花木类</t>
  </si>
  <si>
    <t>PMF020254420N000000001</t>
  </si>
  <si>
    <t>广东大自然园林绿化有限公司</t>
  </si>
  <si>
    <t>广东省中山市***</t>
  </si>
  <si>
    <t>广东省中山市中山市南区街道树涌社区北溪社区土名“上藕塘”、“石古达”、“鸭寮脚”、“三大将军”地块</t>
  </si>
  <si>
    <t>2025-01-06</t>
  </si>
  <si>
    <t>2026-01-05</t>
  </si>
  <si>
    <t>广东省中山市地方财政补贴性花卉苗木种植气象指数保险</t>
  </si>
  <si>
    <t>PMF020254420N000000002</t>
  </si>
  <si>
    <t>广东省中山市中山市南区街道北台社区分花水村土名为“牛栏坑门口上沙围”地块</t>
  </si>
  <si>
    <t>PMF020254420N000000004</t>
  </si>
  <si>
    <t>黎*钊</t>
  </si>
  <si>
    <t>广东省中山市中山市小榄镇绩西社区庆丰二25号和26号</t>
  </si>
  <si>
    <t>2025-01-22</t>
  </si>
  <si>
    <t>2026-01-21</t>
  </si>
  <si>
    <t>PMF020254420N000000005</t>
  </si>
  <si>
    <t>黄*华</t>
  </si>
  <si>
    <t>广东省中山市中山市小榄镇九洲基社区广成路以南第一期花木基地12号地</t>
  </si>
  <si>
    <t>PMF020254420N000000006</t>
  </si>
  <si>
    <t>广东省中山市中山市小榄镇九洲基社区广成路以南第四期花木基地11号地</t>
  </si>
  <si>
    <t>PMF020254420N000000007</t>
  </si>
  <si>
    <t>史*明</t>
  </si>
  <si>
    <t>广东省中山市中山市民众镇新平村</t>
  </si>
  <si>
    <t>2025-01-25</t>
  </si>
  <si>
    <t>2026-01-24</t>
  </si>
  <si>
    <t>PMF020254420N000000008</t>
  </si>
  <si>
    <t>黄*明</t>
  </si>
  <si>
    <t>广东省中山市中山市小榄镇绩西社区广成路以南第一期花木基地10号和15号地；菊中附近5号地和7号地、庆丰二29号、31号、37号</t>
  </si>
  <si>
    <t>PMF020254420N000000009</t>
  </si>
  <si>
    <t>中青智慧生态（广东）有限公司</t>
  </si>
  <si>
    <t>广东省中山市中山市南区街道中环路渡头段土名“浸冬至蕉山”地块</t>
  </si>
  <si>
    <t>2025-01-24</t>
  </si>
  <si>
    <t>2026-01-23</t>
  </si>
  <si>
    <t>PMF020254420N000000010</t>
  </si>
  <si>
    <t>雷*蓉</t>
  </si>
  <si>
    <t>广东省中山市中山市民众镇群安村</t>
  </si>
  <si>
    <t>2025-03-01</t>
  </si>
  <si>
    <t>PMF020254420N000000011</t>
  </si>
  <si>
    <t>梁*泰</t>
  </si>
  <si>
    <t>广东省佛山市顺德区</t>
  </si>
  <si>
    <t>广东省中山市中山市民众镇三墩村、新平村、新伦村</t>
  </si>
  <si>
    <t>PMF020254420N000000012</t>
  </si>
  <si>
    <t>李*安</t>
  </si>
  <si>
    <t>广东省中山市中山市横栏镇三沙村花木基地（四队段）大好一街67号土地</t>
  </si>
  <si>
    <t>2025-03-05</t>
  </si>
  <si>
    <t>2026-03-04</t>
  </si>
  <si>
    <t>PMF020254420N000000013</t>
  </si>
  <si>
    <t>广东省中山市中山市东凤镇东罟步村东吉路边</t>
  </si>
  <si>
    <t>2025-03-21</t>
  </si>
  <si>
    <t>2026-03-20</t>
  </si>
  <si>
    <t>PMF020254420N000000014</t>
  </si>
  <si>
    <t>钟*恩</t>
  </si>
  <si>
    <t>广东省中山市中山市小榄镇九洲基社区环镇路边164号地和小榄镇新沙水路以南第四期花木基地57号地之一</t>
  </si>
  <si>
    <t>2025-03-22</t>
  </si>
  <si>
    <t>PMF020254420N000000015</t>
  </si>
  <si>
    <t>梁*兴</t>
  </si>
  <si>
    <t>广东省中山市中山市小榄镇九洲基社区广成路以南第一期花木基地21号地</t>
  </si>
  <si>
    <t>PMF020254420N000000016</t>
  </si>
  <si>
    <t>广东省中山市中山市板芙镇四联村</t>
  </si>
  <si>
    <t>2025-03-26</t>
  </si>
  <si>
    <t>2026-03-25</t>
  </si>
  <si>
    <t>PMF020254420N000000017</t>
  </si>
  <si>
    <t>中山市卓粤花木场</t>
  </si>
  <si>
    <t>广东省中山市中山市板芙镇四联村围二队古神公路东西土地</t>
  </si>
  <si>
    <t>2025-04-19</t>
  </si>
  <si>
    <t>2026-04-18</t>
  </si>
  <si>
    <t>PMF020254420N000000018</t>
  </si>
  <si>
    <t>卢*带</t>
  </si>
  <si>
    <t>广东省中山市中山市板芙镇顷一队西堤边</t>
  </si>
  <si>
    <t>PMF020254420N000000019</t>
  </si>
  <si>
    <t>林*锋</t>
  </si>
  <si>
    <t>广东省中山市中山市板芙镇板尾村</t>
  </si>
  <si>
    <t>2025-04-23</t>
  </si>
  <si>
    <t>2026-04-22</t>
  </si>
  <si>
    <t>PMF020254420N000000020</t>
  </si>
  <si>
    <t>林*英</t>
  </si>
  <si>
    <t>2025-04-25</t>
  </si>
  <si>
    <t>2026-04-24</t>
  </si>
  <si>
    <t>PMF020254420N000000021</t>
  </si>
  <si>
    <t>韦*堂</t>
  </si>
  <si>
    <t>广东省中山市中山市东升镇兆龙社区兆隆七经济合作社“杨威田一二三七”土地</t>
  </si>
  <si>
    <t>PMF020254420N000000022</t>
  </si>
  <si>
    <t>梁*华</t>
  </si>
  <si>
    <t>PMF020254420N000000023</t>
  </si>
  <si>
    <t>2025-05-16</t>
  </si>
  <si>
    <t>2026-05-15</t>
  </si>
  <si>
    <t>PMF020254420N000000024</t>
  </si>
  <si>
    <t>张*莎</t>
  </si>
  <si>
    <t>江西省南昌市南昌县</t>
  </si>
  <si>
    <t>广东省中山市中山市民众镇三墩村</t>
  </si>
  <si>
    <t>2025-05-15</t>
  </si>
  <si>
    <t>2026-05-14</t>
  </si>
  <si>
    <t>PMF020254420N000000025</t>
  </si>
  <si>
    <t>陈*康</t>
  </si>
  <si>
    <t>广西壮族自治区贵港市平南县</t>
  </si>
  <si>
    <t>广东省中山市中山市西区街道隆平社区稻香社地亭边</t>
  </si>
  <si>
    <t>PMF020254420N000000026</t>
  </si>
  <si>
    <t>陈*辉</t>
  </si>
  <si>
    <t>广东省中山市中山市西区街道沙朗社区泰兴经济社泰兴围3号农用地</t>
  </si>
  <si>
    <t>PMF020254420N000000027</t>
  </si>
  <si>
    <t>张*盛</t>
  </si>
  <si>
    <t>广东省中山市中山市板芙镇湖洲村虾角顷二花木场</t>
  </si>
  <si>
    <t>PMF020254420N000000028</t>
  </si>
  <si>
    <t>周*敏</t>
  </si>
  <si>
    <t>广东省中山市中山市民众镇锦标村</t>
  </si>
  <si>
    <t>PMF020254420N000000029</t>
  </si>
  <si>
    <t>程*高</t>
  </si>
  <si>
    <t>广东省珠海市香洲区</t>
  </si>
  <si>
    <t>广东省中山市中山市坦洲镇裕洲村五队</t>
  </si>
  <si>
    <t>PMF020254420N000000030</t>
  </si>
  <si>
    <t>罗*明</t>
  </si>
  <si>
    <t>广东省中山市中山市神湾镇外沙村一队上围花木地2号地块</t>
  </si>
  <si>
    <t>2025-06-13</t>
  </si>
  <si>
    <t>2026-06-12</t>
  </si>
  <si>
    <t>PMF020254420N000000031</t>
  </si>
  <si>
    <t>李*富</t>
  </si>
  <si>
    <t>广东省肇庆市端州区</t>
  </si>
  <si>
    <t>广东省中山市中山市民众镇浪网村、新平四村</t>
  </si>
  <si>
    <t>2025-06-29</t>
  </si>
  <si>
    <t>2026-06-28</t>
  </si>
  <si>
    <t>PMF020254420N000000032</t>
  </si>
  <si>
    <t>中山市华林园艺工程有限公司</t>
  </si>
  <si>
    <t>广东省中山市中山市民众镇浪网村</t>
  </si>
  <si>
    <t>2025-06-19</t>
  </si>
  <si>
    <t>2026-06-18</t>
  </si>
  <si>
    <t>PMF020254420N000000033</t>
  </si>
  <si>
    <t>周*奇</t>
  </si>
  <si>
    <t>广东省中山市中山市民众镇义仓村</t>
  </si>
  <si>
    <t>沙溪镇</t>
  </si>
  <si>
    <t>PMF020254420N000000034</t>
  </si>
  <si>
    <t>刘*振</t>
  </si>
  <si>
    <t>广东省中山市中山市沙溪镇云汉村二期第三阶段东4、5、6、7号地块</t>
  </si>
  <si>
    <t>2025-06-26</t>
  </si>
  <si>
    <t>2026-06-25</t>
  </si>
  <si>
    <t>PMF020254420N000000035</t>
  </si>
  <si>
    <t>方*炎</t>
  </si>
  <si>
    <t>广东省中山市中山市沙溪镇圣狮村第二耕作区，土名“三角围”</t>
  </si>
  <si>
    <t>PMF020254420N000000036</t>
  </si>
  <si>
    <t>李*昌</t>
  </si>
  <si>
    <t>广西壮族自治区玉林市兴业县</t>
  </si>
  <si>
    <t>广东省中山市中山市横栏镇裕祥村海南岛2号土地</t>
  </si>
  <si>
    <t>PMF020254420N000000037</t>
  </si>
  <si>
    <t>郭*添</t>
  </si>
  <si>
    <t>广东省中山市中山市横栏镇裕祥村海南岛4号、5号土地</t>
  </si>
  <si>
    <t>PMF020254420N000000038</t>
  </si>
  <si>
    <t>钟*强</t>
  </si>
  <si>
    <t>广东省中山市中山市民众镇新伦村</t>
  </si>
  <si>
    <t>PMF020254420N000000039</t>
  </si>
  <si>
    <t>陈*枝</t>
  </si>
  <si>
    <t>广东省中山市中山市南区街道树涌社区土名“溪边”地块</t>
  </si>
  <si>
    <t>2025-07-01</t>
  </si>
  <si>
    <t>PMF020254420N000000040</t>
  </si>
  <si>
    <t>舒*伦</t>
  </si>
  <si>
    <t>四川省泸州市江阳区</t>
  </si>
  <si>
    <t>广东省中山市中山市阜沙镇牛角村7队“大崩口花地2号”</t>
  </si>
  <si>
    <t>PMF020254420N000000041</t>
  </si>
  <si>
    <t>李*银</t>
  </si>
  <si>
    <t>广东省中山市中山市西区街道隆平社区新岐江公路</t>
  </si>
  <si>
    <t>PMF020254420N000000042</t>
  </si>
  <si>
    <t>吴*枝</t>
  </si>
  <si>
    <t>广东省中山市中山市横栏镇六沙村合生围C31号地 、三沙村花木基地27、35号地、横东村三村鸡亦沙荔枝地</t>
  </si>
  <si>
    <t>PMF020254420N000000043</t>
  </si>
  <si>
    <t>陈*文</t>
  </si>
  <si>
    <t>广东省中山市中山市小榄镇盛丰社区横围、联丰股份合作经济联合社联丰新小学侧</t>
  </si>
  <si>
    <t>PMF020254420N000000044</t>
  </si>
  <si>
    <t>吴*琪</t>
  </si>
  <si>
    <t>广东省中山市中山市民众镇新建村</t>
  </si>
  <si>
    <t>PMF020254420N000000045</t>
  </si>
  <si>
    <t>梁*洪</t>
  </si>
  <si>
    <t>广东省中山市中山市横栏镇宝裕村五二队排河北用地</t>
  </si>
  <si>
    <t>2026-07-08</t>
  </si>
  <si>
    <t>PMF020254420N000000046</t>
  </si>
  <si>
    <t>梁*添</t>
  </si>
  <si>
    <t>广东省中山市中山市横栏镇六沙村西宁组新围仔6号地</t>
  </si>
  <si>
    <t>2025-07-08</t>
  </si>
  <si>
    <t>2026-07-07</t>
  </si>
  <si>
    <t>PMF020254420N000000047</t>
  </si>
  <si>
    <t>麦*康</t>
  </si>
  <si>
    <t>广东省中山市中山市横栏镇五沙村四队四围自耕地第6号花地</t>
  </si>
  <si>
    <t>2025-07-13</t>
  </si>
  <si>
    <t>2026-07-12</t>
  </si>
  <si>
    <t>PMF020254420N000000048</t>
  </si>
  <si>
    <t>麦*棠</t>
  </si>
  <si>
    <t>广东省中山市中山市横栏镇裕祥村六间档沙古公路边三角土地 横栏永兴区沙古公路以北1号地</t>
  </si>
  <si>
    <t>PMF020254420N000000049</t>
  </si>
  <si>
    <t>广东省中山市中山市横栏镇宝裕村三队的农村土地水门河花地</t>
  </si>
  <si>
    <t>PMF020254420N000000050</t>
  </si>
  <si>
    <t>汤*亨</t>
  </si>
  <si>
    <t>广东省中山市中山市横栏镇六沙村新胜组古神公路西6号地</t>
  </si>
  <si>
    <t>PMF020254420N000000051</t>
  </si>
  <si>
    <t>中山市佳展时代花木场</t>
  </si>
  <si>
    <t>广东省中山市中山市横栏镇宝裕村的农村天宝围、顷八围农用地</t>
  </si>
  <si>
    <t>PMF020254420N000000052</t>
  </si>
  <si>
    <t>余*标</t>
  </si>
  <si>
    <t>广东省中山市中山市小榄镇联丰社区荒围水围仔2、3号地</t>
  </si>
  <si>
    <t>PMF020254420N000000053</t>
  </si>
  <si>
    <t>左*昌</t>
  </si>
  <si>
    <t>广东省中山市中山市小榄镇盛丰社区合群、横围、合盛</t>
  </si>
  <si>
    <t>PMF020254420N000000054</t>
  </si>
  <si>
    <t>魏*</t>
  </si>
  <si>
    <t>广东省中山市中山市横栏镇宝裕村祥丰片2号地农用地</t>
  </si>
  <si>
    <t>PMF020254420N000000055</t>
  </si>
  <si>
    <t>吴*坤</t>
  </si>
  <si>
    <t>PMF020254420N000000056</t>
  </si>
  <si>
    <t>吴*均</t>
  </si>
  <si>
    <t>广东省中山市中山市横栏镇宝裕村五二队的农村中心河农用地、横西村六二队六十亩低浪1号地、2号地</t>
  </si>
  <si>
    <t>PMF020254420N000000057</t>
  </si>
  <si>
    <t>杨*文</t>
  </si>
  <si>
    <t>广东省中山市中山市横栏镇宝裕村的古神公路东5号农用地</t>
  </si>
  <si>
    <t>PMF020254420N000000058</t>
  </si>
  <si>
    <t>梁*喜</t>
  </si>
  <si>
    <t>湖南省衡阳市耒阳市</t>
  </si>
  <si>
    <t>广东省中山市中山市横栏镇六沙村合生围苗木标准化示范园区（横栏花木产业园）北一北二合生围B6、B8号地</t>
  </si>
  <si>
    <t>PMF020254420N000000059</t>
  </si>
  <si>
    <t>陈*明</t>
  </si>
  <si>
    <t>广东省中山市中山市横栏镇宝裕村古神公路东3号农用地</t>
  </si>
  <si>
    <t>PMF020254420N000000060</t>
  </si>
  <si>
    <t>庄*</t>
  </si>
  <si>
    <t>广东省湛江市雷州市</t>
  </si>
  <si>
    <t>广东省中山市中山市横栏镇宝裕村的指南祥丰片12号农用地</t>
  </si>
  <si>
    <t>PMF020254420N000000061</t>
  </si>
  <si>
    <t>广东省中山市中山市横栏镇宝裕村二号花木基地之2号地</t>
  </si>
  <si>
    <t>2026-07-10</t>
  </si>
  <si>
    <t>PMF020254420N000000062</t>
  </si>
  <si>
    <t>罗*辉</t>
  </si>
  <si>
    <t>广东省中山市中山市横栏镇六沙村西宁组合六围花地</t>
  </si>
  <si>
    <t>PMF020254420N000000063</t>
  </si>
  <si>
    <t>黄*党</t>
  </si>
  <si>
    <t>广东省阳江市阳春市</t>
  </si>
  <si>
    <t>广东省中山市中山市横栏镇宝裕村的五三队古神公路东6号地</t>
  </si>
  <si>
    <t>2025-07-17</t>
  </si>
  <si>
    <t>2026-07-16</t>
  </si>
  <si>
    <t>PMF020254420N000000064</t>
  </si>
  <si>
    <t>郑*叶</t>
  </si>
  <si>
    <t>广东省中山市中山市横栏镇裕祥村六间圹东2号土地</t>
  </si>
  <si>
    <t>PMF020254420N000000065</t>
  </si>
  <si>
    <t>林*盈</t>
  </si>
  <si>
    <t>广东省中山市中山市阜沙镇牛角村“南强公路以西横排九亩杂基地”</t>
  </si>
  <si>
    <t>2025-07-16</t>
  </si>
  <si>
    <t>2026-07-15</t>
  </si>
  <si>
    <t>PMF020254420N000000066</t>
  </si>
  <si>
    <t>麦*添</t>
  </si>
  <si>
    <t>广东省中山市中山市阜沙镇牛角村7队“大崩口花地3号”</t>
  </si>
  <si>
    <t>PMF020254420N000000067</t>
  </si>
  <si>
    <t>陈*芳</t>
  </si>
  <si>
    <t>广东省中山市中山市民众镇民平村</t>
  </si>
  <si>
    <t>PMF020254420N000000068</t>
  </si>
  <si>
    <t>冯*顺</t>
  </si>
  <si>
    <t>广东省中山市中山市横栏镇六沙村合生围C33号、 C35号地</t>
  </si>
  <si>
    <t>PMF020254420N000000069</t>
  </si>
  <si>
    <t>冯*旺</t>
  </si>
  <si>
    <t>广东省中山市中山市横栏镇六沙村西一组新围仔4号花地</t>
  </si>
  <si>
    <t>PMF020254420N000000070</t>
  </si>
  <si>
    <t>粤创生态环境有限公司</t>
  </si>
  <si>
    <t>广东省广州市番禺区</t>
  </si>
  <si>
    <t>广东省中山市中山市三角镇蟠龙村四拾亩、六拾亩、胡份浪耕地地块</t>
  </si>
  <si>
    <t>2025-07-18</t>
  </si>
  <si>
    <t>2026-07-17</t>
  </si>
  <si>
    <t>PMF020254420N000000071</t>
  </si>
  <si>
    <t>郭*发</t>
  </si>
  <si>
    <t>广东省中山市中山市民众镇上网村</t>
  </si>
  <si>
    <t>PMF020254420N000000072</t>
  </si>
  <si>
    <t>刘*燕</t>
  </si>
  <si>
    <t>广东省湛江市廉江市</t>
  </si>
  <si>
    <t>广东省中山市中山市横栏镇六沙村合生围苗木标准化示范园区(横栏花木产业合生围C2号地</t>
  </si>
  <si>
    <t>PMF020254420N000000073</t>
  </si>
  <si>
    <t>欧*民</t>
  </si>
  <si>
    <t>广东省中山市中山市东升镇兆龙社区兆隆七经济合作社“田青边”土地</t>
  </si>
  <si>
    <t>PMF020254420N000000074</t>
  </si>
  <si>
    <t>邓*桂</t>
  </si>
  <si>
    <t>福建省龙岩市漳平市</t>
  </si>
  <si>
    <t>广东省中山市中山市横栏镇六沙村合六围土地、五沙村六围自耕地</t>
  </si>
  <si>
    <t>2025-07-23</t>
  </si>
  <si>
    <t>2026-07-22</t>
  </si>
  <si>
    <t>PMF020254420N000000075</t>
  </si>
  <si>
    <t>麦*辉</t>
  </si>
  <si>
    <t>广东省中山市中山市东升镇益隆村益隆九经济合作社周边地6号地和周边地4号地</t>
  </si>
  <si>
    <t>PMF020254420N000000076</t>
  </si>
  <si>
    <t>蒋*</t>
  </si>
  <si>
    <t>广东省中山市中山市横栏镇横东村永兴区土地52、53号地</t>
  </si>
  <si>
    <t>PMF020254420N000000077</t>
  </si>
  <si>
    <t>广东省中山市中山市东升镇益隆村益隆六经济合作社大角嘴2号地和六经济合作社七队涌口地2号地</t>
  </si>
  <si>
    <t>PMF020254420N000000078</t>
  </si>
  <si>
    <t>谭*双</t>
  </si>
  <si>
    <t>广东省清远市英德市</t>
  </si>
  <si>
    <t>PMF020254420N000000079</t>
  </si>
  <si>
    <t>钟*欢</t>
  </si>
  <si>
    <t>广东省中山市中山市横栏镇宝裕村的五一队三号花木基地之2号地</t>
  </si>
  <si>
    <t>PMF020254420N000000080</t>
  </si>
  <si>
    <t>罗*臻</t>
  </si>
  <si>
    <t>广东省中山市中山市横栏镇裕祥村一队沙舌公路红绿灯边三四间档土地2、12、13号地</t>
  </si>
  <si>
    <t>2025-07-19</t>
  </si>
  <si>
    <t>2026-07-18</t>
  </si>
  <si>
    <t>PMF020254420N000000081</t>
  </si>
  <si>
    <t>张*明</t>
  </si>
  <si>
    <t>广东省中山市中山市东升镇利生社区沙古公路旁的农业用地</t>
  </si>
  <si>
    <t>PMF020254420N000000082</t>
  </si>
  <si>
    <t>潘*标</t>
  </si>
  <si>
    <t>广东省中山市中山市东升镇同乐社区福二经济合作社沙尾围3号和3号之一</t>
  </si>
  <si>
    <t>PMF020254420N000000083</t>
  </si>
  <si>
    <t>中山市芊松园花卉种植有限公司</t>
  </si>
  <si>
    <t>广东省中山市中山市横栏镇六沙村北一组细沙围花地 宝裕村四队木伞片 桃树花地</t>
  </si>
  <si>
    <t>PMF020254420N000000084</t>
  </si>
  <si>
    <t>苏*云</t>
  </si>
  <si>
    <t>广东省中山市中山市横栏镇新丰村四组进站路边土地</t>
  </si>
  <si>
    <t>PMF020254420N000000085</t>
  </si>
  <si>
    <t>陈*生</t>
  </si>
  <si>
    <t>广东省中山市中山市横栏镇六沙村永兴组合六围花地</t>
  </si>
  <si>
    <t>PMF020254420N000000086</t>
  </si>
  <si>
    <t>易*</t>
  </si>
  <si>
    <t>江西省宜春市袁州区</t>
  </si>
  <si>
    <t>广东省中山市中山市横栏镇宝裕村五二队下钊烂塘3号农用地</t>
  </si>
  <si>
    <t>PMF020254420N000000087</t>
  </si>
  <si>
    <t>冼*洋</t>
  </si>
  <si>
    <t>广东省中山市中山市民众镇裕安村、新平四村、沙仔村</t>
  </si>
  <si>
    <t>PMF020254420N000000088</t>
  </si>
  <si>
    <t>卢*欢</t>
  </si>
  <si>
    <t>2025-07-21</t>
  </si>
  <si>
    <t>2026-07-20</t>
  </si>
  <si>
    <t>PMF020254420N000000089</t>
  </si>
  <si>
    <t>易*锋</t>
  </si>
  <si>
    <t>广东省中山市中山市横栏镇宝裕村的五三队古神公路东8号农用地</t>
  </si>
  <si>
    <t>PMF020254420N000000090</t>
  </si>
  <si>
    <t>卢*锴</t>
  </si>
  <si>
    <t>广东省中山市中山市民众镇裕安村</t>
  </si>
  <si>
    <t>PMF020254420N000000091</t>
  </si>
  <si>
    <t>黄*玲</t>
  </si>
  <si>
    <t>2025-07-20</t>
  </si>
  <si>
    <t>2026-07-19</t>
  </si>
  <si>
    <t>PMF020254420N000000092</t>
  </si>
  <si>
    <t>PMF020254420N000000093</t>
  </si>
  <si>
    <t>廖*林</t>
  </si>
  <si>
    <t>广东省中山市中山市横栏镇裕祥村牛栏河南土地</t>
  </si>
  <si>
    <t>PMF020254420N000000094</t>
  </si>
  <si>
    <t>谢*先</t>
  </si>
  <si>
    <t>广东省中山市中山市五桂山街道南桥村“旱沃”</t>
  </si>
  <si>
    <t>PMF020254420N000000095</t>
  </si>
  <si>
    <t>霍*强</t>
  </si>
  <si>
    <t>广东省中山市中山市阜沙镇牛角村“大崩口花地4号”土地</t>
  </si>
  <si>
    <t>PMF020254420N000000096</t>
  </si>
  <si>
    <t>罗*华</t>
  </si>
  <si>
    <t>广东省中山市中山市横栏镇贴边村合生围一期7号地</t>
  </si>
  <si>
    <t>2025-07-24</t>
  </si>
  <si>
    <t>2026-07-23</t>
  </si>
  <si>
    <t>PMF020254420N000000097</t>
  </si>
  <si>
    <t>广东省中山市中山市小榄镇盛丰社区围仔</t>
  </si>
  <si>
    <t>PMF020254420N000000098</t>
  </si>
  <si>
    <t>魏*旭</t>
  </si>
  <si>
    <t>广东省揭阳市普宁市</t>
  </si>
  <si>
    <t>广东省中山市中山市横栏镇宝裕村三队七片1号农用地</t>
  </si>
  <si>
    <t>PMF020254420N000000099</t>
  </si>
  <si>
    <t>PMF020254420N000000100</t>
  </si>
  <si>
    <t>PMF020254420N000000101</t>
  </si>
  <si>
    <t>区*峰</t>
  </si>
  <si>
    <t>广东省中山市中山市横栏镇宝裕村五一队人家下土地、五一小组4号土地</t>
  </si>
  <si>
    <t>PMF020254420N000000102</t>
  </si>
  <si>
    <t>吴*秋</t>
  </si>
  <si>
    <t>广东省中山市中山市横栏镇裕祥村裕祥村彩凤田2号地，横西村地亭，新茂村合生西围38号地，六沙村北二组合生围D30花地、新围仔7号地，五沙三队四围自耕地12号之二</t>
  </si>
  <si>
    <t>2025-07-25</t>
  </si>
  <si>
    <t>PMF020254420N000000103</t>
  </si>
  <si>
    <t>广东省中山市中山市小榄镇东升片白鲤村第八经济合作社“三古墩5号地”</t>
  </si>
  <si>
    <t>2025-07-26</t>
  </si>
  <si>
    <t>2026-07-25</t>
  </si>
  <si>
    <t>PMF020254420N000000104</t>
  </si>
  <si>
    <t>李*煊</t>
  </si>
  <si>
    <t>广东省中山市中山市小榄镇东升片白鲤村第八经济合作社“三古墩2号地”</t>
  </si>
  <si>
    <t>PMF020254420N000000105</t>
  </si>
  <si>
    <t>屈*珍</t>
  </si>
  <si>
    <t>广东省中山市中山市小榄镇东升片白鲤村第十五经济合作社上四十亩2号</t>
  </si>
  <si>
    <t>PMF020254420N000000106</t>
  </si>
  <si>
    <t>梁*顺</t>
  </si>
  <si>
    <t>广东省中山市中山市小榄镇（东升片）东升村首龙经济合作社长尾塘一号花地</t>
  </si>
  <si>
    <t>PMF020254420N000000107</t>
  </si>
  <si>
    <t>周*真</t>
  </si>
  <si>
    <t>广东省中山市中山市小榄镇（东升片）东升村首龙经济合作社长尾塘二号花地</t>
  </si>
  <si>
    <t>PMF020254420N000000108</t>
  </si>
  <si>
    <t>王*珍</t>
  </si>
  <si>
    <t>广东省中山市中山市小榄镇东升片白鲤村六十亩二号土地</t>
  </si>
  <si>
    <t>PMF020254420N000000109</t>
  </si>
  <si>
    <t>何*辉</t>
  </si>
  <si>
    <t>广东省中山市中山市小榄镇东升片白鲤村“丰字号2号地”</t>
  </si>
  <si>
    <t>PMF020254420N000000110</t>
  </si>
  <si>
    <t>中山市联业园林绿化工程有限公司</t>
  </si>
  <si>
    <t>广东省中山市中山市横栏镇六沙村西一街西一组七十亩土地</t>
  </si>
  <si>
    <t>PMF020254420N000000111</t>
  </si>
  <si>
    <t>陈*德</t>
  </si>
  <si>
    <t>广东省中山市中山市横栏镇新丰村五组大三尖花地</t>
  </si>
  <si>
    <t>PMF020254420N000000112</t>
  </si>
  <si>
    <t>伍*</t>
  </si>
  <si>
    <t>广东省中山市中山市沙溪镇云汉村花卉苗木二期D地块，二阶段西1，2号，上港路3号地块</t>
  </si>
  <si>
    <t>PMF020254420N000000114</t>
  </si>
  <si>
    <t>叶*胜</t>
  </si>
  <si>
    <t>广东省中山市中山市小榄镇东升片益隆村益隆九经济合作社横基路边3号地、5号地、6号地、周边地1号地、兆益围（2号地）</t>
  </si>
  <si>
    <t>2025-08-01</t>
  </si>
  <si>
    <t>PMF020254420N000000115</t>
  </si>
  <si>
    <t>黄*秋</t>
  </si>
  <si>
    <t>广东省中山市中山市小榄镇太平村第十五经济合作社</t>
  </si>
  <si>
    <t>PMF020254420N000000116</t>
  </si>
  <si>
    <t>冯*权</t>
  </si>
  <si>
    <t>PMF020254420N000000117</t>
  </si>
  <si>
    <t>曹*建</t>
  </si>
  <si>
    <t>广东省中山市中山市横栏镇裕祥村牛栏河北2号土地</t>
  </si>
  <si>
    <t>PMF020254420N000000118</t>
  </si>
  <si>
    <t>黄*好</t>
  </si>
  <si>
    <t>广东省中山市中山市小榄镇东升片白鲤村第八经济合作社“三古墩6号地”中山市小榄镇东升片白鲤村“丰字号2号地”</t>
  </si>
  <si>
    <t>PMF020254420N000000119</t>
  </si>
  <si>
    <t>老*坚</t>
  </si>
  <si>
    <t>广东省云浮市新兴县</t>
  </si>
  <si>
    <t>PMF020254420N000000120</t>
  </si>
  <si>
    <t>郭*胜</t>
  </si>
  <si>
    <t>PMF020254420N000000121</t>
  </si>
  <si>
    <t>吴*辉</t>
  </si>
  <si>
    <t>广东省中山市中山市小榄镇东升片东升社区大新经济合作社兴龙组内“长尾塘”</t>
  </si>
  <si>
    <t>2025-07-30</t>
  </si>
  <si>
    <t>2026-07-29</t>
  </si>
  <si>
    <t>PMF020254420N000000122</t>
  </si>
  <si>
    <t>冯*昌</t>
  </si>
  <si>
    <t>广东省中山市中山市小榄镇东升片同乐社区福三经济合作社西外坦香小线地、围仔农田路东南1号地、七亩田3号地、八胜田2号地、新路边塘仔地、同德经济合作社内</t>
  </si>
  <si>
    <t>PMF020254420N000000123</t>
  </si>
  <si>
    <t>杨*先</t>
  </si>
  <si>
    <t>广东省中山市中山市民众镇东胜村、上网村</t>
  </si>
  <si>
    <t>PMF020254420N000000124</t>
  </si>
  <si>
    <t>黄*和</t>
  </si>
  <si>
    <t>广东省河源市和平县</t>
  </si>
  <si>
    <t>PMF020254420N000000125</t>
  </si>
  <si>
    <t>PMF020254420N000000126</t>
  </si>
  <si>
    <t>钟*昌</t>
  </si>
  <si>
    <t>广东省中山市中山市民众镇东胜村</t>
  </si>
  <si>
    <t>PMF020254420N000000127</t>
  </si>
  <si>
    <t>黄*叶</t>
  </si>
  <si>
    <t>广东省中山市中山市横栏镇横东村永兴区74号地</t>
  </si>
  <si>
    <t>PMF020254420N000000128</t>
  </si>
  <si>
    <t>广东省中山市中山市小榄镇绩东二社区来丰街99号之一，来丰街79号之一，来泰街60号，联丰街36号旁边5号地块</t>
  </si>
  <si>
    <t>PMF020254420N000000129</t>
  </si>
  <si>
    <t>谭*兴</t>
  </si>
  <si>
    <t>广东省中山市中山市小榄镇东升片白鲤村第八经济合作社土名“电站土地单元001”土地、益隆村第八经济合作社同利路西侧地块2号土地</t>
  </si>
  <si>
    <t>PMF020254420N000000130</t>
  </si>
  <si>
    <t>吴*松</t>
  </si>
  <si>
    <t>广东省中山市中山市小榄镇太平村第十四经济合作社土名“西排农路上地块”</t>
  </si>
  <si>
    <t>PMF020254420N000000131</t>
  </si>
  <si>
    <t>孙*添</t>
  </si>
  <si>
    <t>广东省中山市中山市板芙镇广福村孖冲北队古神路边土地</t>
  </si>
  <si>
    <t>PMF020254420N000000132</t>
  </si>
  <si>
    <t>麦*珠</t>
  </si>
  <si>
    <t>广东省中山市中山市板芙镇板尾村五围队古神公路两旁土地</t>
  </si>
  <si>
    <t>PMF020254420N000000133</t>
  </si>
  <si>
    <t>中山市丰晟花卉有限公司</t>
  </si>
  <si>
    <t>PMF020254420N000000134</t>
  </si>
  <si>
    <t>胡*根</t>
  </si>
  <si>
    <t>PMF020254420N000000135</t>
  </si>
  <si>
    <t>冯*辉</t>
  </si>
  <si>
    <t>广东省中山市中山市小榄镇东升片益隆村益隆七经济合作社七队涌口地1号地</t>
  </si>
  <si>
    <t>PMF020254420N000000136</t>
  </si>
  <si>
    <t>PMF020254420N000000137</t>
  </si>
  <si>
    <t>郭*文</t>
  </si>
  <si>
    <t>广东省中山市中山市民众镇民平村、新平四村、义仓村</t>
  </si>
  <si>
    <t>PMF020254420N000000138</t>
  </si>
  <si>
    <t>卢*伟</t>
  </si>
  <si>
    <t>广东省中山市中山市横栏镇六沙村合生围苗木标准化示范园区(横花木产业园)北一北二合生围B11号地宝裕村三队的农村，古神公路也4号农用地</t>
  </si>
  <si>
    <t>PMF020254420N000000139</t>
  </si>
  <si>
    <t>梁*禧</t>
  </si>
  <si>
    <t>广东省肇庆市封开县</t>
  </si>
  <si>
    <t>广东省中山市中山市板芙镇板尾村板新南特地、水河上下鱼塘，七十亩倾九尾土地</t>
  </si>
  <si>
    <t>PMF020254420N000000140</t>
  </si>
  <si>
    <t>李*文</t>
  </si>
  <si>
    <t>PMF020254420N000000141</t>
  </si>
  <si>
    <t>温*霞</t>
  </si>
  <si>
    <t>广东省中山市中山市横栏镇宝裕村的古神公路东4号农用地</t>
  </si>
  <si>
    <t>PMF020254420N000000142</t>
  </si>
  <si>
    <t>广东省中山市中山市横栏镇横西村八二队突古围1号地</t>
  </si>
  <si>
    <t>PMF020254420N000000143</t>
  </si>
  <si>
    <t>广东省中山市中山市民众镇上网村、接源村</t>
  </si>
  <si>
    <t>PMF020254420N000000144</t>
  </si>
  <si>
    <t>梁*南</t>
  </si>
  <si>
    <t>广东省中山市中山市民众镇裕安村、锦标村、新平村、义仓村</t>
  </si>
  <si>
    <t>2025-08-02</t>
  </si>
  <si>
    <t>2026-08-01</t>
  </si>
  <si>
    <t>PMF020254420N000000145</t>
  </si>
  <si>
    <t>孙*浩</t>
  </si>
  <si>
    <t>广东省中山市中山市板芙镇金钟村下围仔农用地</t>
  </si>
  <si>
    <t>PMF020254420N000000146</t>
  </si>
  <si>
    <t>中山市粤创花木场</t>
  </si>
  <si>
    <t>广东省中山市中山市板芙镇四联村围三队古神公路西农用地</t>
  </si>
  <si>
    <t>PMF020254420N000000147</t>
  </si>
  <si>
    <t>广东省中山市中山市横栏镇六沙村西一组冲口横土地</t>
  </si>
  <si>
    <t>PMF020254420N000000148</t>
  </si>
  <si>
    <t>李*洲</t>
  </si>
  <si>
    <t>广东省中山市中山市横栏镇六沙村南安组古神公路以东花地3、4号地</t>
  </si>
  <si>
    <t>PMF020254420N000000149</t>
  </si>
  <si>
    <t>卢*贤</t>
  </si>
  <si>
    <t>广东省中山市中山市板芙镇板尾村五围队古神公路五围红绿灯以南两旁土地</t>
  </si>
  <si>
    <t>PMF020254420N000000150</t>
  </si>
  <si>
    <t>尚*浩</t>
  </si>
  <si>
    <t>广东省中山市中山市横栏镇六沙村接龙组白濠头10、16号地、西宁组合六围花地1、2、3、4、5号地</t>
  </si>
  <si>
    <t>PMF020254420N000000151</t>
  </si>
  <si>
    <t>广东省中山市中山市小榄镇绩西社区同安24号，44号，45号地</t>
  </si>
  <si>
    <t>2025-08-03</t>
  </si>
  <si>
    <t>2026-08-02</t>
  </si>
  <si>
    <t>PMF020254420N000000152</t>
  </si>
  <si>
    <t>卢*英</t>
  </si>
  <si>
    <t>PMF020254420N000000153</t>
  </si>
  <si>
    <t>彭*</t>
  </si>
  <si>
    <t>湖南省永州市东安县</t>
  </si>
  <si>
    <t>广东省中山市中山市横栏镇宝裕村的古神公路东2号农用地</t>
  </si>
  <si>
    <t>PMF020254420N000000154</t>
  </si>
  <si>
    <t>广东省中山市中山市板芙镇板尾村五围古神公路两旁土地</t>
  </si>
  <si>
    <t>2025-08-07</t>
  </si>
  <si>
    <t>2026-08-06</t>
  </si>
  <si>
    <t>PMF020254420N000000155</t>
  </si>
  <si>
    <t>陈*杰</t>
  </si>
  <si>
    <t>广东省湛江市遂溪县</t>
  </si>
  <si>
    <t>广东省中山市中山市横栏镇三沙村六队古神公路南片区花地63号地</t>
  </si>
  <si>
    <t>2025-08-06</t>
  </si>
  <si>
    <t>2026-08-05</t>
  </si>
  <si>
    <t>PMF020254420N000000156</t>
  </si>
  <si>
    <t>区*华</t>
  </si>
  <si>
    <t>广东省中山市中山市横栏镇裕祥村海南岛1号土地</t>
  </si>
  <si>
    <t>PMF020254420N000000157</t>
  </si>
  <si>
    <t>黄*球</t>
  </si>
  <si>
    <t>PMF020254420N000000158</t>
  </si>
  <si>
    <t>湖南泽顺农林生态发展有限公司</t>
  </si>
  <si>
    <t>湖南省湘潭市湘潭县</t>
  </si>
  <si>
    <t>广东省中山市中山市板芙镇金钟村红星组古神公路两边24亩、90 亩、中围仔土地</t>
  </si>
  <si>
    <t>PMF020254420N000000159</t>
  </si>
  <si>
    <t>彭*珍</t>
  </si>
  <si>
    <t>广东省中山市中山市民众镇接源村</t>
  </si>
  <si>
    <t>2025-08-08</t>
  </si>
  <si>
    <t>2026-08-07</t>
  </si>
  <si>
    <t>PMF020254420N000000160</t>
  </si>
  <si>
    <t>杨*琴</t>
  </si>
  <si>
    <t>PMF020254420N000000161</t>
  </si>
  <si>
    <t>广东省中山市中山市南区街道福涌社区三队土名“泥凼口”</t>
  </si>
  <si>
    <t>PMF020254420N000000162</t>
  </si>
  <si>
    <t>杨*元</t>
  </si>
  <si>
    <t>PMF020254420N000000163</t>
  </si>
  <si>
    <t>王*艳</t>
  </si>
  <si>
    <t>湖南省郴州市嘉禾县</t>
  </si>
  <si>
    <t>广东省中山市中山市板芙镇板尾村七十亩倾九尾土地</t>
  </si>
  <si>
    <t>PMF020254420N000000164</t>
  </si>
  <si>
    <t>广东省中山市中山市民众镇裕安村、新平四村</t>
  </si>
  <si>
    <t>PMF020254420N000000165</t>
  </si>
  <si>
    <t>陈*洪</t>
  </si>
  <si>
    <t>广东省中山市中山市民众镇群安村、义仓村</t>
  </si>
  <si>
    <t>2026-08-08</t>
  </si>
  <si>
    <t>PMF020254420N000000166</t>
  </si>
  <si>
    <t>罗*轩</t>
  </si>
  <si>
    <t>PMF020254420N000000167</t>
  </si>
  <si>
    <t>陈*旋</t>
  </si>
  <si>
    <t>广东省江门市蓬江区</t>
  </si>
  <si>
    <t>广东省中山市中山市横栏镇六沙村接龙组白濠头22号地</t>
  </si>
  <si>
    <t>PMF020254420N000000168</t>
  </si>
  <si>
    <t>彭*金</t>
  </si>
  <si>
    <t>广东省中山市中山市横栏镇宝裕村的祥丰片1号地农用地</t>
  </si>
  <si>
    <t>PMF020254420N000000169</t>
  </si>
  <si>
    <t>梁*根</t>
  </si>
  <si>
    <t>广东省中山市中山市横栏镇六沙村接龙组白濠头21号地</t>
  </si>
  <si>
    <t>PMF020254420N000000170</t>
  </si>
  <si>
    <t>中山市建信园林花木场</t>
  </si>
  <si>
    <t>广东省中山市中山市横栏镇宝裕村三队的农村古神公路边1号农用地</t>
  </si>
  <si>
    <t>PMF020254420N000000171</t>
  </si>
  <si>
    <t>中山市国大园林绿化有限公司</t>
  </si>
  <si>
    <t>广东省中山市中山市板芙镇里溪村六队海汰土地</t>
  </si>
  <si>
    <t>PMF020254420N000000172</t>
  </si>
  <si>
    <t>黄*汉</t>
  </si>
  <si>
    <t>广东省中山市中山市板芙镇板尾村南浦组上水河塘、顷二土地、冯华泉东侧田仔土地</t>
  </si>
  <si>
    <t>PMF020254420N000000173</t>
  </si>
  <si>
    <t>郭*福</t>
  </si>
  <si>
    <t>广东省中山市中山市横栏镇六沙村新龙壹组白濠头往西江大道边的自留土地</t>
  </si>
  <si>
    <t>PMF020254420N000000174</t>
  </si>
  <si>
    <t>PMF020254420N000000175</t>
  </si>
  <si>
    <t>广东谐和生态园林股份有限公司</t>
  </si>
  <si>
    <t>2025-08-12</t>
  </si>
  <si>
    <t>2026-08-11</t>
  </si>
  <si>
    <t>PMF020254420N000000176</t>
  </si>
  <si>
    <t>PMF020254420N000000177</t>
  </si>
  <si>
    <t>梁*锋</t>
  </si>
  <si>
    <t>广东省中山市中山市民众镇裕安村、义仓村</t>
  </si>
  <si>
    <t>PMF020254420N000000178</t>
  </si>
  <si>
    <t>邓*光</t>
  </si>
  <si>
    <t>广东省中山市中山市横栏镇宝裕村的古神公路西农用地</t>
  </si>
  <si>
    <t>PMF020254420N000000179</t>
  </si>
  <si>
    <t>2025-08-10</t>
  </si>
  <si>
    <t>2026-08-09</t>
  </si>
  <si>
    <t>PMF020254420N000000180</t>
  </si>
  <si>
    <t>吴*棠</t>
  </si>
  <si>
    <t>广东省中山市中山市横栏镇宝裕村三队七片2号农用地、三队自留地、自留地东面15米路路基</t>
  </si>
  <si>
    <t>PMF020254420N000000181</t>
  </si>
  <si>
    <t>梁*娟</t>
  </si>
  <si>
    <t>广东省中山市中山市小榄镇东升片益隆村益隆二经济合作社十二亩地1号地</t>
  </si>
  <si>
    <t>PMF020254420N000000182</t>
  </si>
  <si>
    <t>李*德</t>
  </si>
  <si>
    <t>PMF020254420N000000183</t>
  </si>
  <si>
    <t>王*林</t>
  </si>
  <si>
    <t>2025-08-13</t>
  </si>
  <si>
    <t>2026-08-12</t>
  </si>
  <si>
    <t>PMF020254420N000000184</t>
  </si>
  <si>
    <t>陈*佘</t>
  </si>
  <si>
    <t>广东省中山市中山市神湾镇外沙村古神公路边原外沙四、十一、十二村民小组耕地</t>
  </si>
  <si>
    <t>PMF020254420N000000185</t>
  </si>
  <si>
    <t>梁*彬</t>
  </si>
  <si>
    <t>广东省中山市中山市横栏镇横东村永兴区土地69-70号，三沙村低浪27号，五沙村人家尾后土地</t>
  </si>
  <si>
    <t>PMF020254420N000000186</t>
  </si>
  <si>
    <t>陈*刚</t>
  </si>
  <si>
    <t>湖南省郴州市北湖区</t>
  </si>
  <si>
    <t>广东省中山市中山市神湾镇外沙村一队围仔土地</t>
  </si>
  <si>
    <t>PMF020254420N000000187</t>
  </si>
  <si>
    <t>吴*俊</t>
  </si>
  <si>
    <t>广东省中山市中山市横栏镇横东村永兴区18、19号地</t>
  </si>
  <si>
    <t>PMF020254420N000000188</t>
  </si>
  <si>
    <t>广东省中山市中山市横栏镇六沙村西一组七十亩土地、北元接龙地塘花地</t>
  </si>
  <si>
    <t>PMF020254420N000000189</t>
  </si>
  <si>
    <t>吴*开</t>
  </si>
  <si>
    <t>PMF020254420N000000190</t>
  </si>
  <si>
    <t>广东省中山市中山市小榄镇（东升片区）益隆村益隆一经济合作社兴隆田2号地</t>
  </si>
  <si>
    <t>2025-08-15</t>
  </si>
  <si>
    <t>2026-08-14</t>
  </si>
  <si>
    <t>PMF020254420N000000191</t>
  </si>
  <si>
    <t>中山苗诚花木发展有限公司</t>
  </si>
  <si>
    <t>广东省中山市中山市民众镇新建村、新平村</t>
  </si>
  <si>
    <t>PMF020254420N000000192</t>
  </si>
  <si>
    <t>臻馨甄选营养文化（广东）科技有限公司</t>
  </si>
  <si>
    <t>广东省中山市中山市西区街道沙朗社区，土名“祥农洲农业高新科技园”编号6-2号地块</t>
  </si>
  <si>
    <t>PMF020254420N000000193</t>
  </si>
  <si>
    <t>梁*伟</t>
  </si>
  <si>
    <t>PMF020254420N000000194</t>
  </si>
  <si>
    <t>郭*鸿</t>
  </si>
  <si>
    <t>PMF020254420N000000195</t>
  </si>
  <si>
    <t>谢*华</t>
  </si>
  <si>
    <t>PMF020254420N000000196</t>
  </si>
  <si>
    <t>杨*成</t>
  </si>
  <si>
    <t>2025-08-16</t>
  </si>
  <si>
    <t>2026-08-15</t>
  </si>
  <si>
    <t>PMF020254420N000000197</t>
  </si>
  <si>
    <t>广东省中山市中山市民众镇群安村、裕安村</t>
  </si>
  <si>
    <t>PMF020254420N000000198</t>
  </si>
  <si>
    <t>麦*源</t>
  </si>
  <si>
    <t>广东省中山市中山市横栏镇六沙村西一组七十亩土地、三沙村花木基地原机砖厂地的土地</t>
  </si>
  <si>
    <t>PMF020254420N000000199</t>
  </si>
  <si>
    <t>霍*南</t>
  </si>
  <si>
    <t>广东省中山市中山市小榄镇东升片益隆二经济合作社兴隆田1号地</t>
  </si>
  <si>
    <t>PMF020254420N000000200</t>
  </si>
  <si>
    <t>冼*燕</t>
  </si>
  <si>
    <t>广东省中山市中山市横栏镇裕祥村牛栏河北1号土地</t>
  </si>
  <si>
    <t>PMF020254420N000000201</t>
  </si>
  <si>
    <t>谈*连</t>
  </si>
  <si>
    <t>广东省中山市中山市板芙镇里溪村古神公路边海汰仔的田亩土地</t>
  </si>
  <si>
    <t>PMF020254420N000000202</t>
  </si>
  <si>
    <t>卢*</t>
  </si>
  <si>
    <t>广东省中山市中山市小榄镇东升片益隆一经济合作社兴隆田1号地</t>
  </si>
  <si>
    <t>PMF020254420N000000203</t>
  </si>
  <si>
    <t>萧*玲</t>
  </si>
  <si>
    <t>PMF020254420N000000204</t>
  </si>
  <si>
    <t>PMF020254420N000000205</t>
  </si>
  <si>
    <t>肖*兵</t>
  </si>
  <si>
    <t>广东省中山市中山市板芙镇板尾村桥下经济合作社古神公路东侧顷二、顷九土地</t>
  </si>
  <si>
    <t>PMF020254420N000000206</t>
  </si>
  <si>
    <t>广东省中山市中山市板芙镇广福村孖冲三队古神路边土地</t>
  </si>
  <si>
    <t>PMF020254420N000000207</t>
  </si>
  <si>
    <t>何*明</t>
  </si>
  <si>
    <t>广东省中山市中山市小榄镇东升片新胜村创新路边</t>
  </si>
  <si>
    <t>PMF020254420N000000208</t>
  </si>
  <si>
    <t>陕西省汉中市汉台区</t>
  </si>
  <si>
    <t>广东省中山市中山市小榄镇东升片益隆村益隆九经济合作社兆益围7号地</t>
  </si>
  <si>
    <t>PMF020254420N000000209</t>
  </si>
  <si>
    <t>广东省中山市中山市小榄镇（东升片区）益隆村益隆一经济合作社兴隆田3号和4号地</t>
  </si>
  <si>
    <t>PMF020254420N000000210</t>
  </si>
  <si>
    <t>何*嵩</t>
  </si>
  <si>
    <t>广东省深圳市南山区</t>
  </si>
  <si>
    <t>广东省中山市中山市民众镇裕安村、新平村</t>
  </si>
  <si>
    <t>PMF020254420N000000211</t>
  </si>
  <si>
    <t>缪*娣</t>
  </si>
  <si>
    <t xml:space="preserve">广东省中山市中山市横栏镇裕祥村三间塘北2号地、贴边村合生围36、37号地 </t>
  </si>
  <si>
    <t>PMF020254420N000000212</t>
  </si>
  <si>
    <t>中山市盛和花木场</t>
  </si>
  <si>
    <t>PMF020254420N000000213</t>
  </si>
  <si>
    <t>PMF020254420N000000214</t>
  </si>
  <si>
    <t>陈*连</t>
  </si>
  <si>
    <t>PMF020254420N000000215</t>
  </si>
  <si>
    <t>PMF020254420N000000216</t>
  </si>
  <si>
    <t>中山市盛盈园林花木场</t>
  </si>
  <si>
    <t>PMF020254420N000000217</t>
  </si>
  <si>
    <t>柯*沛</t>
  </si>
  <si>
    <t>广东省中山市中山市民众镇裕安村、群安村</t>
  </si>
  <si>
    <t>PMF020254420N000000218</t>
  </si>
  <si>
    <t>霍*洪</t>
  </si>
  <si>
    <t>广东省中山市中山市小榄镇（东升片区）东升村首龙经济合作社长尾塘4号花地、太平村第十六经济社恒利围花地1号地</t>
  </si>
  <si>
    <t>PMF020254420N000000219</t>
  </si>
  <si>
    <t>PMF020254420N000000220</t>
  </si>
  <si>
    <t>2025-08-17</t>
  </si>
  <si>
    <t>2026-08-16</t>
  </si>
  <si>
    <t>PMF020254420N000000221</t>
  </si>
  <si>
    <t>2025-08-19</t>
  </si>
  <si>
    <t>2026-08-18</t>
  </si>
  <si>
    <t>PMF020254420N000000222</t>
  </si>
  <si>
    <t>吴*鹏</t>
  </si>
  <si>
    <t>广东省中山市中山市小榄镇盛丰社区企头埒三角塘1号、2号、4号、东排14号、围水路边22号，金利宝北3号、4号、4号之一、5号、6号、7号之二、8号之一、金利宝东12号、13号、14号、联丰路边3号之二、7号</t>
  </si>
  <si>
    <t>PMF020254420N000000223</t>
  </si>
  <si>
    <t>欧*娟</t>
  </si>
  <si>
    <t>广东省中山市中山市小榄镇宝丰社区土地丰华学校西侧</t>
  </si>
  <si>
    <t>PMF020254420N000000224</t>
  </si>
  <si>
    <t>刘*兴</t>
  </si>
  <si>
    <t>广东省中山市中山市小榄镇联丰社区原七村大有围22、23、24号地</t>
  </si>
  <si>
    <t>2025-08-21</t>
  </si>
  <si>
    <t>2026-08-20</t>
  </si>
  <si>
    <t>PMF020254420N000000225</t>
  </si>
  <si>
    <t>侯*堂</t>
  </si>
  <si>
    <t>广东省中山市中山市小榄镇盛丰社区长发塘3号土地、5号地,阿旺田2号土地</t>
  </si>
  <si>
    <t>PMF020254420N000000226</t>
  </si>
  <si>
    <t>侯*芳</t>
  </si>
  <si>
    <t>广东省中山市中山市小榄镇盛丰社区德添塘2号、乐盛2号塘之五、乐盛3号塘、伟垣塘</t>
  </si>
  <si>
    <t>PMF020254420N000000227</t>
  </si>
  <si>
    <t>万*香</t>
  </si>
  <si>
    <t>广东省中山市中山市板芙镇四联村沙四队五顷涌农路南(即长围)、五顷涌农路北(即围仔)</t>
  </si>
  <si>
    <t>PMF020254420N000000228</t>
  </si>
  <si>
    <t>广东省中山市中山市小榄镇九洲基社区广成路以南第二期花木基地13号</t>
  </si>
  <si>
    <t>PMF020254420N000000229</t>
  </si>
  <si>
    <t>广东省中山市中山市板芙镇四联村围五队吉神公路西1号土地</t>
  </si>
  <si>
    <t>PMF020254420N000000230</t>
  </si>
  <si>
    <t>梁*坚</t>
  </si>
  <si>
    <t>广东省中山市中山市小榄镇盛丰社区企头埒东排6号、西排4号农耕地，盛丰联丰路边12地、盛丰剩下宅地2号地之一</t>
  </si>
  <si>
    <t>PMF020254420N000000231</t>
  </si>
  <si>
    <t>PMF020254420N000000232</t>
  </si>
  <si>
    <t>吴*明</t>
  </si>
  <si>
    <t>PMF020254420N000000233</t>
  </si>
  <si>
    <t>肖*兴</t>
  </si>
  <si>
    <t>PMF020254420N000000234</t>
  </si>
  <si>
    <t>梁*心</t>
  </si>
  <si>
    <t>PMF020254420N000000235</t>
  </si>
  <si>
    <t>吴*华</t>
  </si>
  <si>
    <t>广东省中山市中山市民众镇新平村、义仓村</t>
  </si>
  <si>
    <t>PMF020254420N000000236</t>
  </si>
  <si>
    <t>广东省中山市中山市横栏镇宝裕村的一号花木基地之1号地</t>
  </si>
  <si>
    <t>PMF020254420N000000237</t>
  </si>
  <si>
    <t>广东省中山食品进出口有限公司开心农场</t>
  </si>
  <si>
    <t>广东省中山市中山市三乡镇白石村食出路28号土地</t>
  </si>
  <si>
    <t>PMF020254420N000000238</t>
  </si>
  <si>
    <t>广西壮族自治区南宁市兴宁区</t>
  </si>
  <si>
    <t>广东省中山市中山市横栏镇六沙村永兴组白濠头西江边3号农用地</t>
  </si>
  <si>
    <t>PMF020254420N000000239</t>
  </si>
  <si>
    <t>邓*坚</t>
  </si>
  <si>
    <t>PMF020254420N000000240</t>
  </si>
  <si>
    <t>周*辉</t>
  </si>
  <si>
    <t>广东省中山市中山市横栏镇宝裕村的祥丰片4、5号农用地</t>
  </si>
  <si>
    <t>PMF020254420N000000241</t>
  </si>
  <si>
    <t>钟*基</t>
  </si>
  <si>
    <t>广东省中山市中山市小榄镇盛丰社区阿旺田5号土地、环镇南路埒西一段5号编号NY48土地，埒西一社区祥丰片3号NY61</t>
  </si>
  <si>
    <t>PMF020254420N000000242</t>
  </si>
  <si>
    <t>广东省中山食品进出口有限公司</t>
  </si>
  <si>
    <t>PMF020254420N000000243</t>
  </si>
  <si>
    <t>余*发</t>
  </si>
  <si>
    <t>广东省中山市中山市小榄镇联丰社区原七寸大有围21号、25号地</t>
  </si>
  <si>
    <t>PMF020254420N000000244</t>
  </si>
  <si>
    <t>PMF020254420N000000245</t>
  </si>
  <si>
    <t>蒋*开</t>
  </si>
  <si>
    <t>广东省中山市中山市沙溪镇云汉村，花卉苗木二期三阶段西2号地块</t>
  </si>
  <si>
    <t>PMF020254420N000000246</t>
  </si>
  <si>
    <t>潘*笑</t>
  </si>
  <si>
    <t>广东省中山市中山市小榄镇盛丰社区合作股份经济联合社西排27号地农业地</t>
  </si>
  <si>
    <t>PMF020254420N000000247</t>
  </si>
  <si>
    <t>谭*萍</t>
  </si>
  <si>
    <t>广东省中山市中山市小榄镇埒西一社区环镇南路埒4号农业地、泰昌路7号农业地</t>
  </si>
  <si>
    <t>PMF020254420N000000248</t>
  </si>
  <si>
    <t>何*旺</t>
  </si>
  <si>
    <t>广东省中山市中山市小榄镇盛丰社区横围20号，高速公路北侧</t>
  </si>
  <si>
    <t>PMF020254420N000000249</t>
  </si>
  <si>
    <t>PMF020254420N000000250</t>
  </si>
  <si>
    <t>郭*杰</t>
  </si>
  <si>
    <t>PMF020254420N000000251</t>
  </si>
  <si>
    <t>广东省中山市中山市小榄镇盛丰社区横围5号，6号，11号，18号</t>
  </si>
  <si>
    <t>PMF020254420N000000252</t>
  </si>
  <si>
    <t>2026-08-22</t>
  </si>
  <si>
    <t>PMF020254420N000000253</t>
  </si>
  <si>
    <t>梁*枝</t>
  </si>
  <si>
    <t>PMF020254420N000000254</t>
  </si>
  <si>
    <t>余*明</t>
  </si>
  <si>
    <t>广东省中山市中山市神湾镇外沙村古神公路外沙段边</t>
  </si>
  <si>
    <t>2025-08-24</t>
  </si>
  <si>
    <t>2026-08-23</t>
  </si>
  <si>
    <t>PMF020254420N000000255</t>
  </si>
  <si>
    <t>吴*洲</t>
  </si>
  <si>
    <t>广东省中山市中山市小榄镇东升片同乐社区德源经济合作社鱼塘耕地9号、12号、14号、15号</t>
  </si>
  <si>
    <t>PMF020254420N000000256</t>
  </si>
  <si>
    <t>黄*荣</t>
  </si>
  <si>
    <t>广东省中山市中山市横栏镇裕祥村一队二间档工业区东1号地、裕祥土地</t>
  </si>
  <si>
    <t>PMF020254420N000000257</t>
  </si>
  <si>
    <t>叶*标</t>
  </si>
  <si>
    <t>广东省中山市中山市横栏镇裕祥村土地</t>
  </si>
  <si>
    <t>火炬开发区</t>
  </si>
  <si>
    <t>PMF020254420N000000258</t>
  </si>
  <si>
    <t>邓*昌</t>
  </si>
  <si>
    <t>广东省中山市中山市火炬开发区街道濠头村黎头咀</t>
  </si>
  <si>
    <t>PMF020254420N000000259</t>
  </si>
  <si>
    <t>PMF020254420N000000260</t>
  </si>
  <si>
    <t>李*辉</t>
  </si>
  <si>
    <t>广东省中山市中山市沙溪镇云汉村土名“电站”东面地块，花卉苗木二期二阶段西9号地块</t>
  </si>
  <si>
    <t>PMF020254420N000000261</t>
  </si>
  <si>
    <t>黎*明</t>
  </si>
  <si>
    <t>广东省云浮市云安区</t>
  </si>
  <si>
    <t>2025-08-27</t>
  </si>
  <si>
    <t>2026-08-26</t>
  </si>
  <si>
    <t>PMF020254420N000000262</t>
  </si>
  <si>
    <t>陈*全</t>
  </si>
  <si>
    <t>PMF020254420N000000263</t>
  </si>
  <si>
    <t>范*</t>
  </si>
  <si>
    <t>广东省惠州市惠城区</t>
  </si>
  <si>
    <t>PMF020254420N000000264</t>
  </si>
  <si>
    <t>广东省广州市南沙区</t>
  </si>
  <si>
    <t>广东省广州市南沙区万顷沙镇民立村土地</t>
  </si>
  <si>
    <t>PMF020254420N000000265</t>
  </si>
  <si>
    <t>尹*兰</t>
  </si>
  <si>
    <t>PMF020254420N000000266</t>
  </si>
  <si>
    <t>冯*兴</t>
  </si>
  <si>
    <t>广东省中山市中山市小榄镇绩西社区流板3号地块</t>
  </si>
  <si>
    <t>2025-08-28</t>
  </si>
  <si>
    <t>2026-08-27</t>
  </si>
  <si>
    <t>PMF020254420N000000267</t>
  </si>
  <si>
    <t>蔡*民</t>
  </si>
  <si>
    <t>广东省中山市中山市板芙镇广福村孖冲四队古神公路边土地</t>
  </si>
  <si>
    <t>2025-09-04</t>
  </si>
  <si>
    <t>2026-09-03</t>
  </si>
  <si>
    <t>PMF020254420N000000268</t>
  </si>
  <si>
    <t>刘*轩</t>
  </si>
  <si>
    <t>广东省中山市中山市小榄镇埒西一社区祥丰片1号农业地</t>
  </si>
  <si>
    <t>PMF020254420N000000269</t>
  </si>
  <si>
    <t>钟*锋</t>
  </si>
  <si>
    <t>广东省中山市中山市小榄镇盛丰社区轻轨底两旁耕地B块土地</t>
  </si>
  <si>
    <t>PMF020254420N000000270</t>
  </si>
  <si>
    <t>冯*伟</t>
  </si>
  <si>
    <t>广东省中山市中山市小榄镇九洲基社区原19村尾合盛边14号地、联丰社区辖下原七村大有围8号地、盛丰社区合盛南部公园8号、12号地</t>
  </si>
  <si>
    <t>PMF020254420N000000271</t>
  </si>
  <si>
    <t>梁*生</t>
  </si>
  <si>
    <t>2026-08-30</t>
  </si>
  <si>
    <t>PMF020254420N000000272</t>
  </si>
  <si>
    <t>叶*洪</t>
  </si>
  <si>
    <t>广东省中山市中山市小榄镇绩西社区参基-1土地</t>
  </si>
  <si>
    <t>2025-09-06</t>
  </si>
  <si>
    <t>2026-09-05</t>
  </si>
  <si>
    <t>PMF020254420N000000273</t>
  </si>
  <si>
    <t>广东省中山市中山市小榄镇埒西一社区耕兴隆农业地</t>
  </si>
  <si>
    <t>PMF020254420N000000274</t>
  </si>
  <si>
    <t>黄*伦</t>
  </si>
  <si>
    <t>广东省中山市中山市民众镇新平四村</t>
  </si>
  <si>
    <t>2025-08-29</t>
  </si>
  <si>
    <t>2026-08-28</t>
  </si>
  <si>
    <t>PMF020254420N000000275</t>
  </si>
  <si>
    <t>吴*玲</t>
  </si>
  <si>
    <t>PMF020254420N000000276</t>
  </si>
  <si>
    <t>甘*枝</t>
  </si>
  <si>
    <t>广东省中山市中山市小榄镇东升片白鲤村第八经济合作社土名“电站土地单元004”“丰字号2号地”</t>
  </si>
  <si>
    <t>PMF020254420N000000277</t>
  </si>
  <si>
    <t>陈*森</t>
  </si>
  <si>
    <t>PMF020254420N000000278</t>
  </si>
  <si>
    <t>广东省中山市中山市港口镇下南村公平第五经济合作社“茂益下排”土地</t>
  </si>
  <si>
    <t>PMF020254420N000000279</t>
  </si>
  <si>
    <t>李*添</t>
  </si>
  <si>
    <t>广东省中山市中山市小榄镇盛丰社区合作股份经济联合社企头埒干生塘3号、企头埒万宁路四巷4号、企头埒三角圹3号、企头埒联丰路边6号、18号、19号、20号农业地</t>
  </si>
  <si>
    <t>PMF020254420N000000280</t>
  </si>
  <si>
    <t>潘*和</t>
  </si>
  <si>
    <t>广东省中山市中山市小榄镇九洲基社区新沙水路以南第四期花木基地81号地</t>
  </si>
  <si>
    <t>PMF020254420N000000281</t>
  </si>
  <si>
    <t>冼*胜</t>
  </si>
  <si>
    <t>PMF020254420N000000282</t>
  </si>
  <si>
    <t>梁*庆</t>
  </si>
  <si>
    <t>广东省中山市中山市小榄镇九洲基社区广成路以南第二期花木基地8号地</t>
  </si>
  <si>
    <t>PMF020254420N000000283</t>
  </si>
  <si>
    <t>陈*佳</t>
  </si>
  <si>
    <t>广东省中山市中山市小榄镇绩西社区顺成71号、广永线2号、庆丰二33号一、顺成10号</t>
  </si>
  <si>
    <t>PMF020254420N000000284</t>
  </si>
  <si>
    <t>蔡*玉</t>
  </si>
  <si>
    <t>广东省中山市中山市小榄镇九洲基社区第四期花木基地31号地之一之二</t>
  </si>
  <si>
    <t>PMF020254420N000000285</t>
  </si>
  <si>
    <t>谭*枝</t>
  </si>
  <si>
    <t>广东省中山市中山市小榄镇（东升片区）太平村寿德围农路上“大浪”、“东一排”和水轮泵“东一排”</t>
  </si>
  <si>
    <t>PMF020254420N000000286</t>
  </si>
  <si>
    <t>梁*敏</t>
  </si>
  <si>
    <t>广东省中山市中山市小榄镇九洲基社区飞机场7号地之一，九洲基原18村保安部20号地</t>
  </si>
  <si>
    <t>PMF020254420N000000287</t>
  </si>
  <si>
    <t>韦*华</t>
  </si>
  <si>
    <t>广东省中山市中山市小榄镇九洲基社区广成路以南第二期花木基地15号地，15号地之二，15号地之三</t>
  </si>
  <si>
    <t>PMF020254420N000000288</t>
  </si>
  <si>
    <t>黎*朝</t>
  </si>
  <si>
    <t>广东省中山市中山市小榄镇九洲基社区广成路以南第四期花木基地8号地之一，之二</t>
  </si>
  <si>
    <t>PMF020254420N000000289</t>
  </si>
  <si>
    <t>广东省中山市中山市横栏镇五沙村七队西丫曲、七队自耕地</t>
  </si>
  <si>
    <t>PMF020254420N000000290</t>
  </si>
  <si>
    <t>梁*泉</t>
  </si>
  <si>
    <t>PMF020254420N000000291</t>
  </si>
  <si>
    <t>PMF020254420N000000292</t>
  </si>
  <si>
    <t>黄*祥</t>
  </si>
  <si>
    <t>PMF020254420N000000293</t>
  </si>
  <si>
    <t>卢*妹</t>
  </si>
  <si>
    <t>广东省中山市中山市神湾镇外沙村一队塘头土地</t>
  </si>
  <si>
    <t>PMF020254420N000000294</t>
  </si>
  <si>
    <t>罗*兴</t>
  </si>
  <si>
    <t>PMF020254420N000000295</t>
  </si>
  <si>
    <t>黄*煊</t>
  </si>
  <si>
    <t>广东省中山市中山市沙溪镇云汉村花卉苗木二期二阶段东4.5.6号地块</t>
  </si>
  <si>
    <t>2025-09-12</t>
  </si>
  <si>
    <t>2026-09-11</t>
  </si>
  <si>
    <t>PMF020254420N000000296</t>
  </si>
  <si>
    <t>广东省中山市中山市沙溪镇华南苗木销售园：圣狮村B区37-1号地块</t>
  </si>
  <si>
    <t>2025-09-19</t>
  </si>
  <si>
    <t>2026-09-18</t>
  </si>
  <si>
    <t>PMF020254420N000000297</t>
  </si>
  <si>
    <t>广东省中山市中山市民众镇新平四村、浪网村</t>
  </si>
  <si>
    <t>PMF020254420N000000298</t>
  </si>
  <si>
    <t>PMF020254420N000000299</t>
  </si>
  <si>
    <t>何*南</t>
  </si>
  <si>
    <t>PMF020254420N000000300</t>
  </si>
  <si>
    <t>黄*莲</t>
  </si>
  <si>
    <t>2025-09-03</t>
  </si>
  <si>
    <t>2026-09-02</t>
  </si>
  <si>
    <t>PMF020254420N000000301</t>
  </si>
  <si>
    <t>郭*锋</t>
  </si>
  <si>
    <t>广东省中山市中山市横栏镇三沙村花木基地（七队段）河下花地8、9号地</t>
  </si>
  <si>
    <t>PMF020254420N000000302</t>
  </si>
  <si>
    <t>梁*明</t>
  </si>
  <si>
    <t>PMF020254420N000000303</t>
  </si>
  <si>
    <t>叶*华</t>
  </si>
  <si>
    <t>广东省中山市中山市港口镇西街社区南九第二经济社“三十六围”土地</t>
  </si>
  <si>
    <t>PMF020254420N000000304</t>
  </si>
  <si>
    <t>2025-09-09</t>
  </si>
  <si>
    <t>2026-09-08</t>
  </si>
  <si>
    <t>PMF020254420N000000305</t>
  </si>
  <si>
    <t>李*河</t>
  </si>
  <si>
    <t>广东省中山市中山市小榄镇联丰社区（合盛田）内9号、15号、16号、17号、18号、19号、20号地，联丰社区乐丰中路边（围仔）7号、8号、9号、10号、11号、14号、16号地，合盛2号农地，联丰社区联丰新小学侧11号农地</t>
  </si>
  <si>
    <t>2025-09-05</t>
  </si>
  <si>
    <t>2026-09-04</t>
  </si>
  <si>
    <t>PMF020254420N000000306</t>
  </si>
  <si>
    <t>吴*平</t>
  </si>
  <si>
    <t>广东省中山市中山市民众镇新平四村、群安村、新伦村、新平村、义仓村</t>
  </si>
  <si>
    <t>PMF020254420N000000307</t>
  </si>
  <si>
    <t>PMF020254420N000000308</t>
  </si>
  <si>
    <t>广东省中山市中山市民众镇新建村、新平四村</t>
  </si>
  <si>
    <t>PMF020254420N000000309</t>
  </si>
  <si>
    <t>胡*泉</t>
  </si>
  <si>
    <t>广东省中山市中山市南朗镇翠亨村下沙土名“六顷”</t>
  </si>
  <si>
    <t>PMF020254420N000000310</t>
  </si>
  <si>
    <t>陈*媚</t>
  </si>
  <si>
    <t>PMF020254420N000000311</t>
  </si>
  <si>
    <t>2025-09-07</t>
  </si>
  <si>
    <t>2026-09-06</t>
  </si>
  <si>
    <t>PMF020254420N000000312</t>
  </si>
  <si>
    <t>陈*聪</t>
  </si>
  <si>
    <t>PMF020254420N000000313</t>
  </si>
  <si>
    <t>2025-09-08</t>
  </si>
  <si>
    <t>2026-09-07</t>
  </si>
  <si>
    <t>PMF020254420N000000314</t>
  </si>
  <si>
    <t>刘*海</t>
  </si>
  <si>
    <t>广东省中山市中山市三乡镇白石村塘包山、黄沙尾山地</t>
  </si>
  <si>
    <t>PMF020254420N000000315</t>
  </si>
  <si>
    <t>陈*根</t>
  </si>
  <si>
    <t>广东省中山市中山市小榄镇联丰社区原七村大有围9号地、20号地</t>
  </si>
  <si>
    <t>2026-09-12</t>
  </si>
  <si>
    <t>PMF020254420N000000316</t>
  </si>
  <si>
    <t>苏*松</t>
  </si>
  <si>
    <t>广东省中山市中山市横栏镇宝裕村古神公路南禾田1、2号土地</t>
  </si>
  <si>
    <t>2025-09-11</t>
  </si>
  <si>
    <t>2026-09-10</t>
  </si>
  <si>
    <t>PMF020254420N000000317</t>
  </si>
  <si>
    <t>潘*钊</t>
  </si>
  <si>
    <t>广东省中山市中山市小榄镇盛丰社区盛丰乐盛4号塘</t>
  </si>
  <si>
    <t>PMF020254420N000000318</t>
  </si>
  <si>
    <t>梁*永</t>
  </si>
  <si>
    <t>广东省中山市中山市横栏镇横西村八一组永兴区的1号地</t>
  </si>
  <si>
    <t>PMF020254420N000000319</t>
  </si>
  <si>
    <t>陈*标</t>
  </si>
  <si>
    <t>广东省中山市中山市沙溪镇云汉村土名为“电站（东面）”土地</t>
  </si>
  <si>
    <t>PMF020254420N000000320</t>
  </si>
  <si>
    <t>张*群</t>
  </si>
  <si>
    <t>PMF020254420N000000321</t>
  </si>
  <si>
    <t>胡*光</t>
  </si>
  <si>
    <t>PMF020254420N000000322</t>
  </si>
  <si>
    <t>广东省中山市中山市民众镇民平村、裕安村、义仓村、群安村、新伦村</t>
  </si>
  <si>
    <t>PMF020254420N000000323</t>
  </si>
  <si>
    <t>谢*兰</t>
  </si>
  <si>
    <t>广东省中山市中山市三乡镇白石村溪电站路一号出租（土地名）</t>
  </si>
  <si>
    <t>PMF020254420N000000324</t>
  </si>
  <si>
    <t>夏*安</t>
  </si>
  <si>
    <t>PMF020254420N000000325</t>
  </si>
  <si>
    <t>PMF020254420N000000326</t>
  </si>
  <si>
    <t>李*祥</t>
  </si>
  <si>
    <t>广东省中山市中山市小榄镇盛丰社区孖塘、乐盛5号塘</t>
  </si>
  <si>
    <t>2025-09-14</t>
  </si>
  <si>
    <t>2026-09-13</t>
  </si>
  <si>
    <t>PMF020254420N000000327</t>
  </si>
  <si>
    <t>PMF020254420N000000328</t>
  </si>
  <si>
    <t>谭*棠</t>
  </si>
  <si>
    <t>PMF020254420N000000329</t>
  </si>
  <si>
    <t>冯*坚</t>
  </si>
  <si>
    <t>广东省中山市中山市小榄镇盛丰社区联丰路边8号、9号、16号、17号、3号之一农业地；企头埒东排13号、14号之一农业地</t>
  </si>
  <si>
    <t>PMF020254420N000000330</t>
  </si>
  <si>
    <t>卢*胜</t>
  </si>
  <si>
    <t>广东省中山市中山市横栏镇横西村八二队民兵地、八二队突围1号地</t>
  </si>
  <si>
    <t>PMF020254420N000000331</t>
  </si>
  <si>
    <t>梁*军</t>
  </si>
  <si>
    <t>PMF020254420N000000332</t>
  </si>
  <si>
    <t>PMF020254420N000000333</t>
  </si>
  <si>
    <t>中山市达新园艺花木场</t>
  </si>
  <si>
    <t>2025-09-18</t>
  </si>
  <si>
    <t>2026-09-17</t>
  </si>
  <si>
    <t>PMF020254420N000000334</t>
  </si>
  <si>
    <t>麦*伟</t>
  </si>
  <si>
    <t>广东省中山市中山市小榄镇九洲基社区广成路以南第一期花木基地20号地之二</t>
  </si>
  <si>
    <t>PMF020254420N000000335</t>
  </si>
  <si>
    <t>霍*延</t>
  </si>
  <si>
    <t>广东省中山市中山市阜沙镇丰联村第二股份合作经济社的“十八亩地、连好田”</t>
  </si>
  <si>
    <t>2025-09-22</t>
  </si>
  <si>
    <t>2026-09-21</t>
  </si>
  <si>
    <t>PMF020254420N000000336</t>
  </si>
  <si>
    <t>PMF020254420N000000337</t>
  </si>
  <si>
    <t>广东省中山市中山市小榄镇盛丰社区西排41号地、农科站14号地、农科站4号地、西排分地</t>
  </si>
  <si>
    <t>PMF020254420N000000338</t>
  </si>
  <si>
    <t>李*华</t>
  </si>
  <si>
    <t>广东省中山市中山市小榄镇盛丰社区乐盛南彩塘、乐盛围东7号</t>
  </si>
  <si>
    <t>PMF020254420N000000339</t>
  </si>
  <si>
    <t>黄*堂</t>
  </si>
  <si>
    <t>广东省中山市中山市民众镇东胜村、三墩村</t>
  </si>
  <si>
    <t>PMF020254420N000000340</t>
  </si>
  <si>
    <t>陈*泉</t>
  </si>
  <si>
    <t>PMF020254420N000000341</t>
  </si>
  <si>
    <t>中山市淼悦花木场</t>
  </si>
  <si>
    <t>PMF020254420N000000342</t>
  </si>
  <si>
    <t>黄*枝</t>
  </si>
  <si>
    <t>PMF020254420N000000343</t>
  </si>
  <si>
    <t>广东省中山市中山市民众镇锦标村、群安村</t>
  </si>
  <si>
    <t>PMF020254420N000000344</t>
  </si>
  <si>
    <t>乃*根</t>
  </si>
  <si>
    <t>广西壮族自治区南宁市隆安县</t>
  </si>
  <si>
    <t>PMF020254420N000000345</t>
  </si>
  <si>
    <t>PMF020254420N000000346</t>
  </si>
  <si>
    <t>PMF020254420N000000347</t>
  </si>
  <si>
    <t>吴*志</t>
  </si>
  <si>
    <t>广东省惠州市惠东县</t>
  </si>
  <si>
    <t>广东省中山市中山市横栏镇六沙村新龙组白濠头 5、6 号地</t>
  </si>
  <si>
    <t>PMF020254420N000000348</t>
  </si>
  <si>
    <t>广东省中山市中山市横栏镇六沙村新龙组白濠头4号地</t>
  </si>
  <si>
    <t>PMF020254420N000000349</t>
  </si>
  <si>
    <t>邓*文</t>
  </si>
  <si>
    <t>广东省中山市中山市横栏镇六沙村新龙组白濠头3号地</t>
  </si>
  <si>
    <t>PMF020254420N000000350</t>
  </si>
  <si>
    <t>PMF020254420N000000351</t>
  </si>
  <si>
    <t>PMF020254420N000000352</t>
  </si>
  <si>
    <t>卢*忠</t>
  </si>
  <si>
    <t>广东省中山市中山市横栏镇横东村永兴区土地71号地</t>
  </si>
  <si>
    <t>PMF020254420N000000353</t>
  </si>
  <si>
    <t>谢*青</t>
  </si>
  <si>
    <t>广东省中山市中山市横栏镇贴边村合生围花地一期66号地</t>
  </si>
  <si>
    <t>PMF020254420N000000354</t>
  </si>
  <si>
    <t>何*翔</t>
  </si>
  <si>
    <t>广东省中山市中山市民众镇沿江村、义仓村</t>
  </si>
  <si>
    <t>PMF020254420N000000355</t>
  </si>
  <si>
    <t>吴*文</t>
  </si>
  <si>
    <t>PMF020254420N000000356</t>
  </si>
  <si>
    <t>罗*强</t>
  </si>
  <si>
    <t>广东省中山市中山市横栏镇五沙村七队西丫曲B22号之一花地、横东村永兴区土地77、78号地</t>
  </si>
  <si>
    <t>PMF020254420N000000357</t>
  </si>
  <si>
    <t>PMF020254420N000000358</t>
  </si>
  <si>
    <t>PMF020254420N000000359</t>
  </si>
  <si>
    <t>PMF020254420N000000360</t>
  </si>
  <si>
    <t>PMF020254420N000000361</t>
  </si>
  <si>
    <t>黄*铈</t>
  </si>
  <si>
    <t>PMF020254420N000000362</t>
  </si>
  <si>
    <t>PMF020254420N000000363</t>
  </si>
  <si>
    <t>林*坤</t>
  </si>
  <si>
    <t>广东省中山市中山市小榄镇白鲤村第十三经济合作社土名“学校塘”</t>
  </si>
  <si>
    <t>2026-09-19</t>
  </si>
  <si>
    <t>PMF020254420N000000364</t>
  </si>
  <si>
    <t>黄*世</t>
  </si>
  <si>
    <t>广东省中山市中山市小榄镇九洲基社区新沙水路以北第四期花木基地87号地</t>
  </si>
  <si>
    <t>PMF020254420N000000365</t>
  </si>
  <si>
    <t>杨*森</t>
  </si>
  <si>
    <t>广东省中山市中山市小榄镇九洲基社区新沙水路以南第四期花木基地46号地</t>
  </si>
  <si>
    <t>PMF020254420N000000366</t>
  </si>
  <si>
    <t>广东省中山市中山市横栏镇裕祥村长龙坑2号土地</t>
  </si>
  <si>
    <t>PMF020254420N000000367</t>
  </si>
  <si>
    <t>PMF020254420N000000368</t>
  </si>
  <si>
    <t>黄*坤</t>
  </si>
  <si>
    <t>广东省中山市中山市横栏镇横东村永兴工业区变电站围墙东南侧承包土地</t>
  </si>
  <si>
    <t>PMF020254420N000000369</t>
  </si>
  <si>
    <t>广东省中山市中山市横栏镇新茂村积兴围复绿花地</t>
  </si>
  <si>
    <t>PMF020254420N000000370</t>
  </si>
  <si>
    <t>王*团</t>
  </si>
  <si>
    <t>广东省中山市中山市小榄镇九洲基社区广成路以南第二期花木基地23号，23号之二</t>
  </si>
  <si>
    <t>2025-09-21</t>
  </si>
  <si>
    <t>2026-09-20</t>
  </si>
  <si>
    <t>PMF020254420N000000371</t>
  </si>
  <si>
    <t>广东省中山市中山市横栏镇新丰村五组污水处理厂旁花地、新岐江公路路边河上土地</t>
  </si>
  <si>
    <t>PMF020254420N000000372</t>
  </si>
  <si>
    <t>麦*彩</t>
  </si>
  <si>
    <t>广东省中山市中山市小榄镇埒西一社区新景路边NY02号地</t>
  </si>
  <si>
    <t>PMF020254420N000000373</t>
  </si>
  <si>
    <t>蔡*光</t>
  </si>
  <si>
    <t>广东省中山市中山市小榄镇九洲基社区新沙水路以南九洲基花木基地58号地之二</t>
  </si>
  <si>
    <t>PMF020254420N000000374</t>
  </si>
  <si>
    <t>蔡*灼</t>
  </si>
  <si>
    <t>广东省中山市中山市小榄镇九洲基社区广成路以南第二期花木基地20号地之一，第四期花木基地18号地之一，之二，26号地之一，26号地之二，合丰路与三十一米路交汇处第四期花木基地113号地，107号，110号，106号，112号</t>
  </si>
  <si>
    <t>PMF020254420N000000375</t>
  </si>
  <si>
    <t>冯*华</t>
  </si>
  <si>
    <t>广东省中山市中山市板芙镇板芙村板芙镇原农科站</t>
  </si>
  <si>
    <t>PMF020254420N000000376</t>
  </si>
  <si>
    <t>广东省中山市中山市东凤镇东罟步村四十亩地禾田、电站边地、三角塘</t>
  </si>
  <si>
    <t>PMF020254420N000000377</t>
  </si>
  <si>
    <t>邓*珍</t>
  </si>
  <si>
    <t>广东省中山市中山市小榄镇埒西一社区祥丰片6号之一农业地</t>
  </si>
  <si>
    <t>2025-09-23</t>
  </si>
  <si>
    <t>2026-09-22</t>
  </si>
  <si>
    <t>PMF020254420N000000378</t>
  </si>
  <si>
    <t>PMF020254420N000000379</t>
  </si>
  <si>
    <t>陈*成</t>
  </si>
  <si>
    <t>PMF020254420N000000380</t>
  </si>
  <si>
    <t>马*梅</t>
  </si>
  <si>
    <t>PMF020254420N000000381</t>
  </si>
  <si>
    <t>周*余</t>
  </si>
  <si>
    <t>PMF020254420N000000382</t>
  </si>
  <si>
    <t>何*浩</t>
  </si>
  <si>
    <t>PMF020254420N000000383</t>
  </si>
  <si>
    <t>潘*添</t>
  </si>
  <si>
    <t>广东省中山市中山市小榄镇联丰社区广乐北路边</t>
  </si>
  <si>
    <t>PMF020254420N000000384</t>
  </si>
  <si>
    <t>广东省中山市中山市小榄镇（东升片）裕民村二经济合作社</t>
  </si>
  <si>
    <t>PMF020254420N000000385</t>
  </si>
  <si>
    <t>蔡*英</t>
  </si>
  <si>
    <t>PMF020254420N000000386</t>
  </si>
  <si>
    <t>谭*森</t>
  </si>
  <si>
    <t>广东省中山市中山市小榄镇（东升片）裕民村五经济合作社</t>
  </si>
  <si>
    <t>PMF020254420N000000387</t>
  </si>
  <si>
    <t>马*源</t>
  </si>
  <si>
    <t>PMF020254420N000000388</t>
  </si>
  <si>
    <t>中山佳德乐园林工程有限公司</t>
  </si>
  <si>
    <t>广东省中山市中山市小榄镇九洲基社区联丰路边z1-4号地、广成路以南花木基地26号地、绩西社区联丰路6号</t>
  </si>
  <si>
    <t>PMF020254420N000000389</t>
  </si>
  <si>
    <t>杨*仪</t>
  </si>
  <si>
    <t>广东省中山市中山市小榄镇九洲基社区广成路以南第四期花木基地38a号地之一</t>
  </si>
  <si>
    <t>PMF020254420N000000390</t>
  </si>
  <si>
    <t>广东省中山市中山市小榄镇盛丰社区乐盛6号塘、盛丰围西二岭1号</t>
  </si>
  <si>
    <t>PMF020254420N000000391</t>
  </si>
  <si>
    <t>陈*堂</t>
  </si>
  <si>
    <t>广东省中山市中山市小榄镇九洲基社区广成路以南第一期花木基地13号地，第三期花木基地2号地之一</t>
  </si>
  <si>
    <t>2026-09-29</t>
  </si>
  <si>
    <t>PMF020254420N000000392</t>
  </si>
  <si>
    <t>广东省中山市中山市小榄镇九洲基社区广成路以南第一期花木基地19号，第二期花木基地16号地</t>
  </si>
  <si>
    <t>2026-09-27</t>
  </si>
  <si>
    <t>PMF020254420N000000393</t>
  </si>
  <si>
    <t>广东省中山市中山市小榄镇九洲基社区广成路以南第二期花木基地10号地之一，8号地之一，9号地之一，103号地之一，52号地之一，52号地之二，飞机场9号场，10号地</t>
  </si>
  <si>
    <t>PMF020254420N000000394</t>
  </si>
  <si>
    <t>冯*有</t>
  </si>
  <si>
    <t>广东省中山市中山市小榄镇（东升片）益隆六经济合作社土地</t>
  </si>
  <si>
    <t>2025-09-24</t>
  </si>
  <si>
    <t>2026-09-23</t>
  </si>
  <si>
    <t>PMF020254420N000000395</t>
  </si>
  <si>
    <t>程*锋</t>
  </si>
  <si>
    <t>广东省中山市中山市小榄镇绩西社区流板1、2、4、34号，顺成14、15、34、16、37、38、46、47号地</t>
  </si>
  <si>
    <t>PMF020254420N000000396</t>
  </si>
  <si>
    <t>钟*芳</t>
  </si>
  <si>
    <t>广东省中山市中山市小榄镇九洲基社区广成路以南第四期花木基地59号之一、二、三、四土地</t>
  </si>
  <si>
    <t>PMF020254420N000000397</t>
  </si>
  <si>
    <t>钟*堂</t>
  </si>
  <si>
    <t>广东省中山市中山市小榄镇九洲基社区广成路以南第四期花木地4号之一，之二，9号地之一</t>
  </si>
  <si>
    <t>PMF020254420N000000398</t>
  </si>
  <si>
    <t>冯*锡</t>
  </si>
  <si>
    <t>PMF020254420N000000399</t>
  </si>
  <si>
    <t>冯*玲</t>
  </si>
  <si>
    <t>广东省中山市中山市民众镇浪网村、新平村、民平村</t>
  </si>
  <si>
    <t>PMF020254420N000000400</t>
  </si>
  <si>
    <t>伍*辉</t>
  </si>
  <si>
    <t>广东省中山市中山市小榄镇（东升片）白鲤村第十五经济合作社“六十亩二号”土地</t>
  </si>
  <si>
    <t>2025-09-27</t>
  </si>
  <si>
    <t>2026-09-26</t>
  </si>
  <si>
    <t>PMF020254420N000000401</t>
  </si>
  <si>
    <t>重庆市市辖区涪陵区</t>
  </si>
  <si>
    <t>广东省中山市中山市港口镇下南村公平第六经济社“茂益围”</t>
  </si>
  <si>
    <t>PMF020254420N000000402</t>
  </si>
  <si>
    <t>陈*可</t>
  </si>
  <si>
    <t>广东省中山市中山市港口镇下南村公平第五经济合作社“茂益下排”</t>
  </si>
  <si>
    <t>PMF020254420N000000403</t>
  </si>
  <si>
    <t>伍*均</t>
  </si>
  <si>
    <t>广东省深圳市龙岗区</t>
  </si>
  <si>
    <t>PMF020254420N000000404</t>
  </si>
  <si>
    <t>广东省中山市中山市横栏镇裕祥村裕祥四队1号地土地</t>
  </si>
  <si>
    <t>PMF020254420N000000405</t>
  </si>
  <si>
    <t>吴*根</t>
  </si>
  <si>
    <t>广东省中山市中山市横栏镇三沙村花木基地白濠头地的土地、贴边村合生围花地一期33号地</t>
  </si>
  <si>
    <t>PMF020254420N000000406</t>
  </si>
  <si>
    <t>冯*基</t>
  </si>
  <si>
    <t>广东省中山市中山市小榄镇绩西社区流板33号地</t>
  </si>
  <si>
    <t>PMF020254420N000000407</t>
  </si>
  <si>
    <t>梁*标</t>
  </si>
  <si>
    <t>广东省中山市中山市小榄镇九洲基社区新沙水以南第四期花木基地96a号地，70号地，联丰社区二中红绿灯8号地</t>
  </si>
  <si>
    <t>PMF020254420N000000408</t>
  </si>
  <si>
    <t>谭*伦</t>
  </si>
  <si>
    <t>广东省中山市中山市小榄镇九洲基社区新沙水以南第四期花木基地56号之一，之二，第三期花木基地3号地之一，之二，原18村环镇路边10号地，绩西流板5、6、7号地，联丰路边5号地</t>
  </si>
  <si>
    <t>PMF020254420N000000409</t>
  </si>
  <si>
    <t>PMF020254420N000000410</t>
  </si>
  <si>
    <t>梁*权</t>
  </si>
  <si>
    <t>广东省中山市中山市西区街道隆平社区二组(大成围)边</t>
  </si>
  <si>
    <t>PMF020254420N000000411</t>
  </si>
  <si>
    <t>PMF020254420N000000412</t>
  </si>
  <si>
    <t>广东省中山市中山市横栏镇三沙村古神公路以西、进洪河以北的土地</t>
  </si>
  <si>
    <t>PMF020254420N000000413</t>
  </si>
  <si>
    <t>廖*锦</t>
  </si>
  <si>
    <t>广东省梅州市五华县</t>
  </si>
  <si>
    <t>广东省中山市中山市横栏镇宝裕村的五三队古神公路东9号地</t>
  </si>
  <si>
    <t>PMF020254420N000000414</t>
  </si>
  <si>
    <t>2025-10-02</t>
  </si>
  <si>
    <t>2026-10-01</t>
  </si>
  <si>
    <t>PMF020254420N000000415</t>
  </si>
  <si>
    <t>叶*欣</t>
  </si>
  <si>
    <t>广东省中山市中山市民众镇东胜村、沙仔村</t>
  </si>
  <si>
    <t>PMF020254420N000000416</t>
  </si>
  <si>
    <t>黄*均</t>
  </si>
  <si>
    <t>广东省中山市中山市横栏镇横西村八一队永兴区(一期)的5号地</t>
  </si>
  <si>
    <t>PMF020254420N000000417</t>
  </si>
  <si>
    <t>何*全</t>
  </si>
  <si>
    <t>广东省中山市中山市阜沙镇牛角村3队向东口花地</t>
  </si>
  <si>
    <t>2025-10-19</t>
  </si>
  <si>
    <t>2026-10-18</t>
  </si>
  <si>
    <t>PMF020254420N000000418</t>
  </si>
  <si>
    <t>广东省中山市中山市小榄镇九洲基社区广成路以南第一期花木基地11号</t>
  </si>
  <si>
    <t>2025-10-13</t>
  </si>
  <si>
    <t>2026-10-12</t>
  </si>
  <si>
    <t>PMF020254420N000000420</t>
  </si>
  <si>
    <t>陈*林</t>
  </si>
  <si>
    <t>PMF020254420N000000421</t>
  </si>
  <si>
    <t>林*衡</t>
  </si>
  <si>
    <t>广东省广州市天河区</t>
  </si>
  <si>
    <t>2026-10-11</t>
  </si>
  <si>
    <t>PMF020254420N000000422</t>
  </si>
  <si>
    <t>广东省中山市中山市小榄镇九洲基社区广成路以南第一期花木基地22号</t>
  </si>
  <si>
    <t>PMF020254420N000000423</t>
  </si>
  <si>
    <t>戴*申</t>
  </si>
  <si>
    <t>广东省中山市中山市三乡镇白石村竹溪村松排下、马鞍山</t>
  </si>
  <si>
    <t>2026-10-13</t>
  </si>
  <si>
    <t>PMF020254420N000000424</t>
  </si>
  <si>
    <t>广东省中山市中山市板芙镇板尾村四围小组太饼、九亩和四网人家开南边土地</t>
  </si>
  <si>
    <t>2025-10-16</t>
  </si>
  <si>
    <t>2026-10-15</t>
  </si>
  <si>
    <t>PMF020254420N000000425</t>
  </si>
  <si>
    <t>中山市民众镇晟欣园林花木场</t>
  </si>
  <si>
    <t>PMF020254420N000000426</t>
  </si>
  <si>
    <t>广东省中山市中山市板芙镇四联村加一队下围仔土地</t>
  </si>
  <si>
    <t>PMF020254420N000000427</t>
  </si>
  <si>
    <t>罗*伟</t>
  </si>
  <si>
    <t>四川省泸州市叙永县</t>
  </si>
  <si>
    <t>2025-10-17</t>
  </si>
  <si>
    <t>2026-10-16</t>
  </si>
  <si>
    <t>PMF020254420N000000428</t>
  </si>
  <si>
    <t>梁*德</t>
  </si>
  <si>
    <t>PMF020254420N000000429</t>
  </si>
  <si>
    <t>罗*</t>
  </si>
  <si>
    <t>PMF020254420N000000430</t>
  </si>
  <si>
    <t>罗*芬</t>
  </si>
  <si>
    <t>四川省宜宾市宜宾县</t>
  </si>
  <si>
    <t>广东省中山市中山市民众镇新平村、民平村</t>
  </si>
  <si>
    <t>PMF020254420N000000431</t>
  </si>
  <si>
    <t>2025-10-18</t>
  </si>
  <si>
    <t>2026-10-17</t>
  </si>
  <si>
    <t>PMF020254420N000000432</t>
  </si>
  <si>
    <t>吴*光</t>
  </si>
  <si>
    <t>广东省中山市中山市小榄镇联丰社区吉安篮球场侧4号</t>
  </si>
  <si>
    <t>2025-10-21</t>
  </si>
  <si>
    <t>2026-10-20</t>
  </si>
  <si>
    <t>PMF020254420N000000433</t>
  </si>
  <si>
    <t>吴*添</t>
  </si>
  <si>
    <t>广东省中山市中山市小榄镇联丰社区七十亩2号圹，3号圹</t>
  </si>
  <si>
    <t>PMF020254420N000000434</t>
  </si>
  <si>
    <t>欧*君</t>
  </si>
  <si>
    <t>广东省中山市中山市小榄镇九洲基社区广成路以南第四期花木基地25号</t>
  </si>
  <si>
    <t>2026-10-24</t>
  </si>
  <si>
    <t>PMF020254420N000000435</t>
  </si>
  <si>
    <t>庞*梅</t>
  </si>
  <si>
    <t>广东省中山市中山市小榄镇九洲基社区广成路以南第一期花木基地18号地</t>
  </si>
  <si>
    <t>PMF020254420N000000436</t>
  </si>
  <si>
    <t>阮*荣</t>
  </si>
  <si>
    <t>广西壮族自治区梧州市岑溪市</t>
  </si>
  <si>
    <t>PMF020254420N000000437</t>
  </si>
  <si>
    <t>2025-10-26</t>
  </si>
  <si>
    <t>2026-10-25</t>
  </si>
  <si>
    <t>PMF020254420N000000438</t>
  </si>
  <si>
    <t>黄*仁</t>
  </si>
  <si>
    <t>广西壮族自治区贺州市八步区</t>
  </si>
  <si>
    <t>PMF020254420N000000439</t>
  </si>
  <si>
    <t>2025-11-06</t>
  </si>
  <si>
    <t>2026-11-05</t>
  </si>
  <si>
    <t>PMF020254420N000000440</t>
  </si>
  <si>
    <t>罗*平</t>
  </si>
  <si>
    <t>2025-10-29</t>
  </si>
  <si>
    <t>2026-10-28</t>
  </si>
  <si>
    <t>PMF020254420N000000441</t>
  </si>
  <si>
    <t>郑*菏</t>
  </si>
  <si>
    <t>广东省中山市中山市小榄镇九洲基社区广成路以南第四期花木基地10号地之二</t>
  </si>
  <si>
    <t>2025-10-28</t>
  </si>
  <si>
    <t>2026-10-27</t>
  </si>
  <si>
    <t>PMF020254420N000000442</t>
  </si>
  <si>
    <t>2026-10-29</t>
  </si>
  <si>
    <t>PMF020254420N000000443</t>
  </si>
  <si>
    <t>卢*金</t>
  </si>
  <si>
    <t>PMF020254420N000000444</t>
  </si>
  <si>
    <t>杨*英</t>
  </si>
  <si>
    <t>2026-10-30</t>
  </si>
  <si>
    <t>PMF020254420N000000445</t>
  </si>
  <si>
    <t>杨*泉</t>
  </si>
  <si>
    <t>PMF020254420N000000446</t>
  </si>
  <si>
    <t>周*堂</t>
  </si>
  <si>
    <t>广东省中山市中山市小榄镇（东升片区）太平村地十六经济社恒利围花地2号</t>
  </si>
  <si>
    <t>2025-11-18</t>
  </si>
  <si>
    <t>2026-11-17</t>
  </si>
  <si>
    <t>PMF020254420N000000447</t>
  </si>
  <si>
    <t>PMF020254420N000000448</t>
  </si>
  <si>
    <t>广东省中山市中山市板芙镇板尾村板下组始开田</t>
  </si>
  <si>
    <t>PMF020254420N000000449</t>
  </si>
  <si>
    <t>广东纵联生态园艺有限公司</t>
  </si>
  <si>
    <t>广东省中山市中山市小榄镇（东升片区）观栏村第四合作社中排土地</t>
  </si>
  <si>
    <t>PMF020254420N000000450</t>
  </si>
  <si>
    <t>赖*坚</t>
  </si>
  <si>
    <t>2025-11-05</t>
  </si>
  <si>
    <t>2026-11-04</t>
  </si>
  <si>
    <t>PMF020254420N000000451</t>
  </si>
  <si>
    <t>梁*娴</t>
  </si>
  <si>
    <t>PMF020254420N000000452</t>
  </si>
  <si>
    <t>蔡*华</t>
  </si>
  <si>
    <t>广东省中山市中山市横栏镇横东村一村一组散基塘大秧塘地及屋后新塘地亭塘地土地</t>
  </si>
  <si>
    <t>PMF020254420N000000453</t>
  </si>
  <si>
    <t>区*彬</t>
  </si>
  <si>
    <t>广东省中山市中山市横栏镇宝裕村五一队</t>
  </si>
  <si>
    <t>PMF020254420N000000454</t>
  </si>
  <si>
    <t>许*利</t>
  </si>
  <si>
    <t>广东省湛江市麻章区</t>
  </si>
  <si>
    <t>广东省中山市中山市横栏镇六沙村新龙组合六围土地第一号地、附加河边土地</t>
  </si>
  <si>
    <t>PMF020254420N000000455</t>
  </si>
  <si>
    <t>2025-11-22</t>
  </si>
  <si>
    <t>2026-11-21</t>
  </si>
  <si>
    <t>PMF020254420N000000456</t>
  </si>
  <si>
    <t>黄*棠</t>
  </si>
  <si>
    <t>2025-11-08</t>
  </si>
  <si>
    <t>2026-11-07</t>
  </si>
  <si>
    <t>PMF020254420N000000457</t>
  </si>
  <si>
    <t>郑*添</t>
  </si>
  <si>
    <t>PMF020254420N000000458</t>
  </si>
  <si>
    <t>广东省中山市中山市小榄镇九洲基社区原六村联丰路边38号地</t>
  </si>
  <si>
    <t>PMF020254420N000000459</t>
  </si>
  <si>
    <t>广东省中山市中山市横栏镇五沙村四组沥仔边的农村土地、横东村永兴区土地59、60、61、62、63、64号地</t>
  </si>
  <si>
    <t>PMF020254420N000000460</t>
  </si>
  <si>
    <t>罗*林</t>
  </si>
  <si>
    <t>广东省中山市中山市横栏镇六沙村西一组新围仔5、6号地</t>
  </si>
  <si>
    <t>PMF020254420N000000461</t>
  </si>
  <si>
    <t>区*信</t>
  </si>
  <si>
    <t>2026-11-11</t>
  </si>
  <si>
    <t>PMF020254420N000000462</t>
  </si>
  <si>
    <t>梁*进</t>
  </si>
  <si>
    <t>PMF020254420N000000463</t>
  </si>
  <si>
    <t>谢*清</t>
  </si>
  <si>
    <t>PMF020254420N000000464</t>
  </si>
  <si>
    <t>谢*兴</t>
  </si>
  <si>
    <t>广东省中山市中山市三乡镇白石村锚山一队“合龙围”</t>
  </si>
  <si>
    <t>2025-11-13</t>
  </si>
  <si>
    <t>2026-11-12</t>
  </si>
  <si>
    <t>PMF020254420N000000465</t>
  </si>
  <si>
    <t>廖*乐</t>
  </si>
  <si>
    <t>2025-11-15</t>
  </si>
  <si>
    <t>2026-11-14</t>
  </si>
  <si>
    <t>PMF020254420N000000466</t>
  </si>
  <si>
    <t>PMF020254420N000000467</t>
  </si>
  <si>
    <t>PMF020254420N000000468</t>
  </si>
  <si>
    <t>郭*基</t>
  </si>
  <si>
    <t>广东省中山市中山市横栏镇宝裕村九顷工业区边2、3号地</t>
  </si>
  <si>
    <t>PMF020254420N000000469</t>
  </si>
  <si>
    <t>欧*雄</t>
  </si>
  <si>
    <t>2025-11-16</t>
  </si>
  <si>
    <t>2026-11-15</t>
  </si>
  <si>
    <t>PMF020254420N000000470</t>
  </si>
  <si>
    <t>广东省中山市中山市横栏镇五沙村9队七围09花地第045号</t>
  </si>
  <si>
    <t>PMF020254420N000000471</t>
  </si>
  <si>
    <t>吴*春</t>
  </si>
  <si>
    <t>广东省中山市中山市神湾镇外沙村一队西排土地</t>
  </si>
  <si>
    <t>2025-11-20</t>
  </si>
  <si>
    <t>2026-11-19</t>
  </si>
  <si>
    <t>PMF020254420N000000472</t>
  </si>
  <si>
    <t>冯*</t>
  </si>
  <si>
    <t>2025-11-29</t>
  </si>
  <si>
    <t>2026-11-28</t>
  </si>
  <si>
    <t>PMF020254420N000000473</t>
  </si>
  <si>
    <t>古镇镇</t>
  </si>
  <si>
    <t>PMF020254420N000000474</t>
  </si>
  <si>
    <t>郭*容</t>
  </si>
  <si>
    <t>广东省中山市中山市古镇镇古二村顺康大道光正学校二期侧C1号地</t>
  </si>
  <si>
    <t>2026-11-29</t>
  </si>
  <si>
    <t>PMF020254420N000000475</t>
  </si>
  <si>
    <t>广东省中山市中山市小榄镇九洲基社区新沙水路以北第四期花木基地37号地之三、之四</t>
  </si>
  <si>
    <t>2025-12-04</t>
  </si>
  <si>
    <t>2026-12-03</t>
  </si>
  <si>
    <t>PMF020254420N000000476</t>
  </si>
  <si>
    <t>梁*照</t>
  </si>
  <si>
    <t>广东省中山市中山市小榄镇盛丰社区盛丰乐盛2号塘之三，盛丰围西一岭2号地</t>
  </si>
  <si>
    <t>PMF020254420N000000477</t>
  </si>
  <si>
    <t>冯*荣</t>
  </si>
  <si>
    <t>广东省中山市中山市小榄镇盛丰社区西排分地，农科站16号、17号地，西排13号地</t>
  </si>
  <si>
    <t>2025-12-06</t>
  </si>
  <si>
    <t>2026-12-05</t>
  </si>
  <si>
    <t>PMF020254420N000000478</t>
  </si>
  <si>
    <t>杜*洪</t>
  </si>
  <si>
    <t>广东省中山市中山市横栏镇横东村永兴区土地37号、38号、50号地</t>
  </si>
  <si>
    <t>2025-12-05</t>
  </si>
  <si>
    <t>2026-12-04</t>
  </si>
  <si>
    <t>PMF020254420N000000479</t>
  </si>
  <si>
    <t>欧*崇</t>
  </si>
  <si>
    <t>广东省中山市中山市南朗镇榄边村沙江仔锐民鱼塘土地</t>
  </si>
  <si>
    <t>PMF020254420N000000480</t>
  </si>
  <si>
    <t>2025-12-11</t>
  </si>
  <si>
    <t>2026-12-10</t>
  </si>
  <si>
    <t>PMF020254420N000000481</t>
  </si>
  <si>
    <t>2025-12-12</t>
  </si>
  <si>
    <t>2026-12-11</t>
  </si>
  <si>
    <t>PMF020254420N000000482</t>
  </si>
  <si>
    <t>冯*林</t>
  </si>
  <si>
    <t>广东省中山市中山市三乡镇前陇社区前陇工业区“禾石洲”土地</t>
  </si>
  <si>
    <t>PMF020254420N000000483</t>
  </si>
  <si>
    <t>2025-12-15</t>
  </si>
  <si>
    <t>2026-12-14</t>
  </si>
  <si>
    <t>PMF020254420N000000484</t>
  </si>
  <si>
    <t>区*甜</t>
  </si>
  <si>
    <t>2025-12-20</t>
  </si>
  <si>
    <t>2026-12-19</t>
  </si>
  <si>
    <t>PMF020254420N000000485</t>
  </si>
  <si>
    <t>中山市海枣椰风景园林工程有限公司</t>
  </si>
  <si>
    <t>PMF020254420N000000486</t>
  </si>
  <si>
    <t>中山市海枣椰农业科技有限公司</t>
  </si>
  <si>
    <t>广东省中山市中山市民众镇新平村、新平四村、上网村</t>
  </si>
  <si>
    <t>PMF020254420N000000487</t>
  </si>
  <si>
    <t>侯*坚</t>
  </si>
  <si>
    <t>广东省中山市中山市小榄镇盛丰社区乐盛伟钊塘农地，九胜塘农地，粤华厂边2号、3号、4号农地</t>
  </si>
  <si>
    <t>2026-12-12</t>
  </si>
  <si>
    <t>PMF020254420N000000488</t>
  </si>
  <si>
    <t>陈*娟</t>
  </si>
  <si>
    <t>广东省佛山市南海区</t>
  </si>
  <si>
    <t>2025-12-19</t>
  </si>
  <si>
    <t>2026-12-18</t>
  </si>
  <si>
    <t>PMF020254420N000000489</t>
  </si>
  <si>
    <t>郭*仪</t>
  </si>
  <si>
    <t>2025-12-27</t>
  </si>
  <si>
    <t>2026-12-26</t>
  </si>
  <si>
    <t>PMF020254420N000000490</t>
  </si>
  <si>
    <t>冼*成</t>
  </si>
  <si>
    <t>广东省中山市中山市民众镇三墩村、东胜村</t>
  </si>
  <si>
    <t>PMF020254420N000000491</t>
  </si>
  <si>
    <t>李*旺</t>
  </si>
  <si>
    <t>2025-12-25</t>
  </si>
  <si>
    <t>2026-12-24</t>
  </si>
  <si>
    <t>PMF020254420N000000492</t>
  </si>
  <si>
    <t>卢*欣</t>
  </si>
  <si>
    <t>PMF020254420N000000493</t>
  </si>
  <si>
    <t>卢*明</t>
  </si>
  <si>
    <t>PMF020254420N000000494</t>
  </si>
  <si>
    <t>高*根</t>
  </si>
  <si>
    <t>PMF020254420N000000495</t>
  </si>
  <si>
    <t>余*啸</t>
  </si>
  <si>
    <t>江西省宜春市靖安县</t>
  </si>
  <si>
    <t>广东省中山市中山市神湾镇宥南村十二环“”烧猪炉下环、“黄禾井”</t>
  </si>
  <si>
    <t>PMF020254420N000000496</t>
  </si>
  <si>
    <t>2026-12-30</t>
  </si>
  <si>
    <t>PMF020254420N000000497</t>
  </si>
  <si>
    <t>中山市星苑创景花木有限公司</t>
  </si>
  <si>
    <t>PMF020254420N000000498</t>
  </si>
  <si>
    <t>林*辉</t>
  </si>
  <si>
    <t>广东省中山市中山市大涌镇安堂社区土名“陇西”“排年西”</t>
  </si>
  <si>
    <t>PMF020254420N000000499</t>
  </si>
  <si>
    <t>中山市百科花木场</t>
  </si>
  <si>
    <t>广东省中山市中山市大涌镇安堂社区古神路东面"大西围"</t>
  </si>
  <si>
    <t>PMF020254420N000000500</t>
  </si>
  <si>
    <t>广东省中山市中山市大涌镇安堂社区古神路东面"大西围"的土地</t>
  </si>
  <si>
    <t>PMF020254420N000000501</t>
  </si>
  <si>
    <t>中山市广汇苗木场</t>
  </si>
  <si>
    <t>广东省中山市中山市大涌镇安堂社区古神路西面"大西围"土地</t>
  </si>
  <si>
    <t>PMF020254420N000000502</t>
  </si>
  <si>
    <t>林*洪</t>
  </si>
  <si>
    <t>广东省中山市中山市大涌镇旗南村石井村土名为"八十亩"</t>
  </si>
  <si>
    <t>PMF020254420N000000503</t>
  </si>
  <si>
    <t>吴*旺</t>
  </si>
  <si>
    <t>广东省中山市中山市大涌镇大涌社区木围尾土地</t>
  </si>
  <si>
    <t>PMF020254420N000000504</t>
  </si>
  <si>
    <t>林*腾</t>
  </si>
  <si>
    <t>广东省中山市中山市大涌镇旗南村全禄社区土名“低围及新开涌围基”</t>
  </si>
  <si>
    <t>新会区</t>
  </si>
  <si>
    <t>柑橘（柑桔）</t>
  </si>
  <si>
    <t>P25N1P28440705370000000001</t>
  </si>
  <si>
    <t>江门市新会区冈州陈陈皮产业有限公司</t>
  </si>
  <si>
    <t>江门市新会区古井镇慈溪村安山小学(一照多址)</t>
  </si>
  <si>
    <t>江门市新会区古井镇慈溪村民委员会</t>
  </si>
  <si>
    <t>开平市</t>
  </si>
  <si>
    <t>多年生花卉苗木</t>
  </si>
  <si>
    <t>花卉作物</t>
  </si>
  <si>
    <t>44078300BAIQ202500000002</t>
  </si>
  <si>
    <t>陈彬念</t>
  </si>
  <si>
    <t>广东省江门市开平市大沙镇大塘村委会</t>
  </si>
  <si>
    <t>44078300BAIQ202500000003</t>
  </si>
  <si>
    <t>乔兆荣</t>
  </si>
  <si>
    <t>广东省江门市开平市龙胜镇官渡村委会</t>
  </si>
  <si>
    <t>44078300BAIQ202500000004</t>
  </si>
  <si>
    <t>彭大敬</t>
  </si>
  <si>
    <t>广东省江门市开平市赤水镇长塘村委会</t>
  </si>
  <si>
    <t>44078300BAIQ202500000005</t>
  </si>
  <si>
    <t>李贵华</t>
  </si>
  <si>
    <t>广东省江门市开平市马冈镇荣塘村委会</t>
  </si>
  <si>
    <t>44078300BAIQ202500000006</t>
  </si>
  <si>
    <t>梁水芹</t>
  </si>
  <si>
    <t>广东省江门市开平市塘口镇强亚村委会</t>
  </si>
  <si>
    <t>恩平市</t>
  </si>
  <si>
    <t>6300515C020250000003</t>
  </si>
  <si>
    <t>恩平市和林农业专业合作社</t>
  </si>
  <si>
    <t>广东省江门市恩平市君堂镇塘库村民委员会文澜大道段船角大流</t>
  </si>
  <si>
    <t>广东省江门市恩平市君堂镇君堂镇塘库村委会文澜大道段船角大流</t>
  </si>
  <si>
    <t xml:space="preserve"> -   </t>
  </si>
  <si>
    <t>6300515C020250000004</t>
  </si>
  <si>
    <t>吴炳文</t>
  </si>
  <si>
    <t>广东省恩平市沙湖镇乌石村民委员会乌石村22巷14号</t>
  </si>
  <si>
    <t>广东省江门市恩平市沙湖镇横陂村</t>
  </si>
  <si>
    <t>鲷鱼</t>
  </si>
  <si>
    <t>6300515C020250000005</t>
  </si>
  <si>
    <t>恩平市圣堂镇琛旺养殖场</t>
  </si>
  <si>
    <t>广东省江门市恩平市圣堂镇湴朗村委会鹅吞经济合作社象山边（土名）</t>
  </si>
  <si>
    <t>广东省江门市恩平市圣堂镇湴朗村委会鹅吞经济合作社象山边</t>
  </si>
  <si>
    <t>6300515C020250000006</t>
  </si>
  <si>
    <t>吴明楚</t>
  </si>
  <si>
    <t>广东省恩平市君堂镇平安村民委员会新屋村五巷14号</t>
  </si>
  <si>
    <t>广东省江门市恩平市君堂镇石潭村</t>
  </si>
  <si>
    <t>叉尾鱼</t>
  </si>
  <si>
    <t>6300515C020250000009</t>
  </si>
  <si>
    <t>施炜</t>
  </si>
  <si>
    <t>浙江省缙云县新碧街道黄碧村村碧川三碧仙路183号</t>
  </si>
  <si>
    <t>广东省江门市恩平市圣堂镇区村西边凹村</t>
  </si>
  <si>
    <t>6300515C020250000010</t>
  </si>
  <si>
    <t>聂树林</t>
  </si>
  <si>
    <t>广东省江门市恩平市新安街四巷1号</t>
  </si>
  <si>
    <t>广东省江门市恩平市沙湖镇下凯村委会东风村虎山垅</t>
  </si>
  <si>
    <t>鳕鱼</t>
  </si>
  <si>
    <t>6300515C020250000011</t>
  </si>
  <si>
    <t>恩平市安业水产养殖场</t>
  </si>
  <si>
    <t>江门市恩平市恩城街道办西安村委会金斗朗村委会金斗朗村小组三号之锅盖山(土名)</t>
  </si>
  <si>
    <t>广东省恩平市恩城西安村委会金斗朗村</t>
  </si>
  <si>
    <t>台山市</t>
  </si>
  <si>
    <t>P7MZ20254407N000000008</t>
  </si>
  <si>
    <t>大广食品集团股份有限公司</t>
  </si>
  <si>
    <t>广东省江门市恩平市圣堂镇圣平南路10号</t>
  </si>
  <si>
    <t>广东省江门市台山市</t>
  </si>
  <si>
    <t>P7MZ20254407N000000009</t>
  </si>
  <si>
    <t>许运帮</t>
  </si>
  <si>
    <t>广东省江门市台山市台城镇东城大道20号</t>
  </si>
  <si>
    <t>广东省江门市台山市海宴镇五丰村委会</t>
  </si>
  <si>
    <t>阳西县</t>
  </si>
  <si>
    <t>海水养殖</t>
  </si>
  <si>
    <t>10418061400100167791</t>
  </si>
  <si>
    <t>广东海元农业科技有限公司</t>
  </si>
  <si>
    <t>广东省阳江市阳西县上洋镇沙湖村委会</t>
  </si>
  <si>
    <t>2025-12-29</t>
  </si>
  <si>
    <t>10418071400100154487</t>
  </si>
  <si>
    <t>阳西县辉盛水产科技有限公司</t>
  </si>
  <si>
    <t>广东省阳江市阳西县儒洞镇</t>
  </si>
  <si>
    <t>10418071400100155034</t>
  </si>
  <si>
    <t>10418071400100154287</t>
  </si>
  <si>
    <t>阳西县源兴水产养殖专业合作社</t>
  </si>
  <si>
    <t>广东省阳江市阳西县沙扒镇乌石头村委会</t>
  </si>
  <si>
    <t>10418071400100139104</t>
  </si>
  <si>
    <t>阳西县梁氏水产养殖有限公司</t>
  </si>
  <si>
    <t>10418071400100117404</t>
  </si>
  <si>
    <t>10418071400100052006</t>
  </si>
  <si>
    <t>广东省阳江市阳西县沙扒镇沙扒社区居委会</t>
  </si>
  <si>
    <t>2025-07-02</t>
  </si>
  <si>
    <t>10418071400100033606</t>
  </si>
  <si>
    <t>10418071400100033703</t>
  </si>
  <si>
    <t>10418071400100033461</t>
  </si>
  <si>
    <t>10418071400100033275</t>
  </si>
  <si>
    <t>10418071400100022710</t>
  </si>
  <si>
    <t>10418071400100012812</t>
  </si>
  <si>
    <t>高州市</t>
  </si>
  <si>
    <t>P4HC20254409N000000006</t>
  </si>
  <si>
    <t>廖新泽</t>
  </si>
  <si>
    <t>广东省茂名市高州市大井镇六祥村</t>
  </si>
  <si>
    <t>P4HC20254409N000000030</t>
  </si>
  <si>
    <t>曾昭伟</t>
  </si>
  <si>
    <t>广东省茂名市高州市潭头镇凤坡村</t>
  </si>
  <si>
    <t>P4HC20254409N000000008</t>
  </si>
  <si>
    <t>余正武</t>
  </si>
  <si>
    <t>广东省茂名市高州市东岸镇谈朋村</t>
  </si>
  <si>
    <t>P4HC20254409N000000024</t>
  </si>
  <si>
    <t>李世胜</t>
  </si>
  <si>
    <t>广东省茂名市高州市沙田镇周村村</t>
  </si>
  <si>
    <t>P4HC20254409N000000061</t>
  </si>
  <si>
    <t>何世钦</t>
  </si>
  <si>
    <t>广东省茂名市高州市东岸镇旺村坡村</t>
  </si>
  <si>
    <t>P4HC20254409N000000092</t>
  </si>
  <si>
    <t>杨文旷</t>
  </si>
  <si>
    <t>广东省茂名市高州市泗水镇六匝村</t>
  </si>
  <si>
    <t>P4HC20254409N000000031</t>
  </si>
  <si>
    <t>杨大华</t>
  </si>
  <si>
    <t>广东省茂名市高州市曹江镇安良堡村</t>
  </si>
  <si>
    <t>P4HC20254409N000000088</t>
  </si>
  <si>
    <t>林汉武</t>
  </si>
  <si>
    <t>广东省茂名市高州市镇江镇日久埇村</t>
  </si>
  <si>
    <t>P4HC20254409N000000012</t>
  </si>
  <si>
    <t>林俊生</t>
  </si>
  <si>
    <t>广东省茂名市高州市根子镇高科村</t>
  </si>
  <si>
    <t>P4HC20254409N000000064</t>
  </si>
  <si>
    <t>何水木</t>
  </si>
  <si>
    <t>广东省茂名市高州市大井镇青山村</t>
  </si>
  <si>
    <t>P4HC20254409N000000076</t>
  </si>
  <si>
    <t>丁明森</t>
  </si>
  <si>
    <t>广东省茂名市高州市东岸镇东坡村</t>
  </si>
  <si>
    <t>P4HC20254409N000000021</t>
  </si>
  <si>
    <t>李爱容</t>
  </si>
  <si>
    <t>广东省茂名市高州市荷塘镇伦道村</t>
  </si>
  <si>
    <t>P4HC20254409N000000109</t>
  </si>
  <si>
    <t>张茂辉</t>
  </si>
  <si>
    <t>广东省茂名市高州市根子镇中间堂村</t>
  </si>
  <si>
    <t>P4HC20254409N000000124</t>
  </si>
  <si>
    <t>赵美芬</t>
  </si>
  <si>
    <t>广东省茂名市高州市曹江镇堂阁村</t>
  </si>
  <si>
    <t>P4HC20254409N000000041</t>
  </si>
  <si>
    <t>何英强</t>
  </si>
  <si>
    <t>广东省茂名市高州市镇江镇福石村</t>
  </si>
  <si>
    <t>P4HC20254409N000000010</t>
  </si>
  <si>
    <t>邱树涛</t>
  </si>
  <si>
    <t>广东省茂名市高州市新垌镇新垌村</t>
  </si>
  <si>
    <t>P4HC20254409N000000089</t>
  </si>
  <si>
    <t>李超莲</t>
  </si>
  <si>
    <t>广东省茂名市高州市平山镇仁耀垌村</t>
  </si>
  <si>
    <t>P4HC20254409N000000020</t>
  </si>
  <si>
    <t>卓桂凤</t>
  </si>
  <si>
    <t>广东省茂名市高州市平山镇泮水塘村</t>
  </si>
  <si>
    <t>P4HC20254409N000000002</t>
  </si>
  <si>
    <t>柯日盛</t>
  </si>
  <si>
    <t>P4HC20254409N000000028</t>
  </si>
  <si>
    <t>刘超生</t>
  </si>
  <si>
    <t>广东省茂名市高州市长坡镇塘坑村</t>
  </si>
  <si>
    <t>P4HC20254409N000000116</t>
  </si>
  <si>
    <t>陆少青</t>
  </si>
  <si>
    <t>广东省茂名市高州市根子镇元坝村</t>
  </si>
  <si>
    <t>P4HC20254409N000000032</t>
  </si>
  <si>
    <t>何兵权</t>
  </si>
  <si>
    <t>广东省茂名市高州市曹江镇满坑村</t>
  </si>
  <si>
    <t>P4HC20254409N000000091</t>
  </si>
  <si>
    <t>夏贤清</t>
  </si>
  <si>
    <t>P4HC20254409N000000005</t>
  </si>
  <si>
    <t>吴广福</t>
  </si>
  <si>
    <t>广东省茂名市高州市石鼓镇上垌村</t>
  </si>
  <si>
    <t>P4HC20254409N000000068</t>
  </si>
  <si>
    <t>黄庆友</t>
  </si>
  <si>
    <t>广东省茂名市高州市平山镇乐泗村</t>
  </si>
  <si>
    <t>P4HC20254409N000000078</t>
  </si>
  <si>
    <t>李龙武</t>
  </si>
  <si>
    <t>P4HC20254409N000000040</t>
  </si>
  <si>
    <t>陈光伟</t>
  </si>
  <si>
    <t>P4HC20254409N000000104</t>
  </si>
  <si>
    <t>李庚谋</t>
  </si>
  <si>
    <t>P4HC20254409N000000058</t>
  </si>
  <si>
    <t>杨冬松</t>
  </si>
  <si>
    <t>广东省茂名市高州市宝光街道北江村</t>
  </si>
  <si>
    <t>P4HC20254409N000000117</t>
  </si>
  <si>
    <t>吴乔光</t>
  </si>
  <si>
    <t>P4HC20254409N000000052</t>
  </si>
  <si>
    <t>刘军枢</t>
  </si>
  <si>
    <t>广东省茂名市高州市镇江镇含屋村</t>
  </si>
  <si>
    <t>P4HC20254409N000000055</t>
  </si>
  <si>
    <t>官万全</t>
  </si>
  <si>
    <t>广东省茂名市高州市东岸镇大双村</t>
  </si>
  <si>
    <t>P4HC20254409N000000120</t>
  </si>
  <si>
    <t>广东省茂名市高州市根子镇柏桥村</t>
  </si>
  <si>
    <t>P4HC20254409N000000026</t>
  </si>
  <si>
    <t>吴斌明</t>
  </si>
  <si>
    <t>广东省茂名市高州市长坡镇西坑村</t>
  </si>
  <si>
    <t>P4HC20254409N000000004</t>
  </si>
  <si>
    <t>钟泰鸿</t>
  </si>
  <si>
    <t>P4HC20254409N000000080</t>
  </si>
  <si>
    <t>高州市创良种养专业合作社</t>
  </si>
  <si>
    <t>广东省茂名市高州市宝光街道丁堂村</t>
  </si>
  <si>
    <t>P4HC20254409N000000038</t>
  </si>
  <si>
    <t>谢梓光</t>
  </si>
  <si>
    <t>广东省茂名市高州市谢鸡镇木砖村</t>
  </si>
  <si>
    <t>P4HC20254409N000000084</t>
  </si>
  <si>
    <t>邓建生</t>
  </si>
  <si>
    <t>P4HC20254409N000000013</t>
  </si>
  <si>
    <t>韦昌贵</t>
  </si>
  <si>
    <t>P4HC20254409N000000046</t>
  </si>
  <si>
    <t>梁木生</t>
  </si>
  <si>
    <t>广东省茂名市高州市石鼓镇沙坡村</t>
  </si>
  <si>
    <t>P4HC20254409N000000015</t>
  </si>
  <si>
    <t>蓝木水</t>
  </si>
  <si>
    <t>广东省茂名市高州市镇江镇那射村</t>
  </si>
  <si>
    <t>P4HC20254409N000000122</t>
  </si>
  <si>
    <t>陈溪</t>
  </si>
  <si>
    <t>广东省茂名市高州市谢鸡镇新联村</t>
  </si>
  <si>
    <t>P4HC20254409N000000016</t>
  </si>
  <si>
    <t>李文忠</t>
  </si>
  <si>
    <t>P4HC20254409N000000083</t>
  </si>
  <si>
    <t>梁远坚</t>
  </si>
  <si>
    <t>P4HC20254409N000000114</t>
  </si>
  <si>
    <t>钟明胜</t>
  </si>
  <si>
    <t>广东省茂名市高州市根子镇高田村</t>
  </si>
  <si>
    <t>P4HC20254409N000000051</t>
  </si>
  <si>
    <t>李开艺</t>
  </si>
  <si>
    <t>广东省茂名市高州市长坡镇云霄村</t>
  </si>
  <si>
    <t>P4HC20254409N000000115</t>
  </si>
  <si>
    <t>钟玉华</t>
  </si>
  <si>
    <t>P4HC20254409N000000123</t>
  </si>
  <si>
    <t>张梓</t>
  </si>
  <si>
    <t>P4HC20254409N000000102</t>
  </si>
  <si>
    <t>巫东凤</t>
  </si>
  <si>
    <t>广东省茂名市高州市大井镇木广垌村</t>
  </si>
  <si>
    <t>P4HC20254409N000000036</t>
  </si>
  <si>
    <t>夏孙文</t>
  </si>
  <si>
    <t>广东省茂名市高州市平山镇木禾塘村</t>
  </si>
  <si>
    <t>P4HC20254409N000000017</t>
  </si>
  <si>
    <t>邱桂程</t>
  </si>
  <si>
    <t>广东省茂名市高州市长坡镇乌石头村</t>
  </si>
  <si>
    <t>P4HC20254409N000000101</t>
  </si>
  <si>
    <t>廖荣泽</t>
  </si>
  <si>
    <t>P4HC20254409N000000082</t>
  </si>
  <si>
    <t>邓瑞国</t>
  </si>
  <si>
    <t>广东省茂名市高州市新垌镇明星村</t>
  </si>
  <si>
    <t>P4HC20254409N000000011</t>
  </si>
  <si>
    <t>张建超</t>
  </si>
  <si>
    <t>P4HC20254409N000000085</t>
  </si>
  <si>
    <t>李海浪</t>
  </si>
  <si>
    <t>广东省茂名市高州市荷塘镇帝坑村</t>
  </si>
  <si>
    <t>P4HC20254409N000000090</t>
  </si>
  <si>
    <t>周汉茂</t>
  </si>
  <si>
    <t>广东省茂名市高州市东岸镇河朗坡村</t>
  </si>
  <si>
    <t>P4HC20254409N000000110</t>
  </si>
  <si>
    <t>张文伟</t>
  </si>
  <si>
    <t>广东省茂名市高州市谢鸡镇谢鸡村</t>
  </si>
  <si>
    <t>P4HC20254409N000000056</t>
  </si>
  <si>
    <t>黎武</t>
  </si>
  <si>
    <t>广东省茂名市高州市荷塘镇塘南村</t>
  </si>
  <si>
    <t>P4HC20254409N000000057</t>
  </si>
  <si>
    <t>李雪婷</t>
  </si>
  <si>
    <t>广东省茂名市高州市泗水镇联和村</t>
  </si>
  <si>
    <t>P4HC20254409N000000100</t>
  </si>
  <si>
    <t>邱裕</t>
  </si>
  <si>
    <t>P4HC20254409N000000094</t>
  </si>
  <si>
    <t>邓立锋</t>
  </si>
  <si>
    <t>广东省茂名市高州市曹江镇平山铺村</t>
  </si>
  <si>
    <t>P4HC20254409N000000049</t>
  </si>
  <si>
    <t>萧锡才</t>
  </si>
  <si>
    <t>广东省茂名市高州市曹江镇华坑村</t>
  </si>
  <si>
    <t>P4HC20254409N000000081</t>
  </si>
  <si>
    <t>广东省茂名市高州市大井镇青垌村</t>
  </si>
  <si>
    <t>P4HC20254409N000000067</t>
  </si>
  <si>
    <t>高州市西汉生态农业发展有限公司</t>
  </si>
  <si>
    <t>P4HC20254409N000000096</t>
  </si>
  <si>
    <t>余德伟</t>
  </si>
  <si>
    <t>广东省茂名市高州市东岸镇大简村</t>
  </si>
  <si>
    <t>P4HC20254409N000000118</t>
  </si>
  <si>
    <t>容鑫</t>
  </si>
  <si>
    <t>广东省茂名市高州市根子镇南邦村</t>
  </si>
  <si>
    <t>P4HC20254409N000000070</t>
  </si>
  <si>
    <t>韦华</t>
  </si>
  <si>
    <t>P4HC20254409N000000069</t>
  </si>
  <si>
    <t>邱伟琼</t>
  </si>
  <si>
    <t>P4HC20254409N000000107</t>
  </si>
  <si>
    <t>罗伟晋</t>
  </si>
  <si>
    <t>广东省茂名市高州市宝光街道茶亭村</t>
  </si>
  <si>
    <t>P4HC20254409N000000095</t>
  </si>
  <si>
    <t>张权飞</t>
  </si>
  <si>
    <t>P4HC20254409N000000093</t>
  </si>
  <si>
    <t>邝永伦</t>
  </si>
  <si>
    <t>广东省茂名市高州市宝光街道程村村</t>
  </si>
  <si>
    <t>P4HC20254409N000000037</t>
  </si>
  <si>
    <t>邓龙华</t>
  </si>
  <si>
    <t>P4HC20254409N000000027</t>
  </si>
  <si>
    <t>卓亚琼</t>
  </si>
  <si>
    <t>P4HC20254409N000000075</t>
  </si>
  <si>
    <t>詹光明</t>
  </si>
  <si>
    <t>广东省茂名市高州市长坡镇大拜村</t>
  </si>
  <si>
    <t>P4HC20254409N000000066</t>
  </si>
  <si>
    <t>林杰</t>
  </si>
  <si>
    <t>广东省茂名市高州市大井镇长沙村</t>
  </si>
  <si>
    <t>P4HC20254409N000000019</t>
  </si>
  <si>
    <t>程肖桃</t>
  </si>
  <si>
    <t>广东省茂名市高州市沙田镇卢村村</t>
  </si>
  <si>
    <t>P4HC20254409N000000007</t>
  </si>
  <si>
    <t>余正周</t>
  </si>
  <si>
    <t>P4HC20254409N000000112</t>
  </si>
  <si>
    <t>林翠萍</t>
  </si>
  <si>
    <t>P4HC20254409N000000043</t>
  </si>
  <si>
    <t>吴坤寿</t>
  </si>
  <si>
    <t>P4HC20254409N000000097</t>
  </si>
  <si>
    <t>杨炽惠</t>
  </si>
  <si>
    <t>广东省茂名市高州市长坡镇大石冲村</t>
  </si>
  <si>
    <t>P4HC20254409N000000003</t>
  </si>
  <si>
    <t>邹奇寿</t>
  </si>
  <si>
    <t>P4HC20254409N000000121</t>
  </si>
  <si>
    <t>陈亮</t>
  </si>
  <si>
    <t>广东省茂名市高州市泗水镇大联村</t>
  </si>
  <si>
    <t>P4HC20254409N000000072</t>
  </si>
  <si>
    <t>苏茂敬</t>
  </si>
  <si>
    <t>广东省茂名市高州市荷塘镇荷塘村</t>
  </si>
  <si>
    <t>P4HC20254409N000000025</t>
  </si>
  <si>
    <t>潘锋</t>
  </si>
  <si>
    <t>P4HC20254409N000000053</t>
  </si>
  <si>
    <t>高州市天创农业发展有限公司</t>
  </si>
  <si>
    <t>P4HC20254409N000000034</t>
  </si>
  <si>
    <t>李建</t>
  </si>
  <si>
    <t>P4HC20254409N000000111</t>
  </si>
  <si>
    <t>江日升</t>
  </si>
  <si>
    <t>P4HC20254409N000000113</t>
  </si>
  <si>
    <t>罗洁娣</t>
  </si>
  <si>
    <t>P4HC20254409N000000074</t>
  </si>
  <si>
    <t>赖美坚</t>
  </si>
  <si>
    <t>广东省茂名市高州市谢鸡镇义山村</t>
  </si>
  <si>
    <t>P4HC20254409N000000023</t>
  </si>
  <si>
    <t>陈连芳</t>
  </si>
  <si>
    <t>P4HC20254409N000000022</t>
  </si>
  <si>
    <t>张武</t>
  </si>
  <si>
    <t>P4HC20254409N000000001</t>
  </si>
  <si>
    <t>梁郁礼</t>
  </si>
  <si>
    <t>广东省茂名市高州市东岸镇礼垌村</t>
  </si>
  <si>
    <t>P4HC20254409N000000108</t>
  </si>
  <si>
    <t>蒋再新</t>
  </si>
  <si>
    <t>广东省茂名市高州市长坡镇上良村</t>
  </si>
  <si>
    <t>P4HC20254409N000000063</t>
  </si>
  <si>
    <t>钟福均</t>
  </si>
  <si>
    <t>广东省茂名市高州市镇江镇金村村</t>
  </si>
  <si>
    <t>P4HC20254409N000000099</t>
  </si>
  <si>
    <t>廖世活</t>
  </si>
  <si>
    <t>P4HC20254409N000000060</t>
  </si>
  <si>
    <t>廖波</t>
  </si>
  <si>
    <t>广东省茂名市高州市谢鸡镇文村村</t>
  </si>
  <si>
    <t>P4HC20254409N000000047</t>
  </si>
  <si>
    <t>林敏</t>
  </si>
  <si>
    <t>P4HC20254409N000000086</t>
  </si>
  <si>
    <t>安华全</t>
  </si>
  <si>
    <t>广东省茂名市高州市曹江镇大坡村</t>
  </si>
  <si>
    <t>P4HC20254409N000000079</t>
  </si>
  <si>
    <t>余正林</t>
  </si>
  <si>
    <t>P4HC20254409N000000042</t>
  </si>
  <si>
    <t>黄汉强</t>
  </si>
  <si>
    <t>广东省茂名市高州市曹江镇谭村村</t>
  </si>
  <si>
    <t>P4HC20254409N000000039</t>
  </si>
  <si>
    <t>朱锦辉</t>
  </si>
  <si>
    <t>P4HC20254409N000000087</t>
  </si>
  <si>
    <t>苏富</t>
  </si>
  <si>
    <t>广东省茂名市高州市南塘镇村头坡村</t>
  </si>
  <si>
    <t>P4HC20254409N000000054</t>
  </si>
  <si>
    <t>邱宏波</t>
  </si>
  <si>
    <t>P4HC20254409N000000119</t>
  </si>
  <si>
    <t>李小兰</t>
  </si>
  <si>
    <t>广东省茂名市高州市根子镇浮山村</t>
  </si>
  <si>
    <t>P4HC20254409N000000065</t>
  </si>
  <si>
    <t>P4HC20254409N000000014</t>
  </si>
  <si>
    <t>吕岳松</t>
  </si>
  <si>
    <t>P4HC20254409N000000045</t>
  </si>
  <si>
    <t>梁小兰</t>
  </si>
  <si>
    <t>P4HC20254409N000000033</t>
  </si>
  <si>
    <t>P4HC20254409N000000105</t>
  </si>
  <si>
    <t>邓文贵</t>
  </si>
  <si>
    <t>P4HC20254409N000000018</t>
  </si>
  <si>
    <t>蓝广寿</t>
  </si>
  <si>
    <t>广东省茂名市高州市石鼓镇丽山村</t>
  </si>
  <si>
    <t>P4HC20254409N000000048</t>
  </si>
  <si>
    <t>邝昔量</t>
  </si>
  <si>
    <t>P4HC20254409N000000071</t>
  </si>
  <si>
    <t>广东省茂名市高州市东岸镇六修村</t>
  </si>
  <si>
    <t>P4HC20254409N000000059</t>
  </si>
  <si>
    <t>广东省茂名市高州市谢鸡镇白石坡村</t>
  </si>
  <si>
    <t>P4HC20254409N000000077</t>
  </si>
  <si>
    <t>黎国华</t>
  </si>
  <si>
    <t>P4HC20254409N000000029</t>
  </si>
  <si>
    <t>陈礼勇</t>
  </si>
  <si>
    <t>广东省茂名市高州市根子镇上坑村</t>
  </si>
  <si>
    <t>P4HC20254409N000000098</t>
  </si>
  <si>
    <t>何建和</t>
  </si>
  <si>
    <t>P4HC20254409N000000062</t>
  </si>
  <si>
    <t>梁文超</t>
  </si>
  <si>
    <t>P4HC20254409N000000035</t>
  </si>
  <si>
    <t>夏孙青</t>
  </si>
  <si>
    <t>P4HC20254409N000000044</t>
  </si>
  <si>
    <t>雷波</t>
  </si>
  <si>
    <t>P4HC20254409N000000103</t>
  </si>
  <si>
    <t>吕华强</t>
  </si>
  <si>
    <t>P4HC20254409N000000106</t>
  </si>
  <si>
    <t>龙伟光</t>
  </si>
  <si>
    <t>广东省茂名市高州市谢鸡镇保黎村</t>
  </si>
  <si>
    <t>P4HC20254409N000000073</t>
  </si>
  <si>
    <t>吴焕均</t>
  </si>
  <si>
    <t>P4HC20254409N000000050</t>
  </si>
  <si>
    <t>周盛志</t>
  </si>
  <si>
    <t>P4HC20254409N000000009</t>
  </si>
  <si>
    <t>肖桂全</t>
  </si>
  <si>
    <t>化州市</t>
  </si>
  <si>
    <t>化橘红</t>
  </si>
  <si>
    <t>P83J20254409N000000004</t>
  </si>
  <si>
    <t>化州同道堂化橘红有限公司</t>
  </si>
  <si>
    <t>化州市官桥橘红园</t>
  </si>
  <si>
    <t>化州市官桥镇丰村村</t>
  </si>
  <si>
    <t>P83J20254409N000000003</t>
  </si>
  <si>
    <t>化州市中垌镇鸭塘村</t>
  </si>
  <si>
    <t>P83J20254409N000000002</t>
  </si>
  <si>
    <t>化州市贡树化橘红有限公司</t>
  </si>
  <si>
    <t>化州市河西街道幸福路21号901房</t>
  </si>
  <si>
    <t>化州市那务镇高红村</t>
  </si>
  <si>
    <t>P83J20254409N000000001</t>
  </si>
  <si>
    <t>化州市中垌镇青山村民委员会</t>
  </si>
  <si>
    <t>化州市中垌镇青山村</t>
  </si>
  <si>
    <t>P83J20254409N000000005</t>
  </si>
  <si>
    <t>苏洁娜</t>
  </si>
  <si>
    <t>茂南区坡咀中路</t>
  </si>
  <si>
    <t>化州市那务镇那冰村</t>
  </si>
  <si>
    <t>P83J20254409N000000006</t>
  </si>
  <si>
    <t>广东化企农业科技有限公司</t>
  </si>
  <si>
    <t>化州市中垌镇山口村民委员会观音岭8号第一幢二楼203房</t>
  </si>
  <si>
    <t>化州市中垌镇山口垌村</t>
  </si>
  <si>
    <t>P83J20254409N000000008</t>
  </si>
  <si>
    <t>李孔文</t>
  </si>
  <si>
    <t>化州市中垌镇杨村村</t>
  </si>
  <si>
    <t>P83J20254409N000000007</t>
  </si>
  <si>
    <t>吴云龙</t>
  </si>
  <si>
    <t>化州市合江镇高步低坡村22号</t>
  </si>
  <si>
    <t>化州市合江镇高步村</t>
  </si>
  <si>
    <t>P83J20254409N000000012</t>
  </si>
  <si>
    <t>化州市合江镇塘口村民委员会</t>
  </si>
  <si>
    <t>化州市合江镇塘口村</t>
  </si>
  <si>
    <t>P83J20254409N000000013</t>
  </si>
  <si>
    <t>黄冠南</t>
  </si>
  <si>
    <t>化州市河西街道办西城路38号</t>
  </si>
  <si>
    <t>化州市江湖镇陈谢村</t>
  </si>
  <si>
    <t>P83J20254409N000000009</t>
  </si>
  <si>
    <t>化州市丽岗镇园塘村委会</t>
  </si>
  <si>
    <t>P83J20254409N000000010</t>
  </si>
  <si>
    <t>化州市丽岗镇赤坎村</t>
  </si>
  <si>
    <t>P83J20254409N000000011</t>
  </si>
  <si>
    <t>化州市文楼镇那训村民委员会</t>
  </si>
  <si>
    <t>化州市文楼镇那训村</t>
  </si>
  <si>
    <t>P83J20254409N000000014</t>
  </si>
  <si>
    <t>吴华红</t>
  </si>
  <si>
    <t>化州市河西街道办沿江北路45号</t>
  </si>
  <si>
    <t>化州市丽岗镇镇安村</t>
  </si>
  <si>
    <t>P83J20254409N000000015</t>
  </si>
  <si>
    <t>邱海仁</t>
  </si>
  <si>
    <t>化州市中垌镇高峰黄坭塘村19号</t>
  </si>
  <si>
    <t>化州市中垌镇西村村</t>
  </si>
  <si>
    <t>P83J20254409N000000016</t>
  </si>
  <si>
    <t>刘少清</t>
  </si>
  <si>
    <t>化州市江湖镇龙梅梅李山村67号</t>
  </si>
  <si>
    <t>化州市播扬镇文水村</t>
  </si>
  <si>
    <t>P83J20254409N000000017</t>
  </si>
  <si>
    <t>广东美华农业生物科技有限公司</t>
  </si>
  <si>
    <t>化州市中垌镇石岭村</t>
  </si>
  <si>
    <t>P83J20254409N000000018</t>
  </si>
  <si>
    <t>化州市中垌镇高峰村</t>
  </si>
  <si>
    <t>茂南区</t>
  </si>
  <si>
    <t>鸽养殖保险</t>
  </si>
  <si>
    <t>66323199012025440902000004</t>
  </si>
  <si>
    <t>陈亚娥</t>
  </si>
  <si>
    <t>茂名市茂南区金塘镇塘桥村委会</t>
  </si>
  <si>
    <t>66323199012025440902000010</t>
  </si>
  <si>
    <t>邓致恒</t>
  </si>
  <si>
    <t>茂名市茂南区金塘镇上垌村委会</t>
  </si>
  <si>
    <t>肉鸽</t>
  </si>
  <si>
    <t>66323199012025440902000002</t>
  </si>
  <si>
    <t>任梓汉</t>
  </si>
  <si>
    <t>茂名市茂南区金塘镇谭屋村委会</t>
  </si>
  <si>
    <t>66323199012025440902000009</t>
  </si>
  <si>
    <t>66323199012025440902000003</t>
  </si>
  <si>
    <t>茂名市茂南区金塘镇南方村委会</t>
  </si>
  <si>
    <t>66323199012025440902000005</t>
  </si>
  <si>
    <t>66323199012025440902000006</t>
  </si>
  <si>
    <t>66323199012025440902000012</t>
  </si>
  <si>
    <t>66323199012025440902000013</t>
  </si>
  <si>
    <t>广东品优生态农业有限公司</t>
  </si>
  <si>
    <t>66323199012025440902000007</t>
  </si>
  <si>
    <t>66323199012025440902000011</t>
  </si>
  <si>
    <t>66323199012025440902000001</t>
  </si>
  <si>
    <t>66323199012025440902000008</t>
  </si>
  <si>
    <t>66323199012025440902000014</t>
  </si>
  <si>
    <t>水产苗种养殖</t>
  </si>
  <si>
    <t>水产苗种</t>
  </si>
  <si>
    <t>66324199992025440902000001</t>
  </si>
  <si>
    <t>茂名市茂南粤强良种繁殖有限公司</t>
  </si>
  <si>
    <t>茂名市茂南区公馆镇十万七村委会</t>
  </si>
  <si>
    <t xml:space="preserve"> / </t>
  </si>
  <si>
    <t>66324199992025440902000003</t>
  </si>
  <si>
    <t>66324199992025440902000005</t>
  </si>
  <si>
    <t>赖世源</t>
  </si>
  <si>
    <t>茂名市茂南区新坡镇大塘村委会</t>
  </si>
  <si>
    <t>66324199992025440902000002</t>
  </si>
  <si>
    <t>66324199992025440902000004</t>
  </si>
  <si>
    <t>怀集县</t>
  </si>
  <si>
    <t>砂仁</t>
  </si>
  <si>
    <t>南药（砂仁）</t>
  </si>
  <si>
    <t>中华联合</t>
  </si>
  <si>
    <t>P25N1K10441224250000000002</t>
  </si>
  <si>
    <t>怀集县洽水镇荣林农林产品种植专业合作社</t>
  </si>
  <si>
    <t>肇庆市怀集县洽水镇八洞村锅坑旧学校（仅限作办公场所用途使用）</t>
  </si>
  <si>
    <t>怀集县洽水镇八洞村民委员会</t>
  </si>
  <si>
    <t>P25N1K10441224960000000001</t>
  </si>
  <si>
    <t>广宁县</t>
  </si>
  <si>
    <t>药用作物</t>
  </si>
  <si>
    <t>10416111400002389663</t>
  </si>
  <si>
    <t>梁昌健</t>
  </si>
  <si>
    <t>肇庆市广宁县螺岗镇螺源村委会</t>
  </si>
  <si>
    <t>肉牛</t>
  </si>
  <si>
    <t>P25N2C50441224860000000001</t>
  </si>
  <si>
    <t>怀集县益信农业开发有限公司</t>
  </si>
  <si>
    <t>肇庆市怀集县怀集县诗洞镇仁和村委会六村巴赖洼</t>
  </si>
  <si>
    <t>怀集县诗洞镇仁和村民委员会</t>
  </si>
  <si>
    <t>羊</t>
  </si>
  <si>
    <t>P25N2B85441224660000000001</t>
  </si>
  <si>
    <t>黄卓昶</t>
  </si>
  <si>
    <t>肇庆市怀集县怀城镇上郭居委会解放北路一巷2号</t>
  </si>
  <si>
    <t>怀集县连麦镇万坪村民委员会</t>
  </si>
  <si>
    <t>P25N2B85441224700000000002</t>
  </si>
  <si>
    <t>甘于溥</t>
  </si>
  <si>
    <t>肇庆市怀集县桥头镇岩旺村委会连塘村0187号</t>
  </si>
  <si>
    <t>怀集县桥头镇岩旺村民委员会</t>
  </si>
  <si>
    <t>鸽子</t>
  </si>
  <si>
    <t>P25N2G93441224210000000002</t>
  </si>
  <si>
    <t>怀集县大岗镇顺远养殖场（个体工商户）</t>
  </si>
  <si>
    <t>肇庆市怀集县大岗镇镇南村委会上黎屋背后“洞坑三块”</t>
  </si>
  <si>
    <t>怀集县大岗镇镇南村民委员会</t>
  </si>
  <si>
    <t>封开县</t>
  </si>
  <si>
    <t>66323199012025441225000002</t>
  </si>
  <si>
    <t>广东至牛牧业有限公司</t>
  </si>
  <si>
    <t>封开县白垢镇望楼村委会望楼铺（仅供办公使用）</t>
  </si>
  <si>
    <t>广东省肇庆市封开县白垢镇望楼村委会望楼</t>
  </si>
  <si>
    <t>P25N2G93441224770000000001</t>
  </si>
  <si>
    <t>66323199012025441225000001</t>
  </si>
  <si>
    <t>10416111400100117140</t>
  </si>
  <si>
    <t>广宁县同盈丰农业有限公司</t>
  </si>
  <si>
    <t>广东省肇庆市广宁县洲仔镇仓丰村委会办公楼二楼</t>
  </si>
  <si>
    <t>广东省肇庆市广宁县洲仔镇仓丰村委会</t>
  </si>
  <si>
    <t>高要区</t>
  </si>
  <si>
    <t>肉鹅</t>
  </si>
  <si>
    <t>P6TZ20254412N000000014</t>
  </si>
  <si>
    <t>朱浩超</t>
  </si>
  <si>
    <t>广东省肇庆市高要区白土镇沿望村委会沿塱村8队</t>
  </si>
  <si>
    <t>广东省肇庆市高要区白土镇沿朗村</t>
  </si>
  <si>
    <t>种鹅</t>
  </si>
  <si>
    <t>鹅</t>
  </si>
  <si>
    <t>66323103012025441225000001</t>
  </si>
  <si>
    <t>封开县肇煌家禽育种有限公司</t>
  </si>
  <si>
    <t>广东省肇庆市封开县杏花镇井贝路东和村委会井贝弓康山塘</t>
  </si>
  <si>
    <t>广东省肇庆市封开县杏花镇新和村新和</t>
  </si>
  <si>
    <t>P6TZ20254412N000000001</t>
  </si>
  <si>
    <t>李子成</t>
  </si>
  <si>
    <t>广东省肇庆市高要区蚬岗镇二村委会二村8</t>
  </si>
  <si>
    <t>广东省肇庆市高要区蚬岗镇蚬二村</t>
  </si>
  <si>
    <t>P6TZ20254412N000000002</t>
  </si>
  <si>
    <t>李仕崧</t>
  </si>
  <si>
    <t>广东省肇庆市高要区蚬岗镇蚬一村</t>
  </si>
  <si>
    <t>P6TZ20254412N000000003</t>
  </si>
  <si>
    <t>李志能</t>
  </si>
  <si>
    <t>广东省肇庆市高要区蚬岗镇富佛村</t>
  </si>
  <si>
    <t>广东省肇庆市高要区蚬岗镇杜村村</t>
  </si>
  <si>
    <t>P6TZ20254412N000000004</t>
  </si>
  <si>
    <t>广东省肇庆市高要区蚬岗镇古迳村</t>
  </si>
  <si>
    <t>P6TZ20254412N000000005</t>
  </si>
  <si>
    <t>陆能长</t>
  </si>
  <si>
    <t>广东省肇庆市高要区蚬岗镇八联村委会新田村</t>
  </si>
  <si>
    <t>广东省肇庆市高要区蚬岗镇富金村</t>
  </si>
  <si>
    <t>P6TZ20254412N000000006</t>
  </si>
  <si>
    <t>李达辉</t>
  </si>
  <si>
    <t>广东省肇庆市高要区蚬岗镇芙罗村</t>
  </si>
  <si>
    <t>P6TZ20254412N000000007</t>
  </si>
  <si>
    <t>李锦辉</t>
  </si>
  <si>
    <t>P6TZ20254412N000000008</t>
  </si>
  <si>
    <t>郭连大</t>
  </si>
  <si>
    <t>广东省肇庆市端州区广东省高要市蚬岗镇蚬岗居委会前进二路1号</t>
  </si>
  <si>
    <t>P6TZ20254412N000000009</t>
  </si>
  <si>
    <t>陈林芳</t>
  </si>
  <si>
    <t>广东省肇庆市高要区蚬岗镇</t>
  </si>
  <si>
    <t>P6TZ20254412N000000010</t>
  </si>
  <si>
    <t>梁裕明</t>
  </si>
  <si>
    <t>广东省肇庆市高要区广东省肇庆市端州区古塔北路</t>
  </si>
  <si>
    <t>广东省肇庆市高要区回龙镇刘村村二</t>
  </si>
  <si>
    <t>P6TZ20254412N000000011</t>
  </si>
  <si>
    <t>广东省肇庆市高要区白土镇东岸村</t>
  </si>
  <si>
    <t>P6TZ20254412N000000012</t>
  </si>
  <si>
    <t>李院才</t>
  </si>
  <si>
    <t>广东省肇庆市高要区蚬岗镇蚬二村委会</t>
  </si>
  <si>
    <t>P6TZ20254412N000000013</t>
  </si>
  <si>
    <t>P6TZ20254412N000000015</t>
  </si>
  <si>
    <t>李湛荣</t>
  </si>
  <si>
    <t>广东省肇庆市高要区蚬岗镇蚬一村委会松柏村5队95号</t>
  </si>
  <si>
    <t>P6TZ20254412N000000016</t>
  </si>
  <si>
    <t>李汉初</t>
  </si>
  <si>
    <t>广东省肇庆市端州区高要市蚬岗镇蚬二村委会二村3队106号</t>
  </si>
  <si>
    <t>P6TZ20254412N000000017</t>
  </si>
  <si>
    <t>P6TZ20254412N000000018</t>
  </si>
  <si>
    <t>李伟佳</t>
  </si>
  <si>
    <t>P6TZ20254412N000000019</t>
  </si>
  <si>
    <t>罗德昌</t>
  </si>
  <si>
    <t>广东省佛山市禅城区广东省佛山市禅城区禅城区</t>
  </si>
  <si>
    <t>广东省肇庆市高要区金利镇罗新村</t>
  </si>
  <si>
    <t>P6TZ20254412N000000020</t>
  </si>
  <si>
    <t>谢桂好</t>
  </si>
  <si>
    <t>广东省肇庆市高要区广东省肇庆市高要区</t>
  </si>
  <si>
    <t>广东省肇庆市高要区金利镇三要村</t>
  </si>
  <si>
    <t>P6TZ20254412N000000021</t>
  </si>
  <si>
    <t>杜汉辉</t>
  </si>
  <si>
    <t>P6TZ20254412N000000022</t>
  </si>
  <si>
    <t>潘丽华</t>
  </si>
  <si>
    <t>广东省佛山市顺德区大良街道南国东路</t>
  </si>
  <si>
    <t>广东省肇庆市高要区蛟塘镇新塘村</t>
  </si>
  <si>
    <t>P6TZ20254412N000000023</t>
  </si>
  <si>
    <t>李立成</t>
  </si>
  <si>
    <t>广东省肇庆市高要区高要区蚬岗镇蚬三村</t>
  </si>
  <si>
    <t>P6TZ20254412N000000024</t>
  </si>
  <si>
    <t>李喜林</t>
  </si>
  <si>
    <t>广东省肇庆市高要区蚬岗镇蚬三村委会一村</t>
  </si>
  <si>
    <t>P6TZ20254412N000000025</t>
  </si>
  <si>
    <t>李钜超</t>
  </si>
  <si>
    <t>广东省肇庆市高要区高要区蚬岗镇蚬二村</t>
  </si>
  <si>
    <t>P6TZ20254412N000000026</t>
  </si>
  <si>
    <t>邓弟长</t>
  </si>
  <si>
    <t>广东省肇庆市高要区蚬岗镇蚬三村委会</t>
  </si>
  <si>
    <t>广东省肇庆市高要区蚬岗镇蚬三村</t>
  </si>
  <si>
    <t>P6TZ20254412N000000027</t>
  </si>
  <si>
    <t>李润平</t>
  </si>
  <si>
    <t>P6TZ20254412N000000028</t>
  </si>
  <si>
    <t>李根养</t>
  </si>
  <si>
    <t>广东省肇庆市高要区广东省肇庆市高要区蚬二村委会</t>
  </si>
  <si>
    <t>P6TZ20254412N000000029</t>
  </si>
  <si>
    <t>林耀初</t>
  </si>
  <si>
    <t>广东省肇庆市高要区蚬岗镇富金村委会富金村</t>
  </si>
  <si>
    <t>P6TZ20254412N000000030</t>
  </si>
  <si>
    <t>李锐标</t>
  </si>
  <si>
    <t>P6TZ20254412N000000031</t>
  </si>
  <si>
    <t>李兆基</t>
  </si>
  <si>
    <t>P6TZ20254412N000000032</t>
  </si>
  <si>
    <t>邓三恶</t>
  </si>
  <si>
    <t>P6TZ20254412N000000033</t>
  </si>
  <si>
    <t>容永智</t>
  </si>
  <si>
    <t>广东省肇庆市高要区白土镇大旗村</t>
  </si>
  <si>
    <t>P6TZ20254412N000000034</t>
  </si>
  <si>
    <t>李仲文</t>
  </si>
  <si>
    <t>P6TZ20254412N000000035</t>
  </si>
  <si>
    <t>李桂文</t>
  </si>
  <si>
    <t>广东省肇庆市高要区广东省肇庆市高要区蚬岗镇蚬三村</t>
  </si>
  <si>
    <t>P6TZ20254412N000000036</t>
  </si>
  <si>
    <t>李活超</t>
  </si>
  <si>
    <t>P6TZ20254412N000000037</t>
  </si>
  <si>
    <t>李泽华</t>
  </si>
  <si>
    <t>P6TZ20254412N000000038</t>
  </si>
  <si>
    <t>李培超</t>
  </si>
  <si>
    <t>P6TZ20254412N000000039</t>
  </si>
  <si>
    <t>李翠婵</t>
  </si>
  <si>
    <t>P6TZ20254412N000000040</t>
  </si>
  <si>
    <t>李健才</t>
  </si>
  <si>
    <t>P6TZ20254412N000000041</t>
  </si>
  <si>
    <t>李冠林</t>
  </si>
  <si>
    <t>广东省肇庆市高要区广东省肇庆市高要区蚬岗镇蚬二村</t>
  </si>
  <si>
    <t>P6TZ20254412N000000042</t>
  </si>
  <si>
    <t>李汉玲</t>
  </si>
  <si>
    <t>P6TZ20254412N000000043</t>
  </si>
  <si>
    <t>符滨奇</t>
  </si>
  <si>
    <t>广东省肇庆市高要区蚬岗镇富金村委会富金村9队</t>
  </si>
  <si>
    <t>P6TZ20254412N000000044</t>
  </si>
  <si>
    <t>P6TZ20254412N000000045</t>
  </si>
  <si>
    <t>李杰林</t>
  </si>
  <si>
    <t>P6TZ20254412N000000046</t>
  </si>
  <si>
    <t>李共欢</t>
  </si>
  <si>
    <t>广东省肇庆市高要区</t>
  </si>
  <si>
    <t>P6TZ20254412N000000047</t>
  </si>
  <si>
    <t>杜啟斌</t>
  </si>
  <si>
    <t>P6TZ20254412N000000048</t>
  </si>
  <si>
    <t>李兆根</t>
  </si>
  <si>
    <t>P6TZ20254412N000000049</t>
  </si>
  <si>
    <t>杜波文</t>
  </si>
  <si>
    <t>广东省肇庆市高要区广东省肇庆市高要区蚬岗镇富佛村</t>
  </si>
  <si>
    <t>P6TZ20254412N000000050</t>
  </si>
  <si>
    <t>李二生</t>
  </si>
  <si>
    <t>P6TZ20254412N000000051</t>
  </si>
  <si>
    <t>陈顺广</t>
  </si>
  <si>
    <t>P6TZ20254412N000000052</t>
  </si>
  <si>
    <t>李伟才</t>
  </si>
  <si>
    <t>P6TZ20254412N000000053</t>
  </si>
  <si>
    <t>陈三广</t>
  </si>
  <si>
    <t>P6TZ20254412N000000054</t>
  </si>
  <si>
    <t>杜柱佳</t>
  </si>
  <si>
    <t>广东省肇庆市高要区蚬岗镇富佛村委会</t>
  </si>
  <si>
    <t>P6TZ20254412N000000055</t>
  </si>
  <si>
    <t>李振润</t>
  </si>
  <si>
    <t>P6TZ20254412N000000056</t>
  </si>
  <si>
    <t>杜健能</t>
  </si>
  <si>
    <t>P6TZ20254412N000000057</t>
  </si>
  <si>
    <t>严锐华</t>
  </si>
  <si>
    <t>广东省肇庆市高要区蚬岗镇范山村委会范山村4队121号</t>
  </si>
  <si>
    <t>广东省肇庆市高要区蚬岗镇范山村</t>
  </si>
  <si>
    <t>P6TZ20254412N000000058</t>
  </si>
  <si>
    <t>杜啟洪</t>
  </si>
  <si>
    <t xml:space="preserve">广东省肇庆市高要区
</t>
  </si>
  <si>
    <t>P6TZ20254412N000000059</t>
  </si>
  <si>
    <t>李沛佳</t>
  </si>
  <si>
    <t>广东省肇庆市高要区蚬岗镇南村</t>
  </si>
  <si>
    <t>广东省肇庆市高要区蚬岗镇南村村</t>
  </si>
  <si>
    <t>P6TZ20254412N000000060</t>
  </si>
  <si>
    <t>李胜基</t>
  </si>
  <si>
    <t>P6TZ20254412N000000061</t>
  </si>
  <si>
    <t>李敬养</t>
  </si>
  <si>
    <t>怀集县蔬菜价格指数保险</t>
  </si>
  <si>
    <t>瓜类</t>
  </si>
  <si>
    <t>瓜类-南瓜</t>
  </si>
  <si>
    <t>P25N1E45441224090000000003</t>
  </si>
  <si>
    <t>怀集县润优农林有限公司</t>
  </si>
  <si>
    <t>肇庆市怀集县幸福街道怀高片区K-4地块粤港澳大湾区农产品交易中心第15栋二楼205、220、221卡铺位(仅作办公场所)</t>
  </si>
  <si>
    <t>怀集县马宁镇寨村村民委员会</t>
  </si>
  <si>
    <t>多品种蔬菜</t>
  </si>
  <si>
    <t>蔬菜-叶菜类-多品种蔬菜</t>
  </si>
  <si>
    <t>P25N1E45441224420000000004</t>
  </si>
  <si>
    <t>肇庆全发农业发展有限公司</t>
  </si>
  <si>
    <t>肇庆市怀集县怀集县冷坑镇熔炉村白庙寨蔬菜基地办公室201室</t>
  </si>
  <si>
    <t>怀集县冷坑镇熔炉村民委员会</t>
  </si>
  <si>
    <t>清城区</t>
  </si>
  <si>
    <t>66322102012025441897000001</t>
  </si>
  <si>
    <t>黎日洪</t>
  </si>
  <si>
    <t>清远市清城区东城街道黄金㘵村民委员会</t>
  </si>
  <si>
    <t>66322102012025441897000002</t>
  </si>
  <si>
    <t>谢秀桃</t>
  </si>
  <si>
    <t>清远市清城区飞来峡镇石颈村委会</t>
  </si>
  <si>
    <t>英德市</t>
  </si>
  <si>
    <t>P7MV20254418N000000001</t>
  </si>
  <si>
    <t>张文流</t>
  </si>
  <si>
    <t>广东省清远市英德市广东省清远市英德市望埠镇</t>
  </si>
  <si>
    <t>广东省清远市英德市望埠镇青石村</t>
  </si>
  <si>
    <t>连州市</t>
  </si>
  <si>
    <t>44188200BBGH202500000001</t>
  </si>
  <si>
    <t>欧阳款全</t>
  </si>
  <si>
    <t>广东省连州市大路边镇东大村民委员会东江村311号</t>
  </si>
  <si>
    <t>清远市连州市大路边镇东大村委会新泉村</t>
  </si>
  <si>
    <t>佛冈县</t>
  </si>
  <si>
    <t>P25N2A92441821220000000001</t>
  </si>
  <si>
    <t>刘年英</t>
  </si>
  <si>
    <t>清远市佛冈县石角镇凤城村</t>
  </si>
  <si>
    <t>连山壮族瑶族自治县</t>
  </si>
  <si>
    <t>AGUZLN282225Q050000L</t>
  </si>
  <si>
    <t>韦先旭</t>
  </si>
  <si>
    <t>广东省清远市连山壮族瑶族自治县小三江镇省洞村委会月久村47号之一</t>
  </si>
  <si>
    <t>清远市连山壮族瑶族自治县小三江镇省洞村委会</t>
  </si>
  <si>
    <t>连南瑶族自治县</t>
  </si>
  <si>
    <t>44182600BBGH202500000001</t>
  </si>
  <si>
    <t>广东未丰远农业科技有限公司</t>
  </si>
  <si>
    <t>连南县三江镇文明路2号（商业开发区民族局办公大楼3楼D27房）仅限办公</t>
  </si>
  <si>
    <t>清远市连南瑶族自治县三江镇新和村水浸凹</t>
  </si>
  <si>
    <t>44182600BBGH202500000002</t>
  </si>
  <si>
    <t>阳山县</t>
  </si>
  <si>
    <t>AGUZRC382225Q050000L</t>
  </si>
  <si>
    <t>刘得江</t>
  </si>
  <si>
    <t>广东省清远市阳山县七拱镇龙脊村委会六古村19号</t>
  </si>
  <si>
    <t>清远市阳山县七拱镇龙脊村委会</t>
  </si>
  <si>
    <t>茶叶</t>
  </si>
  <si>
    <t>P9ZV20254418N000000001</t>
  </si>
  <si>
    <t>广东英九庄园绿色产业发展有限公司</t>
  </si>
  <si>
    <t>广东省清远市英德市英德市英红镇茶场中学场地内2号栋201室。</t>
  </si>
  <si>
    <t>广东省清远市英德市英红镇田江村</t>
  </si>
  <si>
    <t>P9ZV20254418N000000002</t>
  </si>
  <si>
    <t>李传飘</t>
  </si>
  <si>
    <t>广东省清远市英德市广东省清远市英德市</t>
  </si>
  <si>
    <t>广东省清远市英德市沙口镇平峰村</t>
  </si>
  <si>
    <t>P9ZV20254418N000000003</t>
  </si>
  <si>
    <t>李传卢</t>
  </si>
  <si>
    <t>广东省清远市英德市广东省清远市英德市石牯塘镇石小村</t>
  </si>
  <si>
    <t>广东省清远市英德市石牯塘镇石小村</t>
  </si>
  <si>
    <t>P9ZV20254418N000000004</t>
  </si>
  <si>
    <t>吴志军</t>
  </si>
  <si>
    <t>广东省清远市英德市望埠镇莲塘村</t>
  </si>
  <si>
    <t>P9ZV20254418N000000005</t>
  </si>
  <si>
    <t>英德市庆煌农业发展有限公司</t>
  </si>
  <si>
    <t>广东省清远市英德市广东省清远市英德市英红镇</t>
  </si>
  <si>
    <t>广东省清远市英德市石灰铺镇保安村</t>
  </si>
  <si>
    <t>P9ZV20254418N000000006</t>
  </si>
  <si>
    <t>郭俊作</t>
  </si>
  <si>
    <t>广东省清远市英德市望埠镇同心村</t>
  </si>
  <si>
    <t>P9ZV20254418N000000007</t>
  </si>
  <si>
    <t>周月红</t>
  </si>
  <si>
    <t>广东省清远市英德市广东省清远市英德市大湾镇</t>
  </si>
  <si>
    <t>广东省清远市英德市大湾镇英建村</t>
  </si>
  <si>
    <t>P9ZV20254418N000000008</t>
  </si>
  <si>
    <t>英德市锦泓农业有限公司</t>
  </si>
  <si>
    <t>广东省清远市英德市英德市石牯塘镇长江村委石角坡组禾果冲山</t>
  </si>
  <si>
    <t>广东省清远市英德市石牯塘镇长江村</t>
  </si>
  <si>
    <t>P9ZV20254418N000000009</t>
  </si>
  <si>
    <t>广东鸿雁茶业有限公司</t>
  </si>
  <si>
    <t>广东省清远市英德市英红镇红旗居委会</t>
  </si>
  <si>
    <t>P9ZV20254418N000000010</t>
  </si>
  <si>
    <t>英德市熙盛农业有限公司</t>
  </si>
  <si>
    <t>P9ZV20254418N000000011</t>
  </si>
  <si>
    <t>英德市国泰农业发展有限公司</t>
  </si>
  <si>
    <t>广东省清远市英德市英德市浛洸镇新平村民委员会石头塘村民小组磅子顶</t>
  </si>
  <si>
    <t>广东省清远市英德市浛洸镇新平村</t>
  </si>
  <si>
    <t>P9ZV20254418N000000012</t>
  </si>
  <si>
    <t>罗承志</t>
  </si>
  <si>
    <t>广东省佛山市禅城区广东省佛山市禅城区岭南大道北131号5座602房</t>
  </si>
  <si>
    <t>广东省清远市英德市英红镇星光村</t>
  </si>
  <si>
    <t>P9ZV20254418N000000013</t>
  </si>
  <si>
    <t>英德市红星茶业有限公司</t>
  </si>
  <si>
    <t>广东省清远市英德市英德市英城镇英州大道东教育路南小区A幢9座第三层</t>
  </si>
  <si>
    <t>广东省清远市英德市石灰铺镇石灰村民委员会</t>
  </si>
  <si>
    <t>P9ZV20254418N000000014</t>
  </si>
  <si>
    <t>英德婆寨生态农业发展有限公司</t>
  </si>
  <si>
    <t>广东省清远市英德市英德市英红镇水头村林场山金寨（二层小楼）</t>
  </si>
  <si>
    <t>广东省清远市英德市英红镇水头村</t>
  </si>
  <si>
    <t>P9ZV20254418N000000015</t>
  </si>
  <si>
    <t>英德英沙茗茶业有限公司</t>
  </si>
  <si>
    <t>广东省清远市英德市英德市英城十五米路西三区一幢4座第二卡（仅限办公）</t>
  </si>
  <si>
    <t>广东省清远市英德市白沙镇红星村</t>
  </si>
  <si>
    <t>P9ZV20254418N000000016</t>
  </si>
  <si>
    <t>英德市杯杯红茶业有限公司</t>
  </si>
  <si>
    <t>广东省清远市英德市广东省清远市英德市英红镇星光村</t>
  </si>
  <si>
    <t>广东省清远市英德市横石塘镇共耕村</t>
  </si>
  <si>
    <t>P9ZV20254418N000000017</t>
  </si>
  <si>
    <t>英德市永和农业发展有限公司</t>
  </si>
  <si>
    <t>广东省清远市英德市英城茶园路东英州大道西(F、N地块)新天地积庆里商业街I栋第四层411房 (仅限办公)</t>
  </si>
  <si>
    <t>广东省清远市英德市横石塘镇新群村</t>
  </si>
  <si>
    <t>44188200BAII202500000001</t>
  </si>
  <si>
    <t>欧阳雄文</t>
  </si>
  <si>
    <t>广东省清远市连州市大路边镇东大村委会</t>
  </si>
  <si>
    <t>44188200BAII202500000002</t>
  </si>
  <si>
    <t>成军和</t>
  </si>
  <si>
    <t>广东省清远市连州市大路边镇黄太村委会</t>
  </si>
  <si>
    <t>44188200BAII202500000003</t>
  </si>
  <si>
    <t>成春高</t>
  </si>
  <si>
    <t>广东省清远市连州市大路边镇大路边村委会</t>
  </si>
  <si>
    <t>44188200BAII202500000004</t>
  </si>
  <si>
    <t>成银福</t>
  </si>
  <si>
    <t>广东省清远市连州市大路边镇浦东村委会</t>
  </si>
  <si>
    <t>44188200BAII202500000005</t>
  </si>
  <si>
    <t>黄江辉</t>
  </si>
  <si>
    <t>广东省清远市连州市星子镇赤塘村委会</t>
  </si>
  <si>
    <t>44188200BAII202500000006</t>
  </si>
  <si>
    <t>连州市高德民农业发展有限公司</t>
  </si>
  <si>
    <t>广东省清远市连州市龙坪镇太坪村委会</t>
  </si>
  <si>
    <t>44188200BAII202500000007</t>
  </si>
  <si>
    <t>张贤龙</t>
  </si>
  <si>
    <t>广东省清远市连州市星子镇马水村委会</t>
  </si>
  <si>
    <t>44188200BAII202500000008</t>
  </si>
  <si>
    <t>成友胜</t>
  </si>
  <si>
    <t>44188200BAII202500000009</t>
  </si>
  <si>
    <t>杨剑波</t>
  </si>
  <si>
    <t>44188200BAII202500000010</t>
  </si>
  <si>
    <t>连州市顺泰种植专业合作社</t>
  </si>
  <si>
    <t>广东省清远市连州市连州镇半岭村委会</t>
  </si>
  <si>
    <t>44188200BAII202500000011</t>
  </si>
  <si>
    <t>杨全友</t>
  </si>
  <si>
    <t>广东省清远市连州市星子镇新村村委会</t>
  </si>
  <si>
    <t>44188200BAII202500000012</t>
  </si>
  <si>
    <t>张成</t>
  </si>
  <si>
    <t>广东省清远市连州市大路边镇荒塘村委会</t>
  </si>
  <si>
    <t>44188200BAII202500000013</t>
  </si>
  <si>
    <t>张冬成</t>
  </si>
  <si>
    <t>44188200BAII202500000014</t>
  </si>
  <si>
    <t>连州市大路边镇东坪村村民委员会</t>
  </si>
  <si>
    <t>广东省清远市连州市大路边镇东坪村委会</t>
  </si>
  <si>
    <t>44188200BAII202500000015</t>
  </si>
  <si>
    <t>连州市大路边镇汛塘村村民委员会</t>
  </si>
  <si>
    <t>广东省清远市连州市大路边镇汛塘村委会</t>
  </si>
  <si>
    <t>44188200BAII202500000016</t>
  </si>
  <si>
    <t>连州市龙坪镇凤凰村村民委员会</t>
  </si>
  <si>
    <t>广东省清远市连州市龙坪镇凤凰村委会</t>
  </si>
  <si>
    <t>44188200BAII202500000017</t>
  </si>
  <si>
    <t>李海</t>
  </si>
  <si>
    <t>广东省清远市连州市星子镇内洞村委会</t>
  </si>
  <si>
    <t>菜心</t>
  </si>
  <si>
    <t>44188200BAQK202500000001</t>
  </si>
  <si>
    <t>骆联志</t>
  </si>
  <si>
    <t>广东省清远市连州市西岸镇冲口村委会</t>
  </si>
  <si>
    <t>44188200BAQK202500000002</t>
  </si>
  <si>
    <t>P25N1L44441821140000000001</t>
  </si>
  <si>
    <t>梁业池</t>
  </si>
  <si>
    <t>清远市佛冈县汤塘镇</t>
  </si>
  <si>
    <t>清远市佛冈县汤塘镇高岭村委会</t>
  </si>
  <si>
    <t>P25N1L44441821810000000002</t>
  </si>
  <si>
    <t>清远市佛冈桂田拓红农业专业合作社</t>
  </si>
  <si>
    <t>清远市佛冈县水头镇</t>
  </si>
  <si>
    <t>清远市佛冈县水头镇桂田村委会</t>
  </si>
  <si>
    <t>P25N1L44441821200000000003</t>
  </si>
  <si>
    <t>清远市佛冈县桂元奋发农业专业合作社</t>
  </si>
  <si>
    <t>清远市佛冈县水头镇桂元村委会</t>
  </si>
  <si>
    <t>P25N1L44441821590000000004</t>
  </si>
  <si>
    <t>佛冈县和美经济发展有限公司</t>
  </si>
  <si>
    <t>清远市佛冈县高岗镇</t>
  </si>
  <si>
    <t>清远市佛冈县高岗镇高镇村、新联村</t>
  </si>
  <si>
    <t>P25N1L44441821190000000005</t>
  </si>
  <si>
    <t>清远市天佛农业科技服务有限公司</t>
  </si>
  <si>
    <t>清远市佛冈县水头镇新联村、桂田村、铜溪村</t>
  </si>
  <si>
    <t>P25N1L44441821570000000006</t>
  </si>
  <si>
    <t>佛冈康捷种业有限公司</t>
  </si>
  <si>
    <t>清远市佛冈县水头镇铜溪村委会</t>
  </si>
  <si>
    <t>潮安区</t>
  </si>
  <si>
    <t>狮头鹅</t>
  </si>
  <si>
    <t>10442051400100001319</t>
  </si>
  <si>
    <t>陈楚钿</t>
  </si>
  <si>
    <t>潮州市潮安区沙溪镇沙溪二村</t>
  </si>
  <si>
    <t>10442051400100150198</t>
  </si>
  <si>
    <t>柯伟煌</t>
  </si>
  <si>
    <t>潮州市潮安区登塘镇扬美村</t>
  </si>
  <si>
    <t>10442051400002418410</t>
  </si>
  <si>
    <t>潮州市潮安区凤塘伟斌养殖场</t>
  </si>
  <si>
    <t>潮州市潮安区凤塘镇凤里村</t>
  </si>
  <si>
    <t>2025-03-06</t>
  </si>
  <si>
    <t>10442051400100001313</t>
  </si>
  <si>
    <t>柯云平</t>
  </si>
  <si>
    <t>潮州市潮安区登塘镇白水村</t>
  </si>
  <si>
    <t>10442021400100009014</t>
  </si>
  <si>
    <t>伍广辉</t>
  </si>
  <si>
    <t>潮州市潮安区归湖镇狮峰村</t>
  </si>
  <si>
    <t>10442051400002244613</t>
  </si>
  <si>
    <t>柯涵仪</t>
  </si>
  <si>
    <t>2025-01-14</t>
  </si>
  <si>
    <t>10442051400100001209</t>
  </si>
  <si>
    <t>柯孟国</t>
  </si>
  <si>
    <t>10442021400100070084</t>
  </si>
  <si>
    <t>林俊毫</t>
  </si>
  <si>
    <t>潮州市潮安区归湖镇仙洋村</t>
  </si>
  <si>
    <t>湘桥区</t>
  </si>
  <si>
    <t>中国太保产险</t>
  </si>
  <si>
    <t>AGUZXE048925Q050000D</t>
  </si>
  <si>
    <t>陈修裕</t>
  </si>
  <si>
    <t>潮州市湘桥区铁铺镇西陇村民委员会</t>
  </si>
  <si>
    <t>AGUZXE048925Q050001H</t>
  </si>
  <si>
    <t>潮州市湘桥区阿彬种养殖场</t>
  </si>
  <si>
    <t>潮州市湘桥区铁铺镇山后村民委员会</t>
  </si>
  <si>
    <t>AGUZXE048925Q050002Y</t>
  </si>
  <si>
    <t>潮州市开发区鸿浩家禽养殖场</t>
  </si>
  <si>
    <t>潮州市湘桥区铁铺镇八角楼村委会</t>
  </si>
  <si>
    <t>AGUZXE048925Q050003C</t>
  </si>
  <si>
    <t>潮州市鹅之源农业科技有限公司</t>
  </si>
  <si>
    <t>潮州市湘桥区铁铺镇坎下村民委员会</t>
  </si>
  <si>
    <t>AGUZXE048925Q050005W</t>
  </si>
  <si>
    <t>广东康乃金食品工业有限公司</t>
  </si>
  <si>
    <t>潮州市湘桥区意溪镇后径村委会</t>
  </si>
  <si>
    <t>AGUZXE048925Q050006A</t>
  </si>
  <si>
    <t>陈启勋</t>
  </si>
  <si>
    <t>潮州市湘桥区官塘镇元房村民委员会</t>
  </si>
  <si>
    <t>AGUZXE048925Q050008V</t>
  </si>
  <si>
    <t>陈荣春</t>
  </si>
  <si>
    <t>AGUZXE048925Q050009M</t>
  </si>
  <si>
    <t>陈楚阳</t>
  </si>
  <si>
    <t>潮州市湘桥区官塘镇巷下村民委员会</t>
  </si>
  <si>
    <t>AGUZXE048925Q050007R</t>
  </si>
  <si>
    <t>潮州市湘桥区邹汉标养殖场</t>
  </si>
  <si>
    <t>潮州市湘桥区铁铺镇五乡村民委员会</t>
  </si>
  <si>
    <t>AGUZXE048925Q050010Y</t>
  </si>
  <si>
    <t>陈森光</t>
  </si>
  <si>
    <t>AGUZXE048925Q050011B</t>
  </si>
  <si>
    <t>陈光声</t>
  </si>
  <si>
    <t>潮州市湘桥区官塘镇巷头村民委员会</t>
  </si>
  <si>
    <t>AGUZXE048925Q050012E</t>
  </si>
  <si>
    <t>陈森生</t>
  </si>
  <si>
    <t>AGUZXE048925Q050013T</t>
  </si>
  <si>
    <t>潮州市湘桥区内湖狮头鹅养殖场</t>
  </si>
  <si>
    <t>AGUZXE048925Q050014W</t>
  </si>
  <si>
    <t>黄丽银</t>
  </si>
  <si>
    <t>潮州市湘桥区官塘镇石湖村民委员会</t>
  </si>
  <si>
    <t>AGUZXE048925Q050015Z</t>
  </si>
  <si>
    <t>陈锐锋</t>
  </si>
  <si>
    <t>AGUZXE048925Q050016P</t>
  </si>
  <si>
    <t>陈立英</t>
  </si>
  <si>
    <t>AGUZXE048925Q050017R</t>
  </si>
  <si>
    <t>陈锐鹏</t>
  </si>
  <si>
    <t>AGUZXE048925Q050018U</t>
  </si>
  <si>
    <t>许能贤</t>
  </si>
  <si>
    <t>潮州市湘桥区官塘镇奕东村民委员会</t>
  </si>
  <si>
    <t>AGUZXE048925Q050020Q</t>
  </si>
  <si>
    <t>卢淑芳</t>
  </si>
  <si>
    <t>潮州市湘桥区铁铺镇坑门村民委员会</t>
  </si>
  <si>
    <t>AGUZXE048925Q050019X</t>
  </si>
  <si>
    <t>潮州市湘桥区春帆养殖场</t>
  </si>
  <si>
    <t>AGUZXE048925Q050021U</t>
  </si>
  <si>
    <t>陈楚伟</t>
  </si>
  <si>
    <t>AGUZXE048925Q050022Z</t>
  </si>
  <si>
    <t>李素静</t>
  </si>
  <si>
    <t>潮州市湘桥区意溪镇莲上村委会</t>
  </si>
  <si>
    <t>AGUZXE048925Q050024I</t>
  </si>
  <si>
    <t>刘洪哲</t>
  </si>
  <si>
    <t>AGUZXE048925Q050025M</t>
  </si>
  <si>
    <t>刘楠</t>
  </si>
  <si>
    <t>AGUZXE048925Q050023D</t>
  </si>
  <si>
    <t>广东机鸿鹅之家农业科技发展有限公司</t>
  </si>
  <si>
    <t>潮州市湘桥区铁铺镇灰荣村民委员会</t>
  </si>
  <si>
    <t>AGUZXE048925Q050026R</t>
  </si>
  <si>
    <t>李桔纯</t>
  </si>
  <si>
    <t>潮州市湘桥区铁铺镇桂林村民委员会</t>
  </si>
  <si>
    <t>AGUZXE048925Q050027V</t>
  </si>
  <si>
    <t>何丹</t>
  </si>
  <si>
    <t>AGUZXE048925Q050028A</t>
  </si>
  <si>
    <t>余歆宏</t>
  </si>
  <si>
    <t>AGUZXE048925Q050029E</t>
  </si>
  <si>
    <t>陈晓烁</t>
  </si>
  <si>
    <t>AGUZXE048925Q050030E</t>
  </si>
  <si>
    <t>丁逸淳</t>
  </si>
  <si>
    <t>AGUZXE048925Q050031B</t>
  </si>
  <si>
    <t>金成茂</t>
  </si>
  <si>
    <t>潮州市湘桥区铁铺镇溪美寨村民委员会</t>
  </si>
  <si>
    <t>AGUZXE048925Q050032Y</t>
  </si>
  <si>
    <t>潮州市源升泉科技有限公司</t>
  </si>
  <si>
    <t>饶平县</t>
  </si>
  <si>
    <t>P6SC20254451N000000002</t>
  </si>
  <si>
    <t>吴雪婷</t>
  </si>
  <si>
    <t>广东省潮州市饶平县高堂镇高北村</t>
  </si>
  <si>
    <t>2025-02-01</t>
  </si>
  <si>
    <t>2026-01-31</t>
  </si>
  <si>
    <t>P6SC20254451N000000003</t>
  </si>
  <si>
    <t>吴潮平</t>
  </si>
  <si>
    <t>P6SC20254451N000000004</t>
  </si>
  <si>
    <t>蔡广财</t>
  </si>
  <si>
    <t>P6SC20254451N000000005</t>
  </si>
  <si>
    <t>刘培聪</t>
  </si>
  <si>
    <t>P6SC20254451N000000006</t>
  </si>
  <si>
    <t>郑旭伟</t>
  </si>
  <si>
    <t>广东省潮州市饶平县钱东镇灰寨村</t>
  </si>
  <si>
    <t>2025-02-02</t>
  </si>
  <si>
    <t>2026-02-01</t>
  </si>
  <si>
    <t>P6SC20254451N000000007</t>
  </si>
  <si>
    <t>郑旭惠</t>
  </si>
  <si>
    <t>广东省潮州市饶平县钱东镇西山寨村</t>
  </si>
  <si>
    <t>2025-02-03</t>
  </si>
  <si>
    <t>2026-02-02</t>
  </si>
  <si>
    <t>P6SC20254451N000000008</t>
  </si>
  <si>
    <t>吴永文</t>
  </si>
  <si>
    <t>P6SC20254451N000000009</t>
  </si>
  <si>
    <t>吴烈通</t>
  </si>
  <si>
    <t>P6SC20254451N000000010</t>
  </si>
  <si>
    <t>吴晓彬</t>
  </si>
  <si>
    <t>P6SC20254451N000000011</t>
  </si>
  <si>
    <t>吴如真</t>
  </si>
  <si>
    <t>P6SC20254451N000000012</t>
  </si>
  <si>
    <t>陈从金</t>
  </si>
  <si>
    <t>P6SC20254451N000000014</t>
  </si>
  <si>
    <t>吴再存</t>
  </si>
  <si>
    <t>P6SC20254451N000000015</t>
  </si>
  <si>
    <t>陈创娥</t>
  </si>
  <si>
    <t>P6SC20254451N000000017</t>
  </si>
  <si>
    <t>饶平浮滨狮头鹅原种繁育基地有限公司</t>
  </si>
  <si>
    <t>广东省潮州市饶平县浮滨镇柘林村</t>
  </si>
  <si>
    <t>P6SC20254451N000000018</t>
  </si>
  <si>
    <t>黄心辉</t>
  </si>
  <si>
    <t>广东省潮州市饶平县钱东镇紫云村</t>
  </si>
  <si>
    <t>2025-02-23</t>
  </si>
  <si>
    <t>P6SC20254451N000000019</t>
  </si>
  <si>
    <t>林东群</t>
  </si>
  <si>
    <t>广东省潮州市饶平县海山镇蓬莱村</t>
  </si>
  <si>
    <t>2025-02-27</t>
  </si>
  <si>
    <t>P6SC20254451N000000020</t>
  </si>
  <si>
    <t>李义虎</t>
  </si>
  <si>
    <t>广东省潮州市饶平县黄冈镇屿山村</t>
  </si>
  <si>
    <t>P6SC20254451N000000022</t>
  </si>
  <si>
    <t>陈大弟</t>
  </si>
  <si>
    <t>P6SC20254451N000000023</t>
  </si>
  <si>
    <t>张锡奇</t>
  </si>
  <si>
    <t>广东省潮州市饶平县浮滨镇大榕铺村</t>
  </si>
  <si>
    <t>2025-03-08</t>
  </si>
  <si>
    <t>2026-03-07</t>
  </si>
  <si>
    <t>P6SC20254451N000000024</t>
  </si>
  <si>
    <t>许松江</t>
  </si>
  <si>
    <t>广东省潮州市饶平县联饶镇潮刘村</t>
  </si>
  <si>
    <t>P6SC20254451N000000025</t>
  </si>
  <si>
    <t>沈清松</t>
  </si>
  <si>
    <t>2025-03-14</t>
  </si>
  <si>
    <t>2026-03-13</t>
  </si>
  <si>
    <t>P6SC20254451N000000026</t>
  </si>
  <si>
    <t>钟贤生</t>
  </si>
  <si>
    <t>广东省潮州市饶平县樟溪镇乌溪村</t>
  </si>
  <si>
    <t>2025-03-18</t>
  </si>
  <si>
    <t>2026-03-17</t>
  </si>
  <si>
    <t>P6SC20254451N000000028</t>
  </si>
  <si>
    <t>徐伟汉</t>
  </si>
  <si>
    <t>广东省潮州市饶平县浮山镇东官村</t>
  </si>
  <si>
    <t>2025-03-25</t>
  </si>
  <si>
    <t>P6SC20254451N000000029</t>
  </si>
  <si>
    <t>王见河</t>
  </si>
  <si>
    <t>广东省潮州市饶平县浮滨镇新埔村</t>
  </si>
  <si>
    <t>P6SC20254451N000000030</t>
  </si>
  <si>
    <t>林佳</t>
  </si>
  <si>
    <t>广东省潮州市饶平县浮滨镇溪楼村</t>
  </si>
  <si>
    <t>P6SC20254451N000000031</t>
  </si>
  <si>
    <t>黄彬杰</t>
  </si>
  <si>
    <t>广东省潮州市饶平县樟溪镇龙光村</t>
  </si>
  <si>
    <t>P6SC20254451N000000033</t>
  </si>
  <si>
    <t>饶平县广誉农牧发展有限公司</t>
  </si>
  <si>
    <t>广东省潮州市饶平县新圩镇田中村</t>
  </si>
  <si>
    <t>2025-04-10</t>
  </si>
  <si>
    <t>2026-04-09</t>
  </si>
  <si>
    <t>P6SC20254451N000000034</t>
  </si>
  <si>
    <t>陈双萍</t>
  </si>
  <si>
    <t>广东省潮州市饶平县联饶镇后葛村</t>
  </si>
  <si>
    <t>2025-04-15</t>
  </si>
  <si>
    <t>2026-04-14</t>
  </si>
  <si>
    <t>P6SC20254451N000000039</t>
  </si>
  <si>
    <t>黄木钦</t>
  </si>
  <si>
    <t>P6SC20254451N000000041</t>
  </si>
  <si>
    <t>陈耀文</t>
  </si>
  <si>
    <t>2025-05-29</t>
  </si>
  <si>
    <t>2026-05-28</t>
  </si>
  <si>
    <t>P6SC20254451N000000042</t>
  </si>
  <si>
    <t>陈标树</t>
  </si>
  <si>
    <t>P6SC20254451N000000043</t>
  </si>
  <si>
    <t>吴文英</t>
  </si>
  <si>
    <t>广东省潮州市饶平县高堂镇高三村、军寨村</t>
  </si>
  <si>
    <t>2025-06-01</t>
  </si>
  <si>
    <t>2026-05-31</t>
  </si>
  <si>
    <t>P6SC20254451N000000044</t>
  </si>
  <si>
    <t>吴素英</t>
  </si>
  <si>
    <t>P6SC20254451N000000045</t>
  </si>
  <si>
    <t>吴永洲</t>
  </si>
  <si>
    <t>广东省潮州市饶平县高堂镇群星村</t>
  </si>
  <si>
    <t>P6SC20254451N000000046</t>
  </si>
  <si>
    <t>吴舜强</t>
  </si>
  <si>
    <t>P6SC20254451N000000048</t>
  </si>
  <si>
    <t>张利民</t>
  </si>
  <si>
    <t>广东省潮州市饶平县樟溪镇烈火村</t>
  </si>
  <si>
    <t>2026-07-01</t>
  </si>
  <si>
    <t>P6SC20254451N000000049</t>
  </si>
  <si>
    <t>吴裕标</t>
  </si>
  <si>
    <t>广东省潮州市饶平县高堂镇高一村</t>
  </si>
  <si>
    <t>P6SC20254451N000000050</t>
  </si>
  <si>
    <t>吴玉端</t>
  </si>
  <si>
    <t>P6SC20254451N000000052</t>
  </si>
  <si>
    <t>罗龙之</t>
  </si>
  <si>
    <t>广东省潮州市饶平县高堂镇军寨村</t>
  </si>
  <si>
    <t>P6SC20254451N000000053</t>
  </si>
  <si>
    <t>吴甘泉</t>
  </si>
  <si>
    <t>P6SC20254451N000000054</t>
  </si>
  <si>
    <t>P6SC20254451N000000056</t>
  </si>
  <si>
    <t>吴茂生</t>
  </si>
  <si>
    <t>广东省潮州市饶平县联饶镇葛口村</t>
  </si>
  <si>
    <t>P6SC20254451N000000057</t>
  </si>
  <si>
    <t>吴晓浩</t>
  </si>
  <si>
    <t>P6SC20254451N000000058</t>
  </si>
  <si>
    <t>吴晓锐</t>
  </si>
  <si>
    <t>P6SC20254451N000000059</t>
  </si>
  <si>
    <t>王鸿坤</t>
  </si>
  <si>
    <t>2026-01-19</t>
  </si>
  <si>
    <t>P6SC20254451N000000060</t>
  </si>
  <si>
    <t>黄进丰</t>
  </si>
  <si>
    <t>广东省潮州市饶平县钱东镇仙洲村</t>
  </si>
  <si>
    <t>P6SC20254451N000000061</t>
  </si>
  <si>
    <t>黄捷城</t>
  </si>
  <si>
    <t>P6SC20254451N000000062</t>
  </si>
  <si>
    <t>2025-10-23</t>
  </si>
  <si>
    <t>2026-02-05</t>
  </si>
  <si>
    <t>P6SC20254451N000000063</t>
  </si>
  <si>
    <t>2025-11-26</t>
  </si>
  <si>
    <t>P6SC20254451N000000064</t>
  </si>
  <si>
    <t>2025-12-10</t>
  </si>
  <si>
    <t>2026-03-08</t>
  </si>
  <si>
    <t>P9SU20254451N000000001</t>
  </si>
  <si>
    <t>饶平县诚惠农场</t>
  </si>
  <si>
    <t>潮州市饶平县联饶镇后葛村</t>
  </si>
  <si>
    <t>P9SU20254451N000000002</t>
  </si>
  <si>
    <t>沈庆盛</t>
  </si>
  <si>
    <t>潮州市饶平县联饶镇群力村</t>
  </si>
  <si>
    <t>2025-12-16</t>
  </si>
  <si>
    <t>揭东区</t>
  </si>
  <si>
    <t>竹笋</t>
  </si>
  <si>
    <t>P9LB20254452N000000001</t>
  </si>
  <si>
    <t>陈莲珍</t>
  </si>
  <si>
    <t>揭阳市揭东区锡场镇华清村</t>
  </si>
  <si>
    <t>P9LB20254452N000000003</t>
  </si>
  <si>
    <t>钟子波</t>
  </si>
  <si>
    <t>揭阳市揭东区新亨镇下坝村</t>
  </si>
  <si>
    <t>P9LB20254452N000000004</t>
  </si>
  <si>
    <t>钟武贤</t>
  </si>
  <si>
    <t>P9LB20254452N000000005</t>
  </si>
  <si>
    <t>钟文德</t>
  </si>
  <si>
    <t>P9LB20254452N000000006</t>
  </si>
  <si>
    <t>孙锦平</t>
  </si>
  <si>
    <t>揭阳市揭东区新亨镇坪埔村</t>
  </si>
  <si>
    <t>P9LB20254452N000000007</t>
  </si>
  <si>
    <t>林佰伦</t>
  </si>
  <si>
    <t>P9LB20254452N000000008</t>
  </si>
  <si>
    <t>钟春欢</t>
  </si>
  <si>
    <t>揭阳市揭东区埔田镇老洋村</t>
  </si>
  <si>
    <t>P9LB20254452N000000009</t>
  </si>
  <si>
    <t>罗晓庆</t>
  </si>
  <si>
    <t>揭阳市揭东区埔田镇金东岭村</t>
  </si>
  <si>
    <t>P9LB20254452N000000010</t>
  </si>
  <si>
    <t>揭阳市揭东区埔田镇金东岭村民委员会罗俊波等19户</t>
  </si>
  <si>
    <t>P9LB20254452N000000011</t>
  </si>
  <si>
    <t>蔡伟雄</t>
  </si>
  <si>
    <t>揭阳市揭东区埔田镇南湖村</t>
  </si>
  <si>
    <t>P9LB20254452N000000012</t>
  </si>
  <si>
    <t>蔡焜旭</t>
  </si>
  <si>
    <t>P9LB20254452N000000013</t>
  </si>
  <si>
    <t>陈元盛</t>
  </si>
  <si>
    <t>P9LB20254452N000000014</t>
  </si>
  <si>
    <t>廖列娇</t>
  </si>
  <si>
    <t>揭阳市揭东区新亨镇五房村</t>
  </si>
  <si>
    <t>P9LB20254452N000000015</t>
  </si>
  <si>
    <t>钟桂佳</t>
  </si>
  <si>
    <t>P9LB20254452N000000016</t>
  </si>
  <si>
    <t>钟诗鸿</t>
  </si>
  <si>
    <t>P9LB20254452N000000017</t>
  </si>
  <si>
    <t>钟祥雄</t>
  </si>
  <si>
    <t>P9LB20254452N000000018</t>
  </si>
  <si>
    <t>钟绵华</t>
  </si>
  <si>
    <t>P9LB20254452N000000020</t>
  </si>
  <si>
    <t>陈喜冰</t>
  </si>
  <si>
    <t>揭阳市揭东区锡场镇锡东村</t>
  </si>
  <si>
    <t>P9LB20254452N000000021</t>
  </si>
  <si>
    <t>廖陈花</t>
  </si>
  <si>
    <t>P9LB20254452N000000022</t>
  </si>
  <si>
    <t>廖秀叶</t>
  </si>
  <si>
    <t>P9LB20254452N000000023</t>
  </si>
  <si>
    <t>廖意玉</t>
  </si>
  <si>
    <t>P9LB20254452N000000024</t>
  </si>
  <si>
    <t>揭阳市揭东区埔田镇老岭村民委员会徐立勇等30户</t>
  </si>
  <si>
    <t>揭阳市揭东区埔田镇老岭村</t>
  </si>
  <si>
    <t>P9LB20254452N000000025</t>
  </si>
  <si>
    <t>钟柔娟</t>
  </si>
  <si>
    <t>P9LB20254452N000000026</t>
  </si>
  <si>
    <t>钟玉光</t>
  </si>
  <si>
    <t>P9LB20254452N000000027</t>
  </si>
  <si>
    <t>陈武贤</t>
  </si>
  <si>
    <t>P9LB20254452N000000028</t>
  </si>
  <si>
    <t>揭阳市揭东区埔田镇老岭村民委员会徐泽鹏等26户</t>
  </si>
  <si>
    <t>P9LB20254452N000000029</t>
  </si>
  <si>
    <t>廖少芝</t>
  </si>
  <si>
    <t>P9LB20254452N000000030</t>
  </si>
  <si>
    <t>陈细如</t>
  </si>
  <si>
    <t>揭阳市揭东区新亨镇秋江村</t>
  </si>
  <si>
    <t>P9LB20254452N000000031</t>
  </si>
  <si>
    <t>陈楷纯</t>
  </si>
  <si>
    <t>P9LB20254452N000000032</t>
  </si>
  <si>
    <t>钟贤德</t>
  </si>
  <si>
    <t>P9LB20254452N000000033</t>
  </si>
  <si>
    <t>林海平</t>
  </si>
  <si>
    <t>P9LB20254452N000000034</t>
  </si>
  <si>
    <t>陈元丽</t>
  </si>
  <si>
    <t>P9LB20254452N000000035</t>
  </si>
  <si>
    <t>林列喜</t>
  </si>
  <si>
    <t>P9LB20254452N000000036</t>
  </si>
  <si>
    <t>廖德芝</t>
  </si>
  <si>
    <t>P9LB20254452N000000037</t>
  </si>
  <si>
    <t>蔡李聪</t>
  </si>
  <si>
    <t>P9LB20254452N000000039</t>
  </si>
  <si>
    <t>林潮伟</t>
  </si>
  <si>
    <t>P9LB20254452N000000040</t>
  </si>
  <si>
    <t>林晓东</t>
  </si>
  <si>
    <t>P9LB20254452N000000041</t>
  </si>
  <si>
    <t>罗文程</t>
  </si>
  <si>
    <t>P9LB20254452N000000042</t>
  </si>
  <si>
    <t>陈烈叙</t>
  </si>
  <si>
    <t>揭阳市揭东区埔田镇马硕村</t>
  </si>
  <si>
    <t>P9LB20254452N000000043</t>
  </si>
  <si>
    <t>陈奕波</t>
  </si>
  <si>
    <t>P9LB20254452N000000044</t>
  </si>
  <si>
    <t>陈秋萍</t>
  </si>
  <si>
    <t>P9LB20254452N000000045</t>
  </si>
  <si>
    <t>陈少瑜</t>
  </si>
  <si>
    <t>P9LB20254452N000000046</t>
  </si>
  <si>
    <t>揭阳市揭东区埔田镇祯祥坑村民委员会高淑芬等100户</t>
  </si>
  <si>
    <t>揭阳市揭东区埔田镇祯祥坑村</t>
  </si>
  <si>
    <t>P9LB20254452N000000047</t>
  </si>
  <si>
    <t>揭阳市揭东区埔田镇马硕村民委员会陈恩松等26户</t>
  </si>
  <si>
    <t>番薯</t>
  </si>
  <si>
    <t>P9LE20254452N000000002</t>
  </si>
  <si>
    <t>P9LE20254452N000000003</t>
  </si>
  <si>
    <t>姚伟东</t>
  </si>
  <si>
    <t>揭阳市揭东区桂岭镇东升村</t>
  </si>
  <si>
    <t>P9LE20254452N000000004</t>
  </si>
  <si>
    <t>揭阳市揭东区桂岭镇凤光村</t>
  </si>
  <si>
    <t>普宁市</t>
  </si>
  <si>
    <t>番薯种植保险</t>
  </si>
  <si>
    <t>AGUZG0050B25Q050007Y</t>
  </si>
  <si>
    <t>李良章</t>
  </si>
  <si>
    <t>揭阳市普宁市占陇镇下寨村委会</t>
  </si>
  <si>
    <t>AGUZG0050B25Q050008T</t>
  </si>
  <si>
    <t>林文雄</t>
  </si>
  <si>
    <t>揭阳市普宁市南溪镇三福村委会</t>
  </si>
  <si>
    <t>AGUZG0050B25Q050009O</t>
  </si>
  <si>
    <t>唐高军</t>
  </si>
  <si>
    <t>揭阳市普宁市占陇镇下村村委会</t>
  </si>
  <si>
    <t>2025/11/04</t>
  </si>
  <si>
    <t>AGUZG0050B25Q050010J</t>
  </si>
  <si>
    <t>刘光良</t>
  </si>
  <si>
    <t>揭阳市普宁市流沙东街道上塘村委会</t>
  </si>
  <si>
    <t>2025/11/10</t>
  </si>
  <si>
    <t>AGUZG0050B25Q050011P</t>
  </si>
  <si>
    <t>林佳重</t>
  </si>
  <si>
    <t>揭阳市普宁市占陇镇陂头村委会</t>
  </si>
  <si>
    <t>AGUZG0050B25Q050012J</t>
  </si>
  <si>
    <t>揭阳市普宁市占陇镇东西南村委会</t>
  </si>
  <si>
    <t>AGUZG0050B25Q050013P</t>
  </si>
  <si>
    <t>普宁市康益健农业专业合作社</t>
  </si>
  <si>
    <t>揭阳市普宁市军埠镇莲坛村委会</t>
  </si>
  <si>
    <t>2025/11/30</t>
  </si>
  <si>
    <t>AGUZG0050B25Q050014V</t>
  </si>
  <si>
    <t>袁发生</t>
  </si>
  <si>
    <t>揭阳市普宁市军埠镇石桥头村委会</t>
  </si>
  <si>
    <t>2025/12/14</t>
  </si>
  <si>
    <t>惠来县</t>
  </si>
  <si>
    <t>P9LE20254452N000000001</t>
  </si>
  <si>
    <t>郑巧桃</t>
  </si>
  <si>
    <t>揭阳市惠来县岐石镇双湖村</t>
  </si>
  <si>
    <t>P9LE20254452N000000005</t>
  </si>
  <si>
    <t>胡锦汉</t>
  </si>
  <si>
    <t>揭阳市惠来县仙庵镇西庄村</t>
  </si>
  <si>
    <t>P9LE20254452N000000006</t>
  </si>
  <si>
    <t>揭阳市惠来县靖海镇大潭村</t>
  </si>
  <si>
    <t>P9LE20254452N000000007</t>
  </si>
  <si>
    <t>揭阳市惠来县前詹镇港寮村</t>
  </si>
  <si>
    <t>鲍鱼苗</t>
  </si>
  <si>
    <t>P7P720254452N000000001</t>
  </si>
  <si>
    <t>谢振巧</t>
  </si>
  <si>
    <t>揭阳市惠来县靖海镇坂美村</t>
  </si>
  <si>
    <t>P7P720254452N000000002</t>
  </si>
  <si>
    <t>揭阳市惠来县前詹镇沟疏村</t>
  </si>
  <si>
    <t>P7P720254452N000000003</t>
  </si>
  <si>
    <t>詹泽龙</t>
  </si>
  <si>
    <t>揭阳市惠来县前詹镇岛南村</t>
  </si>
  <si>
    <t>P7P720254452N000000004</t>
  </si>
  <si>
    <t>揭阳市惠来县前詹镇前詹镇场</t>
  </si>
  <si>
    <t>P7P720254452N000000005</t>
  </si>
  <si>
    <t>方健雄</t>
  </si>
  <si>
    <t>揭阳市惠来县前詹镇赤澳村</t>
  </si>
  <si>
    <t>P7P720254452N000000006</t>
  </si>
  <si>
    <t>颜栋</t>
  </si>
  <si>
    <t>揭阳市惠来县仙庵镇塘华村</t>
  </si>
  <si>
    <t>P7P720254452N000000007</t>
  </si>
  <si>
    <t>揭阳市惠来县靖海镇后湖村</t>
  </si>
  <si>
    <t>P7P720254452N000000008</t>
  </si>
  <si>
    <t>惠来县丰源水产养殖有限公司</t>
  </si>
  <si>
    <t>揭阳市惠来县靖海镇旧厝村</t>
  </si>
  <si>
    <t>P7P720254452N000000009</t>
  </si>
  <si>
    <t>广东省海源达水产养殖有限公司</t>
  </si>
  <si>
    <t>P7P720254452N000000010</t>
  </si>
  <si>
    <t>P7P720254452N000000011</t>
  </si>
  <si>
    <t>揭阳市惠来县前詹镇仕兜村</t>
  </si>
  <si>
    <t>P7P720254452N000000012</t>
  </si>
  <si>
    <t>揭阳市惠来县前詹镇前詹村</t>
  </si>
  <si>
    <t>P7P720254452N000000013</t>
  </si>
  <si>
    <t>惠来县宏大水产养殖有限公司</t>
  </si>
  <si>
    <t>揭阳市惠来县神泉镇华家村</t>
  </si>
  <si>
    <t>P7P720254452N000000014</t>
  </si>
  <si>
    <t>詹彤华</t>
  </si>
  <si>
    <t>揭阳市惠来县靖海镇月山村</t>
  </si>
  <si>
    <t>P7P720254452N000000015</t>
  </si>
  <si>
    <t>惠来县源森水产养殖有限公司</t>
  </si>
  <si>
    <t>P7P720254452N000000016</t>
  </si>
  <si>
    <t>惠来县惠前水产养殖专业合作社</t>
  </si>
  <si>
    <t>P7P720254452N000000017</t>
  </si>
  <si>
    <t>P7P720254452N000000018</t>
  </si>
  <si>
    <t>P7P720254452N000000019</t>
  </si>
  <si>
    <t>黄亨东</t>
  </si>
  <si>
    <t>P7P720254452N000000020</t>
  </si>
  <si>
    <t>揭阳市惠来县靖海镇后王村</t>
  </si>
  <si>
    <t>P7P720254452N000000021</t>
  </si>
  <si>
    <t>王本豪</t>
  </si>
  <si>
    <t>P7P720254452N000000022</t>
  </si>
  <si>
    <t>惠来县海忠水产养殖有限公司</t>
  </si>
  <si>
    <t>P7P720254452N000000023</t>
  </si>
  <si>
    <t>詹桂兰</t>
  </si>
  <si>
    <t>P7P720254452N000000024</t>
  </si>
  <si>
    <t>周永州</t>
  </si>
  <si>
    <t>P7P720254452N000000025</t>
  </si>
  <si>
    <t>黄泽金</t>
  </si>
  <si>
    <t>P7P720254452N000000026</t>
  </si>
  <si>
    <t>蔡增旭</t>
  </si>
  <si>
    <t>P7P720254452N000000027</t>
  </si>
  <si>
    <t>谢锡泉</t>
  </si>
  <si>
    <t>P7P720254452N000000028</t>
  </si>
  <si>
    <t>李学红</t>
  </si>
  <si>
    <t>P7P720254452N000000029</t>
  </si>
  <si>
    <t>詹乙通</t>
  </si>
  <si>
    <t>P7P720254452N000000030</t>
  </si>
  <si>
    <t>谢松葵</t>
  </si>
  <si>
    <t>P7P720254452N000000031</t>
  </si>
  <si>
    <t>陈惠荣</t>
  </si>
  <si>
    <t>P7P720254452N000000032</t>
  </si>
  <si>
    <t>黄元贞</t>
  </si>
  <si>
    <t>P7P720254452N000000033</t>
  </si>
  <si>
    <t>詹耐拍</t>
  </si>
  <si>
    <t>P7P720254452N000000034</t>
  </si>
  <si>
    <t>谢平锋</t>
  </si>
  <si>
    <t>P7P720254452N000000035</t>
  </si>
  <si>
    <t>刘国栋</t>
  </si>
  <si>
    <t>P7P720254452N000000036</t>
  </si>
  <si>
    <t>颜飞</t>
  </si>
  <si>
    <t>P7P720254452N000000037</t>
  </si>
  <si>
    <t>揭阳市惠来县靖海镇资深村</t>
  </si>
  <si>
    <t>P7P720254452N000000038</t>
  </si>
  <si>
    <t>林贵生</t>
  </si>
  <si>
    <t>P7P720254452N000000039</t>
  </si>
  <si>
    <t>惠来县华深水产养殖有限公司</t>
  </si>
  <si>
    <t>P7P720254452N000000040</t>
  </si>
  <si>
    <t>P7P720254452N000000041</t>
  </si>
  <si>
    <t>P7P720254452N000000042</t>
  </si>
  <si>
    <t>P7P720254452N000000043</t>
  </si>
  <si>
    <t>谢明德</t>
  </si>
  <si>
    <t>P7P720254452N000000044</t>
  </si>
  <si>
    <t>P7P720254452N000000045</t>
  </si>
  <si>
    <t>黄俊林</t>
  </si>
  <si>
    <t>榕城区</t>
  </si>
  <si>
    <t>生猪</t>
  </si>
  <si>
    <t>66322501012025445297000004</t>
  </si>
  <si>
    <t>陈培耿</t>
  </si>
  <si>
    <t>揭阳市榕城区仙桥街道屯埔村</t>
  </si>
  <si>
    <t>农户承担部分构成：自缴比例30%,其它补贴比例40%</t>
  </si>
  <si>
    <t>66322501012025445297000005</t>
  </si>
  <si>
    <t>洪静英</t>
  </si>
  <si>
    <t>揭阳市榕城区地都镇乌美村</t>
  </si>
  <si>
    <t>66322501012025445297000006</t>
  </si>
  <si>
    <t>陈锐凯</t>
  </si>
  <si>
    <t>AGUZG006A325Q050003O</t>
  </si>
  <si>
    <t>陈少民</t>
  </si>
  <si>
    <t>揭阳市普宁市马鞍山农场汉塘村委会</t>
  </si>
  <si>
    <t>AGUZG006A325Q050004Y</t>
  </si>
  <si>
    <t>普宁市苗盛农业发展有限公司</t>
  </si>
  <si>
    <t>揭阳市普宁市洪阳镇林惠山村委会</t>
  </si>
  <si>
    <t>AGUZG006A325Q050005V</t>
  </si>
  <si>
    <t>普宁市来顺养殖专业合作社</t>
  </si>
  <si>
    <t>揭阳市普宁市大池农场大池村委会</t>
  </si>
  <si>
    <t>一、盆栽花卉合计</t>
  </si>
  <si>
    <t>1.露地盆栽小计</t>
  </si>
  <si>
    <t>盆栽花卉保险</t>
  </si>
  <si>
    <t>2.大棚盆栽小计</t>
  </si>
  <si>
    <t>二、高标钢结构大棚及附加险合计</t>
  </si>
  <si>
    <t>高标大棚（含附加险）保险</t>
  </si>
  <si>
    <t>1.高标钢结构大棚</t>
  </si>
  <si>
    <t>2.高标大棚附加险</t>
  </si>
  <si>
    <t>三、地方水产养殖合计</t>
  </si>
  <si>
    <t>地方水产养殖保险</t>
  </si>
  <si>
    <t>斑鱼</t>
  </si>
  <si>
    <t>4%/4.8%/5.6%</t>
  </si>
  <si>
    <t>_</t>
  </si>
  <si>
    <t>珠海市种植产品气象指数保险</t>
  </si>
  <si>
    <t>一、蔬菜（气象）</t>
  </si>
  <si>
    <t>二、花卉作物（气象）</t>
  </si>
  <si>
    <t>三、岭南水果（气象）</t>
  </si>
  <si>
    <t>1.番石榴</t>
  </si>
  <si>
    <t>2.柑桔</t>
  </si>
  <si>
    <t>3.黄皮</t>
  </si>
  <si>
    <t>4.火龙果</t>
  </si>
  <si>
    <t>5.荔枝</t>
  </si>
  <si>
    <t>6.龙眼</t>
  </si>
  <si>
    <t>7.葡萄</t>
  </si>
  <si>
    <t>8.香蕉</t>
  </si>
  <si>
    <t>珠海市水产品气象指数保险</t>
  </si>
  <si>
    <t>700/1400</t>
  </si>
  <si>
    <t>生猪期货价格保险</t>
  </si>
  <si>
    <t>狮头鹅养殖保险</t>
  </si>
  <si>
    <t>狮头鹅养殖险（种鹅和肉鹅合并）</t>
  </si>
  <si>
    <t>牡蛎台风风圈及价格指数综合保险</t>
  </si>
  <si>
    <t>牡蛎台风风圈与价格     指数保险</t>
  </si>
  <si>
    <t>兴宁市肉鹐养殖保险</t>
  </si>
  <si>
    <t>一、水产养殖天气指数保险小计</t>
  </si>
  <si>
    <t>二、塘鱼价格指数保险小计</t>
  </si>
  <si>
    <t>三、花木种植天气指数保险</t>
  </si>
  <si>
    <t>一、市级补贴险种合计</t>
  </si>
  <si>
    <t>1.种植业小计</t>
  </si>
  <si>
    <t>2.养殖业小计</t>
  </si>
  <si>
    <t>二、县级补贴险种合计</t>
  </si>
  <si>
    <t>罗非鱼成本价格保险（政策）</t>
  </si>
  <si>
    <t>云城区前锋镇政策性南药种植保险</t>
  </si>
  <si>
    <t>南药（其他药用作物）</t>
  </si>
  <si>
    <t>四、虾蟹气象指数合计</t>
  </si>
  <si>
    <t>6%/8%/10%</t>
  </si>
  <si>
    <t>750/1000/1250</t>
  </si>
  <si>
    <t>2.5%/5%</t>
  </si>
  <si>
    <t>0.0003-0.09</t>
  </si>
  <si>
    <t>2.5%/3%/5%</t>
  </si>
  <si>
    <t>8/60/180/500/800</t>
  </si>
  <si>
    <t>50%/90%</t>
  </si>
  <si>
    <t>0%/40%</t>
  </si>
  <si>
    <t>5.04-5600</t>
  </si>
  <si>
    <t>40%/90%</t>
  </si>
  <si>
    <t>0%/50%</t>
  </si>
  <si>
    <t>4%/8%/10%</t>
  </si>
  <si>
    <t>750-1750</t>
  </si>
  <si>
    <t>4%-15%</t>
  </si>
  <si>
    <t>200-2250</t>
  </si>
  <si>
    <t>6.73%-8.26%</t>
  </si>
  <si>
    <t>0.49-3.18</t>
  </si>
  <si>
    <t>花木种植天气指数保险</t>
  </si>
  <si>
    <t>5%-11.67%</t>
  </si>
  <si>
    <t>195-640</t>
  </si>
</sst>
</file>

<file path=xl/styles.xml><?xml version="1.0" encoding="utf-8"?>
<styleSheet xmlns="http://schemas.openxmlformats.org/spreadsheetml/2006/main">
  <numFmts count="28">
    <numFmt numFmtId="42" formatCode="_ &quot;￥&quot;* #,##0_ ;_ &quot;￥&quot;* \-#,##0_ ;_ &quot;￥&quot;* &quot;-&quot;_ ;_ @_ "/>
    <numFmt numFmtId="41" formatCode="_ * #,##0_ ;_ * \-#,##0_ ;_ * &quot;-&quot;_ ;_ @_ "/>
    <numFmt numFmtId="44" formatCode="_ &quot;￥&quot;* #,##0.00_ ;_ &quot;￥&quot;* \-#,##0.00_ ;_ &quot;￥&quot;* &quot;-&quot;??_ ;_ @_ "/>
    <numFmt numFmtId="176" formatCode="0.0000000_ "/>
    <numFmt numFmtId="177" formatCode="0.000000_ "/>
    <numFmt numFmtId="178" formatCode="0.000000;[Red]0.000000"/>
    <numFmt numFmtId="179" formatCode="0.0%"/>
    <numFmt numFmtId="180" formatCode="[$-409]yyyy/mm/dd;@"/>
    <numFmt numFmtId="181" formatCode="yyyy/mm/dd"/>
    <numFmt numFmtId="182" formatCode="_ * #,##0.000_ ;_ * \-#,##0.000_ ;_ * &quot;-&quot;??.0_ ;_ @_ "/>
    <numFmt numFmtId="183" formatCode="#,##0.00000_ "/>
    <numFmt numFmtId="184" formatCode="#,##0.00_ "/>
    <numFmt numFmtId="185" formatCode="_(* #,##0.00_);_(* \(#,##0.00\);_(* &quot;-&quot;??_);_(@_)"/>
    <numFmt numFmtId="186" formatCode="0.0"/>
    <numFmt numFmtId="187" formatCode="0_ "/>
    <numFmt numFmtId="188" formatCode="_ * #,##0.000000_ ;_ * \-#,##0.000000_ ;_ * &quot;-&quot;??_ ;_ @_ "/>
    <numFmt numFmtId="189" formatCode="0.00_ "/>
    <numFmt numFmtId="190" formatCode="_ * #,##0.0000_ ;_ * \-#,##0.0000_ ;_ * &quot;-&quot;????_ ;_ @_ "/>
    <numFmt numFmtId="191" formatCode="yyyy/m/d;@"/>
    <numFmt numFmtId="192" formatCode="#,##0.00_);[Red]\(#,##0.00\)"/>
    <numFmt numFmtId="193" formatCode="_ * #,##0.000000_ ;_ * \-#,##0.000000_ ;_ * &quot;-&quot;??????_ ;_ @_ "/>
    <numFmt numFmtId="194" formatCode="yyyy\-mm\-dd;@"/>
    <numFmt numFmtId="195" formatCode="_(* #,##0.0000_);_(* \(#,##0.0000\);_(* &quot;-&quot;??.00_);_(@_)"/>
    <numFmt numFmtId="196" formatCode="0.00000_ "/>
    <numFmt numFmtId="197" formatCode="#,##0.000000_ "/>
    <numFmt numFmtId="198" formatCode="yyyy/mm/dd;@"/>
    <numFmt numFmtId="199" formatCode="#,##0.000_ "/>
    <numFmt numFmtId="43" formatCode="_ * #,##0.00_ ;_ * \-#,##0.00_ ;_ * &quot;-&quot;??_ ;_ @_ "/>
  </numFmts>
  <fonts count="52">
    <font>
      <sz val="11"/>
      <color theme="1"/>
      <name val="宋体"/>
      <charset val="134"/>
      <scheme val="minor"/>
    </font>
    <font>
      <sz val="10"/>
      <name val="宋体"/>
      <charset val="134"/>
      <scheme val="minor"/>
    </font>
    <font>
      <b/>
      <sz val="10"/>
      <name val="宋体"/>
      <charset val="134"/>
      <scheme val="minor"/>
    </font>
    <font>
      <b/>
      <sz val="10"/>
      <name val="宋体"/>
      <charset val="134"/>
    </font>
    <font>
      <sz val="10"/>
      <name val="宋体"/>
      <charset val="134"/>
    </font>
    <font>
      <sz val="10"/>
      <name val="Times New Roman"/>
      <charset val="134"/>
    </font>
    <font>
      <b/>
      <sz val="18"/>
      <name val="宋体"/>
      <charset val="134"/>
      <scheme val="minor"/>
    </font>
    <font>
      <b/>
      <sz val="10"/>
      <name val="Times New Roman"/>
      <charset val="134"/>
    </font>
    <font>
      <b/>
      <sz val="10"/>
      <name val="黑体"/>
      <charset val="134"/>
    </font>
    <font>
      <sz val="11"/>
      <name val="宋体"/>
      <charset val="134"/>
      <scheme val="minor"/>
    </font>
    <font>
      <sz val="11"/>
      <name val="Times New Roman"/>
      <charset val="134"/>
    </font>
    <font>
      <b/>
      <sz val="10"/>
      <name val="SimSun"/>
      <charset val="134"/>
    </font>
    <font>
      <sz val="10"/>
      <name val="宋体"/>
      <charset val="134"/>
      <scheme val="major"/>
    </font>
    <font>
      <b/>
      <sz val="11"/>
      <name val="宋体"/>
      <charset val="134"/>
      <scheme val="minor"/>
    </font>
    <font>
      <b/>
      <sz val="12"/>
      <name val="宋体"/>
      <charset val="134"/>
      <scheme val="major"/>
    </font>
    <font>
      <b/>
      <sz val="10"/>
      <name val="宋体"/>
      <charset val="134"/>
      <scheme val="major"/>
    </font>
    <font>
      <sz val="11"/>
      <name val="仿宋"/>
      <charset val="134"/>
    </font>
    <font>
      <b/>
      <sz val="12"/>
      <name val="仿宋"/>
      <charset val="134"/>
    </font>
    <font>
      <b/>
      <sz val="12"/>
      <color rgb="FFFF0000"/>
      <name val="仿宋"/>
      <charset val="134"/>
    </font>
    <font>
      <sz val="12"/>
      <name val="仿宋"/>
      <charset val="134"/>
    </font>
    <font>
      <b/>
      <sz val="20"/>
      <name val="仿宋"/>
      <charset val="134"/>
    </font>
    <font>
      <sz val="12"/>
      <color rgb="FFFF0000"/>
      <name val="仿宋"/>
      <charset val="134"/>
    </font>
    <font>
      <b/>
      <sz val="12"/>
      <name val="Times New Roman"/>
      <charset val="134"/>
    </font>
    <font>
      <sz val="12"/>
      <name val="Times New Roman"/>
      <charset val="134"/>
    </font>
    <font>
      <sz val="10"/>
      <color theme="1"/>
      <name val="宋体"/>
      <charset val="134"/>
      <scheme val="major"/>
    </font>
    <font>
      <b/>
      <sz val="11"/>
      <color theme="1"/>
      <name val="宋体"/>
      <charset val="134"/>
      <scheme val="minor"/>
    </font>
    <font>
      <b/>
      <sz val="12"/>
      <color theme="1"/>
      <name val="宋体"/>
      <charset val="134"/>
      <scheme val="major"/>
    </font>
    <font>
      <b/>
      <sz val="10"/>
      <color theme="1"/>
      <name val="宋体"/>
      <charset val="134"/>
      <scheme val="major"/>
    </font>
    <font>
      <b/>
      <sz val="10"/>
      <color theme="1"/>
      <name val="Times New Roman"/>
      <charset val="134"/>
    </font>
    <font>
      <sz val="10"/>
      <color theme="1"/>
      <name val="Times New Roman"/>
      <charset val="134"/>
    </font>
    <font>
      <sz val="10"/>
      <color rgb="FFFF0000"/>
      <name val="Times New Roman"/>
      <charset val="134"/>
    </font>
    <font>
      <i/>
      <sz val="11"/>
      <color rgb="FF7F7F7F"/>
      <name val="宋体"/>
      <charset val="0"/>
      <scheme val="minor"/>
    </font>
    <font>
      <sz val="11"/>
      <color rgb="FFFF0000"/>
      <name val="宋体"/>
      <charset val="0"/>
      <scheme val="minor"/>
    </font>
    <font>
      <u/>
      <sz val="11"/>
      <color rgb="FF0000FF"/>
      <name val="宋体"/>
      <charset val="0"/>
      <scheme val="minor"/>
    </font>
    <font>
      <sz val="11"/>
      <color rgb="FF9C0006"/>
      <name val="宋体"/>
      <charset val="0"/>
      <scheme val="minor"/>
    </font>
    <font>
      <sz val="11"/>
      <color rgb="FF006100"/>
      <name val="宋体"/>
      <charset val="0"/>
      <scheme val="minor"/>
    </font>
    <font>
      <b/>
      <sz val="13"/>
      <color theme="3"/>
      <name val="宋体"/>
      <charset val="134"/>
      <scheme val="minor"/>
    </font>
    <font>
      <sz val="11"/>
      <color rgb="FFFA7D00"/>
      <name val="宋体"/>
      <charset val="0"/>
      <scheme val="minor"/>
    </font>
    <font>
      <b/>
      <sz val="11"/>
      <color rgb="FF3F3F3F"/>
      <name val="宋体"/>
      <charset val="0"/>
      <scheme val="minor"/>
    </font>
    <font>
      <b/>
      <sz val="11"/>
      <color rgb="FFFFFFFF"/>
      <name val="宋体"/>
      <charset val="0"/>
      <scheme val="minor"/>
    </font>
    <font>
      <sz val="11"/>
      <color rgb="FF3F3F76"/>
      <name val="宋体"/>
      <charset val="0"/>
      <scheme val="minor"/>
    </font>
    <font>
      <sz val="11"/>
      <color theme="1"/>
      <name val="宋体"/>
      <charset val="0"/>
      <scheme val="minor"/>
    </font>
    <font>
      <sz val="11"/>
      <color theme="0"/>
      <name val="宋体"/>
      <charset val="0"/>
      <scheme val="minor"/>
    </font>
    <font>
      <b/>
      <sz val="11"/>
      <color rgb="FFFA7D00"/>
      <name val="宋体"/>
      <charset val="0"/>
      <scheme val="minor"/>
    </font>
    <font>
      <b/>
      <sz val="11"/>
      <color theme="3"/>
      <name val="宋体"/>
      <charset val="134"/>
      <scheme val="minor"/>
    </font>
    <font>
      <u/>
      <sz val="11"/>
      <color rgb="FF800080"/>
      <name val="宋体"/>
      <charset val="0"/>
      <scheme val="minor"/>
    </font>
    <font>
      <b/>
      <sz val="15"/>
      <color theme="3"/>
      <name val="宋体"/>
      <charset val="134"/>
      <scheme val="minor"/>
    </font>
    <font>
      <sz val="11"/>
      <color rgb="FF9C6500"/>
      <name val="宋体"/>
      <charset val="0"/>
      <scheme val="minor"/>
    </font>
    <font>
      <b/>
      <sz val="11"/>
      <color theme="1"/>
      <name val="宋体"/>
      <charset val="0"/>
      <scheme val="minor"/>
    </font>
    <font>
      <b/>
      <sz val="18"/>
      <color theme="3"/>
      <name val="宋体"/>
      <charset val="134"/>
      <scheme val="minor"/>
    </font>
    <font>
      <sz val="11"/>
      <color indexed="8"/>
      <name val="宋体"/>
      <charset val="134"/>
    </font>
    <font>
      <sz val="11"/>
      <color indexed="8"/>
      <name val="宋体"/>
      <charset val="134"/>
      <scheme val="minor"/>
    </font>
  </fonts>
  <fills count="37">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5" tint="0.79985961485641"/>
        <bgColor indexed="64"/>
      </patternFill>
    </fill>
    <fill>
      <patternFill patternType="solid">
        <fgColor theme="6" tint="0.79985961485641"/>
        <bgColor indexed="64"/>
      </patternFill>
    </fill>
    <fill>
      <patternFill patternType="solid">
        <fgColor rgb="FFFFC7CE"/>
        <bgColor indexed="64"/>
      </patternFill>
    </fill>
    <fill>
      <patternFill patternType="solid">
        <fgColor rgb="FFC6EFCE"/>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rgb="FFFFEB9C"/>
        <bgColor indexed="64"/>
      </patternFill>
    </fill>
    <fill>
      <patternFill patternType="solid">
        <fgColor theme="8" tint="0.399975585192419"/>
        <bgColor indexed="64"/>
      </patternFill>
    </fill>
    <fill>
      <patternFill patternType="solid">
        <fgColor theme="8"/>
        <bgColor indexed="64"/>
      </patternFill>
    </fill>
    <fill>
      <patternFill patternType="solid">
        <fgColor theme="4" tint="0.399975585192419"/>
        <bgColor indexed="64"/>
      </patternFill>
    </fill>
    <fill>
      <patternFill patternType="solid">
        <fgColor theme="4"/>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7"/>
        <bgColor indexed="64"/>
      </patternFill>
    </fill>
    <fill>
      <patternFill patternType="solid">
        <fgColor theme="5"/>
        <bgColor indexed="64"/>
      </patternFill>
    </fill>
    <fill>
      <patternFill patternType="solid">
        <fgColor theme="6"/>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5" tint="0.599993896298105"/>
        <bgColor indexed="64"/>
      </patternFill>
    </fill>
  </fills>
  <borders count="2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diagonal/>
    </border>
    <border>
      <left style="thin">
        <color auto="1"/>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top style="thin">
        <color auto="1"/>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60">
    <xf numFmtId="0" fontId="0" fillId="0" borderId="0">
      <alignment vertical="center"/>
    </xf>
    <xf numFmtId="42" fontId="0" fillId="0" borderId="0" applyFont="0" applyFill="0" applyBorder="0" applyAlignment="0" applyProtection="0">
      <alignment vertical="center"/>
    </xf>
    <xf numFmtId="0" fontId="41" fillId="12" borderId="0" applyNumberFormat="0" applyBorder="0" applyAlignment="0" applyProtection="0">
      <alignment vertical="center"/>
    </xf>
    <xf numFmtId="0" fontId="40" fillId="10" borderId="2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1" fillId="13" borderId="0" applyNumberFormat="0" applyBorder="0" applyAlignment="0" applyProtection="0">
      <alignment vertical="center"/>
    </xf>
    <xf numFmtId="0" fontId="34" fillId="6" borderId="0" applyNumberFormat="0" applyBorder="0" applyAlignment="0" applyProtection="0">
      <alignment vertical="center"/>
    </xf>
    <xf numFmtId="185" fontId="0" fillId="0" borderId="0">
      <alignment vertical="center"/>
    </xf>
    <xf numFmtId="0" fontId="42" fillId="16" borderId="0" applyNumberFormat="0" applyBorder="0" applyAlignment="0" applyProtection="0">
      <alignment vertical="center"/>
    </xf>
    <xf numFmtId="0" fontId="33" fillId="0" borderId="0" applyNumberFormat="0" applyFill="0" applyBorder="0" applyAlignment="0" applyProtection="0">
      <alignment vertical="center"/>
    </xf>
    <xf numFmtId="9" fontId="0" fillId="0" borderId="0" applyFont="0" applyFill="0" applyBorder="0" applyAlignment="0" applyProtection="0">
      <alignment vertical="center"/>
    </xf>
    <xf numFmtId="0" fontId="45" fillId="0" borderId="0" applyNumberFormat="0" applyFill="0" applyBorder="0" applyAlignment="0" applyProtection="0">
      <alignment vertical="center"/>
    </xf>
    <xf numFmtId="9" fontId="0" fillId="0" borderId="0">
      <alignment vertical="center"/>
    </xf>
    <xf numFmtId="0" fontId="0" fillId="17" borderId="22" applyNumberFormat="0" applyFont="0" applyAlignment="0" applyProtection="0">
      <alignment vertical="center"/>
    </xf>
    <xf numFmtId="0" fontId="42" fillId="15" borderId="0" applyNumberFormat="0" applyBorder="0" applyAlignment="0" applyProtection="0">
      <alignment vertical="center"/>
    </xf>
    <xf numFmtId="0" fontId="44"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46" fillId="0" borderId="16" applyNumberFormat="0" applyFill="0" applyAlignment="0" applyProtection="0">
      <alignment vertical="center"/>
    </xf>
    <xf numFmtId="185" fontId="50" fillId="0" borderId="0" applyFont="0" applyFill="0" applyBorder="0" applyAlignment="0" applyProtection="0">
      <alignment vertical="center"/>
    </xf>
    <xf numFmtId="0" fontId="36" fillId="0" borderId="16" applyNumberFormat="0" applyFill="0" applyAlignment="0" applyProtection="0">
      <alignment vertical="center"/>
    </xf>
    <xf numFmtId="0" fontId="42" fillId="21" borderId="0" applyNumberFormat="0" applyBorder="0" applyAlignment="0" applyProtection="0">
      <alignment vertical="center"/>
    </xf>
    <xf numFmtId="0" fontId="44" fillId="0" borderId="21" applyNumberFormat="0" applyFill="0" applyAlignment="0" applyProtection="0">
      <alignment vertical="center"/>
    </xf>
    <xf numFmtId="0" fontId="42" fillId="24" borderId="0" applyNumberFormat="0" applyBorder="0" applyAlignment="0" applyProtection="0">
      <alignment vertical="center"/>
    </xf>
    <xf numFmtId="0" fontId="38" fillId="8" borderId="18" applyNumberFormat="0" applyAlignment="0" applyProtection="0">
      <alignment vertical="center"/>
    </xf>
    <xf numFmtId="0" fontId="43" fillId="8" borderId="20" applyNumberFormat="0" applyAlignment="0" applyProtection="0">
      <alignment vertical="center"/>
    </xf>
    <xf numFmtId="0" fontId="39" fillId="9" borderId="19" applyNumberFormat="0" applyAlignment="0" applyProtection="0">
      <alignment vertical="center"/>
    </xf>
    <xf numFmtId="0" fontId="41" fillId="23" borderId="0" applyNumberFormat="0" applyBorder="0" applyAlignment="0" applyProtection="0">
      <alignment vertical="center"/>
    </xf>
    <xf numFmtId="0" fontId="42" fillId="27" borderId="0" applyNumberFormat="0" applyBorder="0" applyAlignment="0" applyProtection="0">
      <alignment vertical="center"/>
    </xf>
    <xf numFmtId="0" fontId="37" fillId="0" borderId="17" applyNumberFormat="0" applyFill="0" applyAlignment="0" applyProtection="0">
      <alignment vertical="center"/>
    </xf>
    <xf numFmtId="0" fontId="48" fillId="0" borderId="23" applyNumberFormat="0" applyFill="0" applyAlignment="0" applyProtection="0">
      <alignment vertical="center"/>
    </xf>
    <xf numFmtId="0" fontId="35" fillId="7" borderId="0" applyNumberFormat="0" applyBorder="0" applyAlignment="0" applyProtection="0">
      <alignment vertical="center"/>
    </xf>
    <xf numFmtId="0" fontId="47" fillId="18" borderId="0" applyNumberFormat="0" applyBorder="0" applyAlignment="0" applyProtection="0">
      <alignment vertical="center"/>
    </xf>
    <xf numFmtId="0" fontId="41" fillId="14" borderId="0" applyNumberFormat="0" applyBorder="0" applyAlignment="0" applyProtection="0">
      <alignment vertical="center"/>
    </xf>
    <xf numFmtId="0" fontId="42" fillId="22" borderId="0" applyNumberFormat="0" applyBorder="0" applyAlignment="0" applyProtection="0">
      <alignment vertical="center"/>
    </xf>
    <xf numFmtId="0" fontId="41" fillId="30" borderId="0" applyNumberFormat="0" applyBorder="0" applyAlignment="0" applyProtection="0">
      <alignment vertical="center"/>
    </xf>
    <xf numFmtId="0" fontId="41" fillId="29" borderId="0" applyNumberFormat="0" applyBorder="0" applyAlignment="0" applyProtection="0">
      <alignment vertical="center"/>
    </xf>
    <xf numFmtId="0" fontId="41" fillId="33" borderId="0" applyNumberFormat="0" applyBorder="0" applyAlignment="0" applyProtection="0">
      <alignment vertical="center"/>
    </xf>
    <xf numFmtId="0" fontId="41" fillId="36" borderId="0" applyNumberFormat="0" applyBorder="0" applyAlignment="0" applyProtection="0">
      <alignment vertical="center"/>
    </xf>
    <xf numFmtId="0" fontId="42" fillId="28" borderId="0" applyNumberFormat="0" applyBorder="0" applyAlignment="0" applyProtection="0">
      <alignment vertical="center"/>
    </xf>
    <xf numFmtId="0" fontId="42" fillId="26" borderId="0" applyNumberFormat="0" applyBorder="0" applyAlignment="0" applyProtection="0">
      <alignment vertical="center"/>
    </xf>
    <xf numFmtId="0" fontId="41" fillId="32" borderId="0" applyNumberFormat="0" applyBorder="0" applyAlignment="0" applyProtection="0">
      <alignment vertical="center"/>
    </xf>
    <xf numFmtId="0" fontId="41" fillId="35" borderId="0" applyNumberFormat="0" applyBorder="0" applyAlignment="0" applyProtection="0">
      <alignment vertical="center"/>
    </xf>
    <xf numFmtId="0" fontId="42" fillId="20" borderId="0" applyNumberFormat="0" applyBorder="0" applyAlignment="0" applyProtection="0">
      <alignment vertical="center"/>
    </xf>
    <xf numFmtId="0" fontId="0" fillId="0" borderId="0">
      <alignment vertical="center"/>
    </xf>
    <xf numFmtId="0" fontId="41" fillId="25" borderId="0" applyNumberFormat="0" applyBorder="0" applyAlignment="0" applyProtection="0">
      <alignment vertical="center"/>
    </xf>
    <xf numFmtId="0" fontId="42" fillId="19" borderId="0" applyNumberFormat="0" applyBorder="0" applyAlignment="0" applyProtection="0">
      <alignment vertical="center"/>
    </xf>
    <xf numFmtId="0" fontId="42" fillId="31" borderId="0" applyNumberFormat="0" applyBorder="0" applyAlignment="0" applyProtection="0">
      <alignment vertical="center"/>
    </xf>
    <xf numFmtId="0" fontId="41" fillId="11" borderId="0" applyNumberFormat="0" applyBorder="0" applyAlignment="0" applyProtection="0">
      <alignment vertical="center"/>
    </xf>
    <xf numFmtId="0" fontId="42" fillId="34" borderId="0" applyNumberFormat="0" applyBorder="0" applyAlignment="0" applyProtection="0">
      <alignment vertical="center"/>
    </xf>
    <xf numFmtId="185" fontId="0" fillId="0" borderId="0" applyFont="0" applyFill="0" applyBorder="0" applyAlignment="0" applyProtection="0">
      <alignment vertical="center"/>
    </xf>
    <xf numFmtId="0" fontId="50" fillId="0" borderId="0">
      <alignment vertical="center"/>
    </xf>
    <xf numFmtId="9" fontId="0" fillId="0" borderId="0" applyFont="0" applyFill="0" applyBorder="0" applyAlignment="0" applyProtection="0">
      <alignment vertical="center"/>
    </xf>
    <xf numFmtId="180" fontId="0" fillId="0" borderId="0">
      <alignment vertical="center"/>
    </xf>
    <xf numFmtId="0" fontId="51" fillId="0" borderId="0">
      <alignment vertical="center"/>
    </xf>
    <xf numFmtId="185" fontId="0" fillId="0" borderId="0" applyFont="0" applyFill="0" applyBorder="0" applyAlignment="0" applyProtection="0">
      <alignment vertical="center"/>
    </xf>
    <xf numFmtId="0" fontId="0" fillId="0" borderId="0">
      <alignment vertical="center"/>
    </xf>
    <xf numFmtId="0" fontId="0" fillId="0" borderId="0">
      <alignment vertical="center"/>
    </xf>
  </cellStyleXfs>
  <cellXfs count="384">
    <xf numFmtId="0" fontId="0" fillId="0" borderId="0" xfId="0">
      <alignment vertical="center"/>
    </xf>
    <xf numFmtId="0" fontId="1" fillId="0" borderId="0" xfId="46" applyFont="1" applyAlignment="1">
      <alignment horizontal="center" vertical="center"/>
    </xf>
    <xf numFmtId="0" fontId="2" fillId="0" borderId="0" xfId="46" applyFont="1" applyAlignment="1">
      <alignment horizontal="center" vertical="center"/>
    </xf>
    <xf numFmtId="0" fontId="3" fillId="0" borderId="0" xfId="46" applyFont="1" applyAlignment="1">
      <alignment horizontal="center" vertical="center"/>
    </xf>
    <xf numFmtId="0" fontId="4" fillId="0" borderId="0" xfId="46" applyFont="1" applyAlignment="1">
      <alignment horizontal="center" vertical="center"/>
    </xf>
    <xf numFmtId="0" fontId="2" fillId="0" borderId="0" xfId="46" applyFont="1">
      <alignment vertical="center"/>
    </xf>
    <xf numFmtId="0" fontId="1" fillId="0" borderId="0" xfId="46" applyFont="1" applyAlignment="1">
      <alignment vertical="center" wrapText="1"/>
    </xf>
    <xf numFmtId="0" fontId="1" fillId="0" borderId="0" xfId="46" applyFont="1">
      <alignment vertical="center"/>
    </xf>
    <xf numFmtId="0" fontId="5" fillId="0" borderId="0" xfId="46" applyFont="1">
      <alignment vertical="center"/>
    </xf>
    <xf numFmtId="177" fontId="5" fillId="0" borderId="0" xfId="46" applyNumberFormat="1" applyFont="1">
      <alignment vertical="center"/>
    </xf>
    <xf numFmtId="10" fontId="1" fillId="0" borderId="0" xfId="11" applyNumberFormat="1" applyFont="1" applyFill="1" applyAlignment="1">
      <alignment vertical="center"/>
    </xf>
    <xf numFmtId="0" fontId="6" fillId="0" borderId="1" xfId="46" applyFont="1" applyBorder="1" applyAlignment="1">
      <alignment horizontal="center" vertical="center"/>
    </xf>
    <xf numFmtId="0" fontId="1" fillId="0" borderId="2" xfId="46" applyFont="1" applyBorder="1" applyAlignment="1">
      <alignment horizontal="center" vertical="center"/>
    </xf>
    <xf numFmtId="0" fontId="1" fillId="0" borderId="2" xfId="46" applyFont="1" applyBorder="1" applyAlignment="1">
      <alignment horizontal="center" vertical="center" wrapText="1"/>
    </xf>
    <xf numFmtId="177" fontId="5" fillId="0" borderId="2" xfId="46" applyNumberFormat="1" applyFont="1" applyBorder="1" applyAlignment="1">
      <alignment horizontal="center" vertical="center" wrapText="1"/>
    </xf>
    <xf numFmtId="179" fontId="1" fillId="0" borderId="2" xfId="46" applyNumberFormat="1" applyFont="1" applyBorder="1" applyAlignment="1">
      <alignment horizontal="center" vertical="center" wrapText="1"/>
    </xf>
    <xf numFmtId="184" fontId="1" fillId="0" borderId="2" xfId="46" applyNumberFormat="1" applyFont="1" applyBorder="1" applyAlignment="1">
      <alignment horizontal="center" vertical="center" wrapText="1"/>
    </xf>
    <xf numFmtId="0" fontId="2" fillId="0" borderId="2" xfId="46" applyFont="1" applyBorder="1" applyAlignment="1">
      <alignment horizontal="center" vertical="center"/>
    </xf>
    <xf numFmtId="0" fontId="2" fillId="0" borderId="2" xfId="46" applyFont="1" applyBorder="1" applyAlignment="1">
      <alignment horizontal="center" vertical="center" wrapText="1"/>
    </xf>
    <xf numFmtId="177" fontId="7" fillId="0" borderId="2" xfId="46" applyNumberFormat="1" applyFont="1" applyBorder="1" applyAlignment="1">
      <alignment vertical="center" wrapText="1"/>
    </xf>
    <xf numFmtId="179" fontId="2" fillId="0" borderId="2" xfId="46" applyNumberFormat="1" applyFont="1" applyBorder="1" applyAlignment="1">
      <alignment vertical="center" wrapText="1"/>
    </xf>
    <xf numFmtId="184" fontId="2" fillId="0" borderId="2" xfId="46" applyNumberFormat="1" applyFont="1" applyBorder="1" applyAlignment="1">
      <alignment vertical="center" wrapText="1"/>
    </xf>
    <xf numFmtId="177" fontId="7" fillId="0" borderId="2" xfId="46" applyNumberFormat="1" applyFont="1" applyBorder="1" applyAlignment="1">
      <alignment horizontal="center" vertical="center" wrapText="1"/>
    </xf>
    <xf numFmtId="176" fontId="7" fillId="0" borderId="2" xfId="46" applyNumberFormat="1" applyFont="1" applyBorder="1" applyAlignment="1">
      <alignment vertical="center" wrapText="1"/>
    </xf>
    <xf numFmtId="177" fontId="5" fillId="0" borderId="2" xfId="46" applyNumberFormat="1" applyFont="1" applyBorder="1" applyAlignment="1">
      <alignment vertical="center" wrapText="1"/>
    </xf>
    <xf numFmtId="179" fontId="1" fillId="0" borderId="2" xfId="46" applyNumberFormat="1" applyFont="1" applyBorder="1" applyAlignment="1">
      <alignment vertical="center" wrapText="1"/>
    </xf>
    <xf numFmtId="184" fontId="1" fillId="0" borderId="2" xfId="46" applyNumberFormat="1" applyFont="1" applyBorder="1" applyAlignment="1">
      <alignment vertical="center" wrapText="1"/>
    </xf>
    <xf numFmtId="187" fontId="1" fillId="0" borderId="2" xfId="46" applyNumberFormat="1" applyFont="1" applyBorder="1" applyAlignment="1">
      <alignment horizontal="center" vertical="center" wrapText="1"/>
    </xf>
    <xf numFmtId="177" fontId="5" fillId="0" borderId="2" xfId="46" applyNumberFormat="1" applyFont="1" applyBorder="1" applyAlignment="1">
      <alignment horizontal="right" vertical="center" wrapText="1"/>
    </xf>
    <xf numFmtId="9" fontId="1" fillId="0" borderId="2" xfId="46" applyNumberFormat="1" applyFont="1" applyBorder="1" applyAlignment="1">
      <alignment horizontal="right" vertical="center" wrapText="1"/>
    </xf>
    <xf numFmtId="187" fontId="1" fillId="0" borderId="2" xfId="46" applyNumberFormat="1" applyFont="1" applyBorder="1" applyAlignment="1">
      <alignment horizontal="right" vertical="center" wrapText="1"/>
    </xf>
    <xf numFmtId="0" fontId="3" fillId="0" borderId="2" xfId="46" applyFont="1" applyBorder="1" applyAlignment="1">
      <alignment horizontal="center" vertical="center" wrapText="1"/>
    </xf>
    <xf numFmtId="0" fontId="3" fillId="0" borderId="2" xfId="46" applyFont="1" applyBorder="1" applyAlignment="1">
      <alignment horizontal="center" vertical="center"/>
    </xf>
    <xf numFmtId="0" fontId="8" fillId="0" borderId="2" xfId="46" applyFont="1" applyBorder="1" applyAlignment="1">
      <alignment horizontal="center" vertical="center" wrapText="1"/>
    </xf>
    <xf numFmtId="0" fontId="4" fillId="0" borderId="2" xfId="46" applyFont="1" applyBorder="1" applyAlignment="1">
      <alignment horizontal="center" vertical="center" wrapText="1"/>
    </xf>
    <xf numFmtId="0" fontId="5" fillId="0" borderId="2" xfId="46" applyFont="1" applyBorder="1" applyAlignment="1">
      <alignment horizontal="center" vertical="center"/>
    </xf>
    <xf numFmtId="9" fontId="4" fillId="0" borderId="2" xfId="46" applyNumberFormat="1" applyFont="1" applyBorder="1" applyAlignment="1">
      <alignment horizontal="center" vertical="center"/>
    </xf>
    <xf numFmtId="0" fontId="4" fillId="0" borderId="2" xfId="46" applyFont="1" applyBorder="1" applyAlignment="1">
      <alignment horizontal="center" vertical="center"/>
    </xf>
    <xf numFmtId="10" fontId="2" fillId="0" borderId="2" xfId="46" applyNumberFormat="1" applyFont="1" applyBorder="1" applyAlignment="1">
      <alignment horizontal="center" vertical="center" wrapText="1"/>
    </xf>
    <xf numFmtId="0" fontId="5" fillId="0" borderId="2" xfId="46" applyFont="1" applyBorder="1" applyAlignment="1">
      <alignment horizontal="center" vertical="center" wrapText="1"/>
    </xf>
    <xf numFmtId="10" fontId="1" fillId="0" borderId="2" xfId="46" applyNumberFormat="1" applyFont="1" applyBorder="1" applyAlignment="1">
      <alignment horizontal="center" vertical="center" wrapText="1"/>
    </xf>
    <xf numFmtId="9" fontId="1" fillId="0" borderId="2" xfId="46" applyNumberFormat="1" applyFont="1" applyBorder="1" applyAlignment="1">
      <alignment horizontal="center" vertical="center" wrapText="1"/>
    </xf>
    <xf numFmtId="0" fontId="7" fillId="0" borderId="2" xfId="46" applyFont="1" applyBorder="1" applyAlignment="1">
      <alignment horizontal="center" vertical="center" wrapText="1"/>
    </xf>
    <xf numFmtId="0" fontId="2" fillId="0" borderId="2" xfId="46" applyFont="1" applyBorder="1" applyAlignment="1">
      <alignment vertical="center" wrapText="1"/>
    </xf>
    <xf numFmtId="0" fontId="2" fillId="0" borderId="2" xfId="46" applyFont="1" applyBorder="1">
      <alignment vertical="center"/>
    </xf>
    <xf numFmtId="9" fontId="2" fillId="0" borderId="2" xfId="46" applyNumberFormat="1" applyFont="1" applyBorder="1" applyAlignment="1">
      <alignment horizontal="center" vertical="center" wrapText="1"/>
    </xf>
    <xf numFmtId="189" fontId="1" fillId="0" borderId="2" xfId="46" applyNumberFormat="1" applyFont="1" applyBorder="1" applyAlignment="1">
      <alignment horizontal="center" vertical="center" wrapText="1"/>
    </xf>
    <xf numFmtId="177" fontId="2" fillId="0" borderId="2" xfId="46" applyNumberFormat="1" applyFont="1" applyBorder="1" applyAlignment="1">
      <alignment horizontal="center" vertical="center" wrapText="1"/>
    </xf>
    <xf numFmtId="189" fontId="2" fillId="0" borderId="2" xfId="46" applyNumberFormat="1" applyFont="1" applyBorder="1" applyAlignment="1">
      <alignment horizontal="center" vertical="center" wrapText="1"/>
    </xf>
    <xf numFmtId="177" fontId="1" fillId="0" borderId="2" xfId="46" applyNumberFormat="1" applyFont="1" applyBorder="1" applyAlignment="1">
      <alignment horizontal="center" vertical="center" wrapText="1"/>
    </xf>
    <xf numFmtId="9" fontId="2" fillId="0" borderId="2" xfId="13" applyFont="1" applyBorder="1" applyAlignment="1">
      <alignment horizontal="center" vertical="center" wrapText="1"/>
    </xf>
    <xf numFmtId="9" fontId="1" fillId="0" borderId="2" xfId="13" applyFont="1" applyBorder="1" applyAlignment="1">
      <alignment horizontal="center" vertical="center" wrapText="1"/>
    </xf>
    <xf numFmtId="177" fontId="7" fillId="0" borderId="2" xfId="8" applyNumberFormat="1" applyFont="1" applyBorder="1" applyAlignment="1">
      <alignment horizontal="center" vertical="center" wrapText="1"/>
    </xf>
    <xf numFmtId="177" fontId="5" fillId="0" borderId="2" xfId="46" applyNumberFormat="1" applyFont="1" applyBorder="1" applyAlignment="1">
      <alignment horizontal="center" vertical="center"/>
    </xf>
    <xf numFmtId="177" fontId="6" fillId="0" borderId="1" xfId="46" applyNumberFormat="1" applyFont="1" applyBorder="1" applyAlignment="1">
      <alignment horizontal="center" vertical="center"/>
    </xf>
    <xf numFmtId="9" fontId="1" fillId="0" borderId="2" xfId="11" applyFont="1" applyFill="1" applyBorder="1" applyAlignment="1">
      <alignment horizontal="center" vertical="center" wrapText="1"/>
    </xf>
    <xf numFmtId="10" fontId="1" fillId="0" borderId="2" xfId="11" applyNumberFormat="1" applyFont="1" applyFill="1" applyBorder="1" applyAlignment="1">
      <alignment horizontal="center" vertical="center" wrapText="1"/>
    </xf>
    <xf numFmtId="10" fontId="2" fillId="0" borderId="2" xfId="11" applyNumberFormat="1" applyFont="1" applyFill="1" applyBorder="1" applyAlignment="1">
      <alignment vertical="center" wrapText="1"/>
    </xf>
    <xf numFmtId="10" fontId="1" fillId="0" borderId="2" xfId="11" applyNumberFormat="1" applyFont="1" applyFill="1" applyBorder="1" applyAlignment="1">
      <alignment vertical="center" wrapText="1"/>
    </xf>
    <xf numFmtId="10" fontId="3" fillId="0" borderId="2" xfId="11" applyNumberFormat="1" applyFont="1" applyFill="1" applyBorder="1" applyAlignment="1">
      <alignment horizontal="center" vertical="center" wrapText="1"/>
    </xf>
    <xf numFmtId="10" fontId="4" fillId="0" borderId="2" xfId="11" applyNumberFormat="1" applyFont="1" applyFill="1" applyBorder="1" applyAlignment="1" applyProtection="1">
      <alignment horizontal="center" vertical="center" wrapText="1"/>
    </xf>
    <xf numFmtId="10" fontId="2" fillId="0" borderId="2" xfId="11" applyNumberFormat="1" applyFont="1" applyFill="1" applyBorder="1" applyAlignment="1">
      <alignment horizontal="center" vertical="center" wrapText="1"/>
    </xf>
    <xf numFmtId="10" fontId="1" fillId="0" borderId="2" xfId="11" applyNumberFormat="1" applyFont="1" applyFill="1" applyBorder="1" applyAlignment="1">
      <alignment horizontal="center" vertical="center"/>
    </xf>
    <xf numFmtId="184" fontId="2" fillId="0" borderId="0" xfId="46" applyNumberFormat="1" applyFont="1" applyAlignment="1">
      <alignment horizontal="center" vertical="center"/>
    </xf>
    <xf numFmtId="184" fontId="1" fillId="0" borderId="0" xfId="46" applyNumberFormat="1" applyFont="1" applyAlignment="1">
      <alignment horizontal="center" vertical="center"/>
    </xf>
    <xf numFmtId="192" fontId="5" fillId="0" borderId="0" xfId="46" applyNumberFormat="1" applyFont="1">
      <alignment vertical="center"/>
    </xf>
    <xf numFmtId="177" fontId="7" fillId="2" borderId="2" xfId="46" applyNumberFormat="1" applyFont="1" applyFill="1" applyBorder="1" applyAlignment="1">
      <alignment vertical="center" wrapText="1"/>
    </xf>
    <xf numFmtId="179" fontId="2" fillId="0" borderId="2" xfId="46" applyNumberFormat="1" applyFont="1" applyBorder="1" applyAlignment="1">
      <alignment horizontal="center" vertical="center" wrapText="1"/>
    </xf>
    <xf numFmtId="196" fontId="1" fillId="0" borderId="2" xfId="46" applyNumberFormat="1" applyFont="1" applyBorder="1" applyAlignment="1">
      <alignment vertical="center" wrapText="1"/>
    </xf>
    <xf numFmtId="187" fontId="2" fillId="0" borderId="2" xfId="46" applyNumberFormat="1" applyFont="1" applyBorder="1" applyAlignment="1">
      <alignment horizontal="center" vertical="center" wrapText="1"/>
    </xf>
    <xf numFmtId="199" fontId="2" fillId="0" borderId="2" xfId="46" applyNumberFormat="1" applyFont="1" applyBorder="1" applyAlignment="1">
      <alignment vertical="center" wrapText="1"/>
    </xf>
    <xf numFmtId="183" fontId="1" fillId="0" borderId="2" xfId="46" applyNumberFormat="1" applyFont="1" applyBorder="1" applyAlignment="1">
      <alignment vertical="center" wrapText="1"/>
    </xf>
    <xf numFmtId="177" fontId="7" fillId="0" borderId="2" xfId="46" applyNumberFormat="1" applyFont="1" applyBorder="1" applyAlignment="1">
      <alignment horizontal="right" vertical="center" wrapText="1"/>
    </xf>
    <xf numFmtId="9" fontId="2" fillId="0" borderId="2" xfId="46" applyNumberFormat="1" applyFont="1" applyBorder="1" applyAlignment="1">
      <alignment horizontal="right" vertical="center" wrapText="1"/>
    </xf>
    <xf numFmtId="187" fontId="2" fillId="0" borderId="2" xfId="46" applyNumberFormat="1" applyFont="1" applyBorder="1" applyAlignment="1">
      <alignment horizontal="right" vertical="center" wrapText="1"/>
    </xf>
    <xf numFmtId="179" fontId="1" fillId="0" borderId="2" xfId="46" applyNumberFormat="1" applyFont="1" applyBorder="1" applyAlignment="1">
      <alignment horizontal="right" vertical="center" wrapText="1"/>
    </xf>
    <xf numFmtId="185" fontId="1" fillId="0" borderId="2" xfId="46" applyNumberFormat="1" applyFont="1" applyBorder="1" applyAlignment="1">
      <alignment horizontal="right" vertical="center" wrapText="1"/>
    </xf>
    <xf numFmtId="9" fontId="1" fillId="0" borderId="2" xfId="13" applyFont="1" applyBorder="1" applyAlignment="1">
      <alignment vertical="center" wrapText="1"/>
    </xf>
    <xf numFmtId="0" fontId="7" fillId="0" borderId="2" xfId="46" applyFont="1" applyBorder="1" applyAlignment="1">
      <alignment horizontal="center" vertical="center"/>
    </xf>
    <xf numFmtId="192" fontId="5" fillId="0" borderId="2" xfId="46" applyNumberFormat="1" applyFont="1" applyBorder="1" applyAlignment="1">
      <alignment horizontal="center" vertical="center" wrapText="1"/>
    </xf>
    <xf numFmtId="192" fontId="7" fillId="0" borderId="2" xfId="46" applyNumberFormat="1" applyFont="1" applyBorder="1" applyAlignment="1">
      <alignment vertical="center" wrapText="1"/>
    </xf>
    <xf numFmtId="192" fontId="7" fillId="2" borderId="2" xfId="46" applyNumberFormat="1" applyFont="1" applyFill="1" applyBorder="1" applyAlignment="1">
      <alignment vertical="center" wrapText="1"/>
    </xf>
    <xf numFmtId="192" fontId="5" fillId="0" borderId="2" xfId="46" applyNumberFormat="1" applyFont="1" applyBorder="1" applyAlignment="1">
      <alignment vertical="center" wrapText="1"/>
    </xf>
    <xf numFmtId="192" fontId="7" fillId="0" borderId="2" xfId="46" applyNumberFormat="1" applyFont="1" applyBorder="1" applyAlignment="1">
      <alignment horizontal="right" vertical="center" wrapText="1"/>
    </xf>
    <xf numFmtId="192" fontId="5" fillId="0" borderId="2" xfId="46" applyNumberFormat="1" applyFont="1" applyBorder="1" applyAlignment="1">
      <alignment horizontal="right" vertical="center" wrapText="1"/>
    </xf>
    <xf numFmtId="192" fontId="7" fillId="0" borderId="2" xfId="46" applyNumberFormat="1" applyFont="1" applyBorder="1" applyAlignment="1">
      <alignment horizontal="center" vertical="center" wrapText="1"/>
    </xf>
    <xf numFmtId="192" fontId="7" fillId="0" borderId="2" xfId="46" applyNumberFormat="1" applyFont="1" applyBorder="1" applyAlignment="1">
      <alignment horizontal="center" vertical="center"/>
    </xf>
    <xf numFmtId="10" fontId="2" fillId="0" borderId="2" xfId="11" applyNumberFormat="1" applyFont="1" applyFill="1" applyBorder="1" applyAlignment="1">
      <alignment horizontal="center" vertical="center"/>
    </xf>
    <xf numFmtId="192" fontId="5" fillId="0" borderId="2" xfId="46" applyNumberFormat="1" applyFont="1" applyBorder="1" applyAlignment="1">
      <alignment horizontal="center" vertical="center"/>
    </xf>
    <xf numFmtId="186" fontId="1" fillId="0" borderId="0" xfId="46" applyNumberFormat="1" applyFont="1" applyAlignment="1">
      <alignment horizontal="center" vertical="center"/>
    </xf>
    <xf numFmtId="0" fontId="7" fillId="2" borderId="2" xfId="46" applyFont="1" applyFill="1" applyBorder="1" applyAlignment="1">
      <alignment horizontal="center" vertical="center" wrapText="1"/>
    </xf>
    <xf numFmtId="9" fontId="4" fillId="0" borderId="2" xfId="46" applyNumberFormat="1" applyFont="1" applyBorder="1" applyAlignment="1">
      <alignment horizontal="center" vertical="center" wrapText="1"/>
    </xf>
    <xf numFmtId="43" fontId="7" fillId="2" borderId="2" xfId="46" applyNumberFormat="1" applyFont="1" applyFill="1" applyBorder="1" applyAlignment="1">
      <alignment horizontal="center" vertical="center" wrapText="1"/>
    </xf>
    <xf numFmtId="43" fontId="2" fillId="0" borderId="2" xfId="46" applyNumberFormat="1" applyFont="1" applyBorder="1" applyAlignment="1">
      <alignment horizontal="center" vertical="center" wrapText="1"/>
    </xf>
    <xf numFmtId="178" fontId="5" fillId="0" borderId="2" xfId="46" applyNumberFormat="1" applyFont="1" applyBorder="1" applyAlignment="1">
      <alignment horizontal="center" vertical="center" wrapText="1"/>
    </xf>
    <xf numFmtId="192" fontId="7" fillId="2" borderId="2" xfId="46" applyNumberFormat="1" applyFont="1" applyFill="1" applyBorder="1" applyAlignment="1">
      <alignment horizontal="center" vertical="center" wrapText="1"/>
    </xf>
    <xf numFmtId="43" fontId="7" fillId="0" borderId="2" xfId="46" applyNumberFormat="1" applyFont="1" applyBorder="1" applyAlignment="1">
      <alignment horizontal="center" vertical="center" wrapText="1"/>
    </xf>
    <xf numFmtId="43" fontId="2" fillId="0" borderId="2" xfId="11" applyNumberFormat="1" applyFont="1" applyFill="1" applyBorder="1" applyAlignment="1">
      <alignment horizontal="center" vertical="center" wrapText="1"/>
    </xf>
    <xf numFmtId="177" fontId="2" fillId="0" borderId="2" xfId="46" applyNumberFormat="1" applyFont="1" applyBorder="1" applyAlignment="1">
      <alignment horizontal="center" vertical="center"/>
    </xf>
    <xf numFmtId="0" fontId="5" fillId="2" borderId="2" xfId="46" applyFont="1" applyFill="1" applyBorder="1" applyAlignment="1">
      <alignment horizontal="center" vertical="center" wrapText="1"/>
    </xf>
    <xf numFmtId="192" fontId="7" fillId="0" borderId="2" xfId="8" applyNumberFormat="1" applyFont="1" applyBorder="1" applyAlignment="1">
      <alignment horizontal="center" vertical="center" wrapText="1"/>
    </xf>
    <xf numFmtId="184" fontId="5" fillId="0" borderId="0" xfId="46" applyNumberFormat="1" applyFont="1">
      <alignment vertical="center"/>
    </xf>
    <xf numFmtId="184" fontId="6" fillId="0" borderId="1" xfId="46" applyNumberFormat="1" applyFont="1" applyBorder="1" applyAlignment="1">
      <alignment horizontal="center" vertical="center"/>
    </xf>
    <xf numFmtId="184" fontId="4" fillId="0" borderId="2" xfId="46" applyNumberFormat="1" applyFont="1" applyBorder="1" applyAlignment="1">
      <alignment horizontal="center" vertical="center" wrapText="1"/>
    </xf>
    <xf numFmtId="184" fontId="5" fillId="0" borderId="2" xfId="46" applyNumberFormat="1" applyFont="1" applyBorder="1" applyAlignment="1">
      <alignment horizontal="center" vertical="center" wrapText="1"/>
    </xf>
    <xf numFmtId="184" fontId="7" fillId="0" borderId="2" xfId="46" applyNumberFormat="1" applyFont="1" applyBorder="1" applyAlignment="1">
      <alignment vertical="center" wrapText="1"/>
    </xf>
    <xf numFmtId="184" fontId="5" fillId="0" borderId="2" xfId="46" applyNumberFormat="1" applyFont="1" applyBorder="1" applyAlignment="1">
      <alignment vertical="center" wrapText="1"/>
    </xf>
    <xf numFmtId="184" fontId="5" fillId="0" borderId="2" xfId="46" applyNumberFormat="1" applyFont="1" applyBorder="1" applyAlignment="1">
      <alignment horizontal="right" vertical="center" wrapText="1"/>
    </xf>
    <xf numFmtId="184" fontId="7" fillId="0" borderId="2" xfId="46" applyNumberFormat="1" applyFont="1" applyBorder="1" applyAlignment="1">
      <alignment horizontal="right" vertical="center" wrapText="1"/>
    </xf>
    <xf numFmtId="184" fontId="7" fillId="0" borderId="2" xfId="46" applyNumberFormat="1" applyFont="1" applyBorder="1" applyAlignment="1">
      <alignment horizontal="center" vertical="center" wrapText="1"/>
    </xf>
    <xf numFmtId="184" fontId="7" fillId="0" borderId="2" xfId="46" applyNumberFormat="1" applyFont="1" applyBorder="1" applyAlignment="1">
      <alignment horizontal="center" vertical="center"/>
    </xf>
    <xf numFmtId="184" fontId="5" fillId="0" borderId="2" xfId="46" applyNumberFormat="1" applyFont="1" applyBorder="1" applyAlignment="1">
      <alignment horizontal="center" vertical="center"/>
    </xf>
    <xf numFmtId="184" fontId="7" fillId="0" borderId="2" xfId="8" applyNumberFormat="1" applyFont="1" applyBorder="1" applyAlignment="1">
      <alignment horizontal="center" vertical="center" wrapText="1"/>
    </xf>
    <xf numFmtId="0" fontId="9" fillId="0" borderId="0" xfId="0" applyFont="1">
      <alignment vertical="center"/>
    </xf>
    <xf numFmtId="0" fontId="4" fillId="0" borderId="0" xfId="0" applyFont="1">
      <alignment vertical="center"/>
    </xf>
    <xf numFmtId="0" fontId="4" fillId="2" borderId="0" xfId="0" applyFont="1" applyFill="1">
      <alignment vertical="center"/>
    </xf>
    <xf numFmtId="0" fontId="9" fillId="0" borderId="0" xfId="0" applyFont="1" applyAlignment="1"/>
    <xf numFmtId="195" fontId="9" fillId="0" borderId="0" xfId="0" applyNumberFormat="1" applyFont="1" applyAlignment="1"/>
    <xf numFmtId="43" fontId="10" fillId="0" borderId="0" xfId="0" applyNumberFormat="1" applyFont="1" applyAlignment="1"/>
    <xf numFmtId="182" fontId="10" fillId="0" borderId="0" xfId="0" applyNumberFormat="1" applyFont="1" applyAlignment="1"/>
    <xf numFmtId="9" fontId="10" fillId="0" borderId="0" xfId="11" applyFont="1" applyFill="1" applyAlignment="1"/>
    <xf numFmtId="9" fontId="10" fillId="0" borderId="0" xfId="11" applyFont="1" applyAlignment="1"/>
    <xf numFmtId="0" fontId="3" fillId="3" borderId="2" xfId="46" applyFont="1" applyFill="1" applyBorder="1" applyAlignment="1">
      <alignment horizontal="center" vertical="center"/>
    </xf>
    <xf numFmtId="0" fontId="3" fillId="3" borderId="2" xfId="46" applyFont="1" applyFill="1" applyBorder="1" applyAlignment="1">
      <alignment horizontal="center" vertical="center" wrapText="1"/>
    </xf>
    <xf numFmtId="189" fontId="3" fillId="3" borderId="2" xfId="46" applyNumberFormat="1" applyFont="1" applyFill="1" applyBorder="1" applyAlignment="1">
      <alignment horizontal="center" vertical="center" wrapText="1"/>
    </xf>
    <xf numFmtId="49" fontId="3" fillId="3" borderId="2" xfId="46" applyNumberFormat="1" applyFont="1" applyFill="1" applyBorder="1" applyAlignment="1">
      <alignment horizontal="center" vertical="center" wrapText="1"/>
    </xf>
    <xf numFmtId="0" fontId="4" fillId="3" borderId="2" xfId="46" applyFont="1" applyFill="1" applyBorder="1" applyAlignment="1">
      <alignment horizontal="center" vertical="center" wrapText="1"/>
    </xf>
    <xf numFmtId="189" fontId="4" fillId="3" borderId="2" xfId="46" applyNumberFormat="1" applyFont="1" applyFill="1" applyBorder="1" applyAlignment="1">
      <alignment horizontal="center" vertical="center" wrapText="1"/>
    </xf>
    <xf numFmtId="0" fontId="4" fillId="3" borderId="2" xfId="46" applyFont="1" applyFill="1" applyBorder="1" applyAlignment="1" applyProtection="1">
      <alignment horizontal="center" vertical="center" wrapText="1"/>
      <protection locked="0"/>
    </xf>
    <xf numFmtId="14" fontId="3" fillId="3" borderId="2" xfId="46" applyNumberFormat="1" applyFont="1" applyFill="1" applyBorder="1" applyAlignment="1">
      <alignment horizontal="center" vertical="center" wrapText="1"/>
    </xf>
    <xf numFmtId="191" fontId="4" fillId="3" borderId="2" xfId="46" applyNumberFormat="1" applyFont="1" applyFill="1" applyBorder="1" applyAlignment="1">
      <alignment horizontal="center" vertical="center" wrapText="1"/>
    </xf>
    <xf numFmtId="14" fontId="4" fillId="3" borderId="2" xfId="46" applyNumberFormat="1" applyFont="1" applyFill="1" applyBorder="1" applyAlignment="1">
      <alignment horizontal="center" vertical="center" wrapText="1"/>
    </xf>
    <xf numFmtId="187" fontId="3" fillId="3" borderId="2" xfId="46" applyNumberFormat="1" applyFont="1" applyFill="1" applyBorder="1" applyAlignment="1">
      <alignment horizontal="center" vertical="center" wrapText="1"/>
    </xf>
    <xf numFmtId="10" fontId="3" fillId="3" borderId="2" xfId="46" applyNumberFormat="1" applyFont="1" applyFill="1" applyBorder="1" applyAlignment="1">
      <alignment horizontal="center" vertical="center" wrapText="1"/>
    </xf>
    <xf numFmtId="195" fontId="3" fillId="3" borderId="2" xfId="8" applyNumberFormat="1" applyFont="1" applyFill="1" applyBorder="1" applyAlignment="1">
      <alignment horizontal="center" vertical="center" wrapText="1"/>
    </xf>
    <xf numFmtId="43" fontId="3" fillId="3" borderId="2" xfId="8" applyNumberFormat="1" applyFont="1" applyFill="1" applyBorder="1" applyAlignment="1">
      <alignment horizontal="center" vertical="center" wrapText="1"/>
    </xf>
    <xf numFmtId="182" fontId="3" fillId="3" borderId="2" xfId="46" applyNumberFormat="1" applyFont="1" applyFill="1" applyBorder="1" applyAlignment="1">
      <alignment horizontal="center" vertical="center" wrapText="1"/>
    </xf>
    <xf numFmtId="9" fontId="7" fillId="3" borderId="2" xfId="11" applyFont="1" applyFill="1" applyBorder="1" applyAlignment="1">
      <alignment horizontal="center" vertical="center" wrapText="1"/>
    </xf>
    <xf numFmtId="43" fontId="3" fillId="3" borderId="2" xfId="46" applyNumberFormat="1" applyFont="1" applyFill="1" applyBorder="1" applyAlignment="1">
      <alignment horizontal="center" vertical="center" wrapText="1"/>
    </xf>
    <xf numFmtId="43" fontId="7" fillId="3" borderId="2" xfId="46" applyNumberFormat="1" applyFont="1" applyFill="1" applyBorder="1" applyAlignment="1">
      <alignment horizontal="center" vertical="center" wrapText="1"/>
    </xf>
    <xf numFmtId="43" fontId="7" fillId="3" borderId="2" xfId="8" applyNumberFormat="1" applyFont="1" applyFill="1" applyBorder="1" applyAlignment="1">
      <alignment horizontal="center" vertical="center" wrapText="1"/>
    </xf>
    <xf numFmtId="182" fontId="3" fillId="3" borderId="2" xfId="8" applyNumberFormat="1" applyFont="1" applyFill="1" applyBorder="1" applyAlignment="1">
      <alignment horizontal="center" vertical="center" wrapText="1"/>
    </xf>
    <xf numFmtId="9" fontId="3" fillId="3" borderId="2" xfId="11" applyFont="1" applyFill="1" applyBorder="1" applyAlignment="1">
      <alignment horizontal="center" vertical="center" wrapText="1"/>
    </xf>
    <xf numFmtId="185" fontId="3" fillId="3" borderId="2" xfId="8" applyFont="1" applyFill="1" applyBorder="1" applyAlignment="1">
      <alignment horizontal="center" vertical="center" wrapText="1"/>
    </xf>
    <xf numFmtId="43" fontId="7" fillId="3" borderId="2" xfId="13" applyNumberFormat="1" applyFont="1" applyFill="1" applyBorder="1" applyAlignment="1">
      <alignment horizontal="center" vertical="center" wrapText="1"/>
    </xf>
    <xf numFmtId="1" fontId="4" fillId="3" borderId="2" xfId="46" applyNumberFormat="1" applyFont="1" applyFill="1" applyBorder="1" applyAlignment="1">
      <alignment horizontal="center" vertical="center" wrapText="1"/>
    </xf>
    <xf numFmtId="179" fontId="4" fillId="3" borderId="2" xfId="46" applyNumberFormat="1" applyFont="1" applyFill="1" applyBorder="1" applyAlignment="1">
      <alignment horizontal="center" vertical="center" wrapText="1"/>
    </xf>
    <xf numFmtId="185" fontId="4" fillId="3" borderId="2" xfId="8" applyFont="1" applyFill="1" applyBorder="1" applyAlignment="1">
      <alignment horizontal="center" vertical="center" wrapText="1"/>
    </xf>
    <xf numFmtId="43" fontId="5" fillId="3" borderId="2" xfId="8" applyNumberFormat="1" applyFont="1" applyFill="1" applyBorder="1" applyAlignment="1">
      <alignment horizontal="center" vertical="center" wrapText="1"/>
    </xf>
    <xf numFmtId="43" fontId="5" fillId="3" borderId="2" xfId="46" applyNumberFormat="1" applyFont="1" applyFill="1" applyBorder="1" applyAlignment="1">
      <alignment horizontal="center" vertical="center" wrapText="1"/>
    </xf>
    <xf numFmtId="43" fontId="5" fillId="3" borderId="2" xfId="13" applyNumberFormat="1" applyFont="1" applyFill="1" applyBorder="1" applyAlignment="1">
      <alignment horizontal="center" vertical="center" wrapText="1"/>
    </xf>
    <xf numFmtId="9" fontId="7" fillId="3" borderId="2" xfId="11" applyFont="1" applyFill="1" applyBorder="1" applyAlignment="1" applyProtection="1">
      <alignment horizontal="center" vertical="center" wrapText="1"/>
    </xf>
    <xf numFmtId="0" fontId="3" fillId="3" borderId="3" xfId="46" applyFont="1" applyFill="1" applyBorder="1" applyAlignment="1">
      <alignment horizontal="center" vertical="center"/>
    </xf>
    <xf numFmtId="9" fontId="11" fillId="3" borderId="2" xfId="11" applyFont="1" applyFill="1" applyBorder="1" applyAlignment="1" applyProtection="1">
      <alignment horizontal="center" vertical="center" wrapText="1"/>
    </xf>
    <xf numFmtId="9" fontId="3" fillId="3" borderId="2" xfId="13" applyFont="1" applyFill="1" applyBorder="1" applyAlignment="1">
      <alignment horizontal="center" vertical="center" wrapText="1"/>
    </xf>
    <xf numFmtId="0" fontId="3" fillId="3" borderId="4" xfId="46" applyFont="1" applyFill="1" applyBorder="1" applyAlignment="1">
      <alignment horizontal="center" vertical="center"/>
    </xf>
    <xf numFmtId="0" fontId="3" fillId="3" borderId="5" xfId="46" applyFont="1" applyFill="1" applyBorder="1" applyAlignment="1">
      <alignment horizontal="center" vertical="center"/>
    </xf>
    <xf numFmtId="9" fontId="5" fillId="3" borderId="2" xfId="11" applyFont="1" applyFill="1" applyBorder="1" applyAlignment="1" applyProtection="1">
      <alignment horizontal="center" vertical="center" wrapText="1"/>
    </xf>
    <xf numFmtId="9" fontId="4" fillId="3" borderId="2" xfId="13" applyFont="1" applyFill="1" applyBorder="1" applyAlignment="1">
      <alignment horizontal="center" vertical="center" wrapText="1"/>
    </xf>
    <xf numFmtId="0" fontId="4" fillId="3" borderId="6" xfId="46" applyFont="1" applyFill="1" applyBorder="1" applyAlignment="1">
      <alignment horizontal="center" vertical="center" wrapText="1"/>
    </xf>
    <xf numFmtId="43" fontId="5" fillId="0" borderId="2" xfId="46" applyNumberFormat="1" applyFont="1" applyBorder="1" applyAlignment="1">
      <alignment horizontal="center" vertical="center" wrapText="1"/>
    </xf>
    <xf numFmtId="0" fontId="4" fillId="0" borderId="2" xfId="46" applyFont="1" applyBorder="1" applyAlignment="1" applyProtection="1">
      <alignment horizontal="center" vertical="center" wrapText="1"/>
      <protection locked="0"/>
    </xf>
    <xf numFmtId="191" fontId="4" fillId="0" borderId="2" xfId="46" applyNumberFormat="1" applyFont="1" applyBorder="1" applyAlignment="1">
      <alignment horizontal="center" vertical="center" wrapText="1"/>
    </xf>
    <xf numFmtId="189" fontId="4" fillId="0" borderId="2" xfId="46" applyNumberFormat="1" applyFont="1" applyBorder="1" applyAlignment="1">
      <alignment horizontal="center" vertical="center" wrapText="1"/>
    </xf>
    <xf numFmtId="43" fontId="5" fillId="0" borderId="2" xfId="8" applyNumberFormat="1" applyFont="1" applyBorder="1" applyAlignment="1">
      <alignment horizontal="center" vertical="center" wrapText="1"/>
    </xf>
    <xf numFmtId="195" fontId="4" fillId="3" borderId="2" xfId="8" applyNumberFormat="1" applyFont="1" applyFill="1" applyBorder="1" applyAlignment="1">
      <alignment horizontal="center" vertical="center" wrapText="1"/>
    </xf>
    <xf numFmtId="49" fontId="4" fillId="0" borderId="2" xfId="46" applyNumberFormat="1" applyFont="1" applyBorder="1" applyAlignment="1">
      <alignment horizontal="center" vertical="center" wrapText="1"/>
    </xf>
    <xf numFmtId="14" fontId="4" fillId="0" borderId="2" xfId="46" applyNumberFormat="1" applyFont="1" applyBorder="1" applyAlignment="1">
      <alignment horizontal="center" vertical="center" wrapText="1"/>
    </xf>
    <xf numFmtId="189" fontId="5" fillId="0" borderId="2" xfId="46" applyNumberFormat="1" applyFont="1" applyBorder="1" applyAlignment="1">
      <alignment horizontal="center" vertical="center" wrapText="1"/>
    </xf>
    <xf numFmtId="10" fontId="5" fillId="0" borderId="2" xfId="46" applyNumberFormat="1" applyFont="1" applyBorder="1" applyAlignment="1">
      <alignment horizontal="center" vertical="center" wrapText="1"/>
    </xf>
    <xf numFmtId="184" fontId="5" fillId="0" borderId="2" xfId="8" applyNumberFormat="1" applyFont="1" applyBorder="1" applyAlignment="1">
      <alignment horizontal="center" vertical="center" wrapText="1"/>
    </xf>
    <xf numFmtId="43" fontId="5" fillId="0" borderId="2" xfId="13" applyNumberFormat="1" applyFont="1" applyBorder="1" applyAlignment="1">
      <alignment horizontal="center" vertical="center" wrapText="1"/>
    </xf>
    <xf numFmtId="187" fontId="5" fillId="0" borderId="2" xfId="46" applyNumberFormat="1" applyFont="1" applyBorder="1" applyAlignment="1">
      <alignment horizontal="center" vertical="center" wrapText="1"/>
    </xf>
    <xf numFmtId="43" fontId="5" fillId="0" borderId="2" xfId="8" applyNumberFormat="1" applyFont="1" applyBorder="1" applyAlignment="1">
      <alignment horizontal="center" vertical="center"/>
    </xf>
    <xf numFmtId="187" fontId="4" fillId="0" borderId="2" xfId="46" applyNumberFormat="1" applyFont="1" applyBorder="1" applyAlignment="1">
      <alignment horizontal="center" vertical="center" wrapText="1"/>
    </xf>
    <xf numFmtId="10" fontId="4" fillId="0" borderId="2" xfId="46" applyNumberFormat="1" applyFont="1" applyBorder="1" applyAlignment="1">
      <alignment horizontal="center" vertical="center" wrapText="1"/>
    </xf>
    <xf numFmtId="185" fontId="4" fillId="0" borderId="2" xfId="8" applyFont="1" applyBorder="1" applyAlignment="1">
      <alignment horizontal="center" vertical="center" wrapText="1"/>
    </xf>
    <xf numFmtId="9" fontId="5" fillId="0" borderId="2" xfId="11" applyFont="1" applyFill="1" applyBorder="1" applyAlignment="1" applyProtection="1">
      <alignment horizontal="center" vertical="center" wrapText="1"/>
    </xf>
    <xf numFmtId="9" fontId="5" fillId="0" borderId="2" xfId="13" applyFont="1" applyBorder="1" applyAlignment="1">
      <alignment horizontal="center" vertical="center" wrapText="1"/>
    </xf>
    <xf numFmtId="43" fontId="4" fillId="3" borderId="2" xfId="8" applyNumberFormat="1" applyFont="1" applyFill="1" applyBorder="1" applyAlignment="1">
      <alignment horizontal="center" vertical="center" wrapText="1"/>
    </xf>
    <xf numFmtId="10" fontId="4" fillId="0" borderId="2" xfId="13" applyNumberFormat="1" applyFont="1" applyBorder="1" applyAlignment="1">
      <alignment horizontal="center" vertical="center" wrapText="1"/>
    </xf>
    <xf numFmtId="0" fontId="4" fillId="0" borderId="7" xfId="46" applyFont="1" applyBorder="1" applyAlignment="1">
      <alignment horizontal="center" vertical="center" wrapText="1"/>
    </xf>
    <xf numFmtId="0" fontId="4" fillId="0" borderId="6" xfId="46" applyFont="1" applyBorder="1" applyAlignment="1">
      <alignment horizontal="center" vertical="center"/>
    </xf>
    <xf numFmtId="0" fontId="4" fillId="0" borderId="3" xfId="46" applyFont="1" applyBorder="1" applyAlignment="1">
      <alignment horizontal="center" vertical="center"/>
    </xf>
    <xf numFmtId="0" fontId="4" fillId="0" borderId="3" xfId="46" applyFont="1" applyBorder="1" applyAlignment="1">
      <alignment horizontal="center" vertical="center" wrapText="1"/>
    </xf>
    <xf numFmtId="189" fontId="4" fillId="0" borderId="3" xfId="46" applyNumberFormat="1" applyFont="1" applyBorder="1" applyAlignment="1">
      <alignment horizontal="center" vertical="center" wrapText="1"/>
    </xf>
    <xf numFmtId="49" fontId="4" fillId="0" borderId="3" xfId="46" applyNumberFormat="1" applyFont="1" applyBorder="1" applyAlignment="1">
      <alignment horizontal="center" vertical="center" wrapText="1"/>
    </xf>
    <xf numFmtId="198" fontId="4" fillId="0" borderId="8" xfId="46" applyNumberFormat="1" applyFont="1" applyBorder="1" applyAlignment="1">
      <alignment horizontal="center" vertical="center"/>
    </xf>
    <xf numFmtId="14" fontId="4" fillId="0" borderId="2" xfId="46" applyNumberFormat="1" applyFont="1" applyBorder="1" applyAlignment="1">
      <alignment horizontal="center" vertical="center"/>
    </xf>
    <xf numFmtId="189" fontId="4" fillId="0" borderId="2" xfId="46" applyNumberFormat="1" applyFont="1" applyBorder="1" applyAlignment="1">
      <alignment horizontal="center" vertical="center"/>
    </xf>
    <xf numFmtId="14" fontId="4" fillId="0" borderId="3" xfId="46" applyNumberFormat="1" applyFont="1" applyBorder="1" applyAlignment="1">
      <alignment horizontal="center" vertical="center" wrapText="1"/>
    </xf>
    <xf numFmtId="187" fontId="4" fillId="0" borderId="2" xfId="46" applyNumberFormat="1" applyFont="1" applyBorder="1" applyAlignment="1">
      <alignment horizontal="center" vertical="center"/>
    </xf>
    <xf numFmtId="10" fontId="4" fillId="0" borderId="2" xfId="46" applyNumberFormat="1" applyFont="1" applyBorder="1" applyAlignment="1">
      <alignment horizontal="center" vertical="center"/>
    </xf>
    <xf numFmtId="185" fontId="4" fillId="0" borderId="2" xfId="8" applyFont="1" applyBorder="1" applyAlignment="1">
      <alignment horizontal="center" vertical="center"/>
    </xf>
    <xf numFmtId="43" fontId="5" fillId="0" borderId="2" xfId="46" applyNumberFormat="1" applyFont="1" applyBorder="1" applyAlignment="1">
      <alignment horizontal="center" vertical="center"/>
    </xf>
    <xf numFmtId="187" fontId="4" fillId="0" borderId="3" xfId="46" applyNumberFormat="1" applyFont="1" applyBorder="1" applyAlignment="1">
      <alignment horizontal="center" vertical="center" wrapText="1"/>
    </xf>
    <xf numFmtId="10" fontId="4" fillId="0" borderId="3" xfId="46" applyNumberFormat="1" applyFont="1" applyBorder="1" applyAlignment="1">
      <alignment horizontal="center" vertical="center" wrapText="1"/>
    </xf>
    <xf numFmtId="185" fontId="4" fillId="0" borderId="3" xfId="8" applyFont="1" applyBorder="1" applyAlignment="1">
      <alignment horizontal="center" vertical="center" wrapText="1"/>
    </xf>
    <xf numFmtId="43" fontId="5" fillId="0" borderId="3" xfId="8" applyNumberFormat="1" applyFont="1" applyBorder="1" applyAlignment="1">
      <alignment horizontal="center" vertical="center" wrapText="1"/>
    </xf>
    <xf numFmtId="43" fontId="5" fillId="0" borderId="3" xfId="46" applyNumberFormat="1" applyFont="1" applyBorder="1" applyAlignment="1">
      <alignment horizontal="center" vertical="center" wrapText="1"/>
    </xf>
    <xf numFmtId="9" fontId="5" fillId="0" borderId="2" xfId="11" applyFont="1" applyFill="1" applyBorder="1" applyAlignment="1" applyProtection="1">
      <alignment horizontal="center" vertical="center"/>
    </xf>
    <xf numFmtId="0" fontId="4" fillId="0" borderId="6" xfId="46" applyFont="1" applyBorder="1">
      <alignment vertical="center"/>
    </xf>
    <xf numFmtId="9" fontId="4" fillId="0" borderId="2" xfId="13" applyFont="1" applyBorder="1" applyAlignment="1">
      <alignment horizontal="center" vertical="center" wrapText="1"/>
    </xf>
    <xf numFmtId="0" fontId="4" fillId="0" borderId="6" xfId="46" applyFont="1" applyBorder="1" applyAlignment="1">
      <alignment horizontal="center" vertical="center" wrapText="1"/>
    </xf>
    <xf numFmtId="0" fontId="4" fillId="0" borderId="9" xfId="46" applyFont="1" applyBorder="1" applyAlignment="1">
      <alignment horizontal="center" vertical="center"/>
    </xf>
    <xf numFmtId="0" fontId="4" fillId="2" borderId="2" xfId="46" applyFont="1" applyFill="1" applyBorder="1" applyAlignment="1">
      <alignment horizontal="center" vertical="center"/>
    </xf>
    <xf numFmtId="0" fontId="4" fillId="2" borderId="2" xfId="46" applyFont="1" applyFill="1" applyBorder="1" applyAlignment="1">
      <alignment horizontal="center" vertical="center" wrapText="1"/>
    </xf>
    <xf numFmtId="189" fontId="4" fillId="2" borderId="2" xfId="46" applyNumberFormat="1" applyFont="1" applyFill="1" applyBorder="1" applyAlignment="1">
      <alignment horizontal="center" vertical="center" wrapText="1"/>
    </xf>
    <xf numFmtId="49" fontId="4" fillId="2" borderId="2" xfId="46" applyNumberFormat="1" applyFont="1" applyFill="1" applyBorder="1" applyAlignment="1">
      <alignment horizontal="center" vertical="center" wrapText="1"/>
    </xf>
    <xf numFmtId="14" fontId="4" fillId="2" borderId="2" xfId="46" applyNumberFormat="1" applyFont="1" applyFill="1" applyBorder="1" applyAlignment="1">
      <alignment horizontal="center" vertical="center" wrapText="1"/>
    </xf>
    <xf numFmtId="14" fontId="4" fillId="2" borderId="2" xfId="46" applyNumberFormat="1" applyFont="1" applyFill="1" applyBorder="1" applyAlignment="1">
      <alignment horizontal="center" vertical="center"/>
    </xf>
    <xf numFmtId="187" fontId="4" fillId="2" borderId="2" xfId="46" applyNumberFormat="1" applyFont="1" applyFill="1" applyBorder="1" applyAlignment="1">
      <alignment horizontal="center" vertical="center" wrapText="1"/>
    </xf>
    <xf numFmtId="10" fontId="4" fillId="2" borderId="2" xfId="46" applyNumberFormat="1" applyFont="1" applyFill="1" applyBorder="1" applyAlignment="1">
      <alignment horizontal="center" vertical="center" wrapText="1"/>
    </xf>
    <xf numFmtId="185" fontId="4" fillId="2" borderId="2" xfId="8" applyFont="1" applyFill="1" applyBorder="1" applyAlignment="1">
      <alignment horizontal="center" vertical="center" wrapText="1"/>
    </xf>
    <xf numFmtId="43" fontId="5" fillId="2" borderId="2" xfId="8" applyNumberFormat="1" applyFont="1" applyFill="1" applyBorder="1" applyAlignment="1">
      <alignment horizontal="center" vertical="center" wrapText="1"/>
    </xf>
    <xf numFmtId="43" fontId="5" fillId="2" borderId="2" xfId="46" applyNumberFormat="1" applyFont="1" applyFill="1" applyBorder="1" applyAlignment="1">
      <alignment horizontal="center" vertical="center" wrapText="1"/>
    </xf>
    <xf numFmtId="9" fontId="5" fillId="2" borderId="2" xfId="11" applyFont="1" applyFill="1" applyBorder="1" applyAlignment="1" applyProtection="1">
      <alignment horizontal="center" vertical="center" wrapText="1"/>
    </xf>
    <xf numFmtId="9" fontId="4" fillId="2" borderId="2" xfId="13" applyFont="1" applyFill="1" applyBorder="1" applyAlignment="1">
      <alignment horizontal="center" vertical="center" wrapText="1"/>
    </xf>
    <xf numFmtId="0" fontId="4" fillId="2" borderId="0" xfId="46" applyFont="1" applyFill="1" applyAlignment="1">
      <alignment horizontal="center" vertical="center"/>
    </xf>
    <xf numFmtId="0" fontId="4" fillId="0" borderId="5" xfId="46" applyFont="1" applyBorder="1" applyAlignment="1">
      <alignment horizontal="center" vertical="center"/>
    </xf>
    <xf numFmtId="189" fontId="4" fillId="0" borderId="2" xfId="46" applyNumberFormat="1" applyFont="1" applyBorder="1" applyAlignment="1">
      <alignment horizontal="right" vertical="center" wrapText="1"/>
    </xf>
    <xf numFmtId="0" fontId="4" fillId="0" borderId="6" xfId="46" applyFont="1" applyBorder="1" applyAlignment="1">
      <alignment horizontal="right" vertical="center"/>
    </xf>
    <xf numFmtId="179" fontId="4" fillId="0" borderId="2" xfId="46" applyNumberFormat="1" applyFont="1" applyBorder="1" applyAlignment="1">
      <alignment horizontal="center" vertical="center" wrapText="1"/>
    </xf>
    <xf numFmtId="0" fontId="4" fillId="0" borderId="10" xfId="46" applyFont="1" applyBorder="1" applyAlignment="1">
      <alignment horizontal="center" vertical="center"/>
    </xf>
    <xf numFmtId="0" fontId="4" fillId="0" borderId="10" xfId="46" applyFont="1" applyBorder="1" applyAlignment="1">
      <alignment horizontal="center" vertical="center" wrapText="1"/>
    </xf>
    <xf numFmtId="189" fontId="4" fillId="0" borderId="10" xfId="46" applyNumberFormat="1" applyFont="1" applyBorder="1" applyAlignment="1">
      <alignment horizontal="center" vertical="center" wrapText="1"/>
    </xf>
    <xf numFmtId="0" fontId="4" fillId="0" borderId="11" xfId="46" applyFont="1" applyBorder="1" applyAlignment="1">
      <alignment horizontal="center" vertical="center" wrapText="1"/>
    </xf>
    <xf numFmtId="14" fontId="4" fillId="0" borderId="10" xfId="46" applyNumberFormat="1" applyFont="1" applyBorder="1" applyAlignment="1">
      <alignment horizontal="center" vertical="center"/>
    </xf>
    <xf numFmtId="14" fontId="4" fillId="0" borderId="10" xfId="46" applyNumberFormat="1" applyFont="1" applyBorder="1" applyAlignment="1">
      <alignment horizontal="center" vertical="center" wrapText="1"/>
    </xf>
    <xf numFmtId="189" fontId="4" fillId="0" borderId="10" xfId="46" applyNumberFormat="1" applyFont="1" applyBorder="1" applyAlignment="1">
      <alignment horizontal="center" vertical="center"/>
    </xf>
    <xf numFmtId="191" fontId="4" fillId="0" borderId="10" xfId="46" applyNumberFormat="1" applyFont="1" applyBorder="1" applyAlignment="1">
      <alignment horizontal="center" vertical="center"/>
    </xf>
    <xf numFmtId="14" fontId="4" fillId="0" borderId="12" xfId="46" applyNumberFormat="1" applyFont="1" applyBorder="1" applyAlignment="1">
      <alignment horizontal="center" vertical="center"/>
    </xf>
    <xf numFmtId="179" fontId="4" fillId="0" borderId="10" xfId="46" applyNumberFormat="1" applyFont="1" applyBorder="1" applyAlignment="1">
      <alignment horizontal="center" vertical="center" wrapText="1"/>
    </xf>
    <xf numFmtId="43" fontId="5" fillId="0" borderId="10" xfId="46" applyNumberFormat="1" applyFont="1" applyBorder="1" applyAlignment="1">
      <alignment horizontal="center" vertical="center" wrapText="1"/>
    </xf>
    <xf numFmtId="179" fontId="4" fillId="0" borderId="10" xfId="46" applyNumberFormat="1" applyFont="1" applyBorder="1" applyAlignment="1">
      <alignment horizontal="right" vertical="center" wrapText="1"/>
    </xf>
    <xf numFmtId="9" fontId="4" fillId="0" borderId="6" xfId="13" applyFont="1" applyBorder="1" applyAlignment="1">
      <alignment horizontal="center" vertical="center" wrapText="1"/>
    </xf>
    <xf numFmtId="9" fontId="5" fillId="0" borderId="10" xfId="11" applyFont="1" applyFill="1" applyBorder="1" applyAlignment="1" applyProtection="1">
      <alignment horizontal="center" vertical="center" wrapText="1"/>
    </xf>
    <xf numFmtId="43" fontId="5" fillId="4" borderId="10" xfId="46" applyNumberFormat="1" applyFont="1" applyFill="1" applyBorder="1" applyAlignment="1">
      <alignment horizontal="center" vertical="center" wrapText="1"/>
    </xf>
    <xf numFmtId="0" fontId="4" fillId="0" borderId="13" xfId="46" applyFont="1" applyBorder="1" applyAlignment="1">
      <alignment horizontal="center" vertical="center"/>
    </xf>
    <xf numFmtId="0" fontId="4" fillId="0" borderId="13" xfId="46" applyFont="1" applyBorder="1" applyAlignment="1">
      <alignment horizontal="center" vertical="center" wrapText="1"/>
    </xf>
    <xf numFmtId="189" fontId="4" fillId="0" borderId="13" xfId="46" applyNumberFormat="1" applyFont="1" applyBorder="1" applyAlignment="1">
      <alignment horizontal="center" vertical="center" wrapText="1"/>
    </xf>
    <xf numFmtId="0" fontId="4" fillId="3" borderId="10" xfId="46" applyFont="1" applyFill="1" applyBorder="1" applyAlignment="1">
      <alignment horizontal="center" vertical="center" wrapText="1"/>
    </xf>
    <xf numFmtId="0" fontId="4" fillId="3" borderId="13" xfId="46" applyFont="1" applyFill="1" applyBorder="1" applyAlignment="1">
      <alignment horizontal="center" vertical="center" wrapText="1"/>
    </xf>
    <xf numFmtId="14" fontId="4" fillId="0" borderId="13" xfId="46" applyNumberFormat="1" applyFont="1" applyBorder="1" applyAlignment="1">
      <alignment horizontal="center" vertical="center"/>
    </xf>
    <xf numFmtId="189" fontId="4" fillId="0" borderId="13" xfId="46" applyNumberFormat="1" applyFont="1" applyBorder="1" applyAlignment="1">
      <alignment horizontal="center" vertical="center"/>
    </xf>
    <xf numFmtId="179" fontId="4" fillId="0" borderId="13" xfId="46" applyNumberFormat="1" applyFont="1" applyBorder="1" applyAlignment="1">
      <alignment horizontal="center" vertical="center" wrapText="1"/>
    </xf>
    <xf numFmtId="43" fontId="5" fillId="0" borderId="13" xfId="46" applyNumberFormat="1" applyFont="1" applyBorder="1" applyAlignment="1">
      <alignment horizontal="center" vertical="center" wrapText="1"/>
    </xf>
    <xf numFmtId="9" fontId="5" fillId="0" borderId="13" xfId="11" applyFont="1" applyFill="1" applyBorder="1" applyAlignment="1" applyProtection="1">
      <alignment horizontal="center" vertical="center" wrapText="1"/>
    </xf>
    <xf numFmtId="43" fontId="5" fillId="4" borderId="13" xfId="46" applyNumberFormat="1" applyFont="1" applyFill="1" applyBorder="1" applyAlignment="1">
      <alignment horizontal="center" vertical="center" wrapText="1"/>
    </xf>
    <xf numFmtId="49" fontId="4" fillId="0" borderId="10" xfId="46" applyNumberFormat="1" applyFont="1" applyBorder="1" applyAlignment="1">
      <alignment horizontal="center" vertical="center" wrapText="1"/>
    </xf>
    <xf numFmtId="0" fontId="4" fillId="0" borderId="0" xfId="46" applyFont="1" applyAlignment="1">
      <alignment horizontal="center" vertical="center" wrapText="1"/>
    </xf>
    <xf numFmtId="181" fontId="4" fillId="0" borderId="2" xfId="46" applyNumberFormat="1" applyFont="1" applyBorder="1" applyAlignment="1">
      <alignment horizontal="center" vertical="center" wrapText="1"/>
    </xf>
    <xf numFmtId="180" fontId="4" fillId="0" borderId="2" xfId="46" applyNumberFormat="1" applyFont="1" applyBorder="1" applyAlignment="1">
      <alignment horizontal="center" vertical="center" wrapText="1"/>
    </xf>
    <xf numFmtId="190" fontId="4" fillId="0" borderId="2" xfId="8" applyNumberFormat="1" applyFont="1" applyBorder="1" applyAlignment="1">
      <alignment horizontal="center" vertical="center" wrapText="1"/>
    </xf>
    <xf numFmtId="43" fontId="5" fillId="5" borderId="2" xfId="8" applyNumberFormat="1" applyFont="1" applyFill="1" applyBorder="1" applyAlignment="1">
      <alignment horizontal="center" vertical="center" wrapText="1"/>
    </xf>
    <xf numFmtId="49" fontId="4" fillId="5" borderId="2" xfId="46" applyNumberFormat="1" applyFont="1" applyFill="1" applyBorder="1" applyAlignment="1">
      <alignment horizontal="center" vertical="center" wrapText="1"/>
    </xf>
    <xf numFmtId="14" fontId="4" fillId="0" borderId="8" xfId="46" applyNumberFormat="1" applyFont="1" applyBorder="1" applyAlignment="1">
      <alignment horizontal="center" vertical="center"/>
    </xf>
    <xf numFmtId="189" fontId="4" fillId="0" borderId="8" xfId="46" applyNumberFormat="1" applyFont="1" applyBorder="1" applyAlignment="1">
      <alignment horizontal="center" vertical="center"/>
    </xf>
    <xf numFmtId="194" fontId="4" fillId="0" borderId="2" xfId="46" applyNumberFormat="1" applyFont="1" applyBorder="1" applyAlignment="1">
      <alignment horizontal="center" vertical="center"/>
    </xf>
    <xf numFmtId="43" fontId="5" fillId="0" borderId="2" xfId="8" applyNumberFormat="1" applyFont="1" applyBorder="1" applyAlignment="1">
      <alignment vertical="center" wrapText="1"/>
    </xf>
    <xf numFmtId="43" fontId="5" fillId="0" borderId="2" xfId="46" applyNumberFormat="1" applyFont="1" applyBorder="1" applyAlignment="1">
      <alignment vertical="center" wrapText="1"/>
    </xf>
    <xf numFmtId="0" fontId="4" fillId="0" borderId="8" xfId="46" applyFont="1" applyBorder="1" applyAlignment="1">
      <alignment horizontal="center" vertical="center"/>
    </xf>
    <xf numFmtId="179" fontId="4" fillId="0" borderId="8" xfId="13" applyNumberFormat="1" applyFont="1" applyBorder="1" applyAlignment="1">
      <alignment horizontal="center" vertical="center"/>
    </xf>
    <xf numFmtId="185" fontId="4" fillId="0" borderId="2" xfId="8" applyFont="1" applyBorder="1" applyAlignment="1">
      <alignment horizontal="right" vertical="center" wrapText="1"/>
    </xf>
    <xf numFmtId="43" fontId="5" fillId="0" borderId="2" xfId="8" applyNumberFormat="1" applyFont="1" applyBorder="1" applyAlignment="1">
      <alignment horizontal="right" vertical="center" wrapText="1"/>
    </xf>
    <xf numFmtId="43" fontId="5" fillId="0" borderId="2" xfId="13" applyNumberFormat="1" applyFont="1" applyBorder="1" applyAlignment="1">
      <alignment vertical="center" wrapText="1"/>
    </xf>
    <xf numFmtId="43" fontId="5" fillId="0" borderId="2" xfId="8" applyNumberFormat="1" applyFont="1" applyBorder="1">
      <alignment vertical="center"/>
    </xf>
    <xf numFmtId="43" fontId="5" fillId="0" borderId="2" xfId="46" applyNumberFormat="1" applyFont="1" applyBorder="1">
      <alignment vertical="center"/>
    </xf>
    <xf numFmtId="9" fontId="5" fillId="0" borderId="2" xfId="11" applyFont="1" applyFill="1" applyBorder="1" applyAlignment="1" applyProtection="1">
      <alignment vertical="center" wrapText="1"/>
    </xf>
    <xf numFmtId="9" fontId="4" fillId="0" borderId="2" xfId="13" applyFont="1" applyBorder="1" applyAlignment="1">
      <alignment vertical="center" wrapText="1"/>
    </xf>
    <xf numFmtId="43" fontId="5" fillId="0" borderId="8" xfId="46" applyNumberFormat="1" applyFont="1" applyBorder="1">
      <alignment vertical="center"/>
    </xf>
    <xf numFmtId="179" fontId="4" fillId="0" borderId="2" xfId="13" applyNumberFormat="1" applyFont="1" applyBorder="1" applyAlignment="1">
      <alignment vertical="center" wrapText="1"/>
    </xf>
    <xf numFmtId="9" fontId="5" fillId="0" borderId="2" xfId="11" applyFont="1" applyBorder="1" applyAlignment="1">
      <alignment horizontal="center" vertical="center" wrapText="1"/>
    </xf>
    <xf numFmtId="179" fontId="4" fillId="0" borderId="2" xfId="8" applyNumberFormat="1" applyFont="1" applyBorder="1" applyAlignment="1">
      <alignment horizontal="center" vertical="center" wrapText="1"/>
    </xf>
    <xf numFmtId="185" fontId="4" fillId="0" borderId="0" xfId="0" applyNumberFormat="1" applyFont="1">
      <alignment vertical="center"/>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189" fontId="4" fillId="0" borderId="2" xfId="0" applyNumberFormat="1" applyFont="1" applyBorder="1" applyAlignment="1">
      <alignment horizontal="center" vertical="center" wrapText="1"/>
    </xf>
    <xf numFmtId="49" fontId="4" fillId="0" borderId="2" xfId="0" applyNumberFormat="1" applyFont="1" applyBorder="1" applyAlignment="1">
      <alignment horizontal="center" vertical="center" wrapText="1"/>
    </xf>
    <xf numFmtId="14" fontId="4" fillId="0" borderId="2" xfId="0" applyNumberFormat="1" applyFont="1" applyBorder="1" applyAlignment="1">
      <alignment horizontal="center" vertical="center" wrapText="1"/>
    </xf>
    <xf numFmtId="187" fontId="4" fillId="0" borderId="2" xfId="0" applyNumberFormat="1" applyFont="1" applyBorder="1" applyAlignment="1">
      <alignment horizontal="center" vertical="center" wrapText="1"/>
    </xf>
    <xf numFmtId="10" fontId="4" fillId="0" borderId="2" xfId="0" applyNumberFormat="1" applyFont="1" applyBorder="1" applyAlignment="1">
      <alignment horizontal="center" vertical="center" wrapText="1"/>
    </xf>
    <xf numFmtId="43" fontId="5" fillId="0" borderId="2" xfId="0" applyNumberFormat="1" applyFont="1" applyBorder="1" applyAlignment="1">
      <alignment horizontal="center" vertical="center" wrapText="1"/>
    </xf>
    <xf numFmtId="0" fontId="4" fillId="0" borderId="6" xfId="0" applyFont="1" applyBorder="1" applyAlignment="1">
      <alignment horizontal="center" vertical="center" wrapText="1"/>
    </xf>
    <xf numFmtId="0" fontId="4" fillId="0" borderId="6" xfId="0" applyFont="1" applyBorder="1" applyAlignment="1">
      <alignment horizontal="center" vertical="center"/>
    </xf>
    <xf numFmtId="0" fontId="12" fillId="0" borderId="0" xfId="55" applyNumberFormat="1" applyFont="1">
      <alignment vertical="center"/>
    </xf>
    <xf numFmtId="0" fontId="13" fillId="0" borderId="0" xfId="0" applyFont="1">
      <alignment vertical="center"/>
    </xf>
    <xf numFmtId="193" fontId="9" fillId="0" borderId="0" xfId="0" applyNumberFormat="1" applyFont="1">
      <alignment vertical="center"/>
    </xf>
    <xf numFmtId="0" fontId="14" fillId="0" borderId="0" xfId="55" applyNumberFormat="1" applyFont="1" applyAlignment="1">
      <alignment horizontal="center" vertical="center"/>
    </xf>
    <xf numFmtId="177" fontId="14" fillId="0" borderId="0" xfId="55" applyNumberFormat="1" applyFont="1" applyAlignment="1">
      <alignment horizontal="center" vertical="center"/>
    </xf>
    <xf numFmtId="0" fontId="15" fillId="0" borderId="2" xfId="55" applyNumberFormat="1" applyFont="1" applyBorder="1" applyAlignment="1">
      <alignment horizontal="center" vertical="center" wrapText="1"/>
    </xf>
    <xf numFmtId="193" fontId="15" fillId="0" borderId="3" xfId="55" applyNumberFormat="1" applyFont="1" applyBorder="1" applyAlignment="1">
      <alignment horizontal="center" vertical="center" wrapText="1"/>
    </xf>
    <xf numFmtId="193" fontId="15" fillId="0" borderId="2" xfId="55" applyNumberFormat="1" applyFont="1" applyBorder="1" applyAlignment="1">
      <alignment horizontal="center" vertical="center" wrapText="1"/>
    </xf>
    <xf numFmtId="193" fontId="15" fillId="0" borderId="14" xfId="55" applyNumberFormat="1" applyFont="1" applyBorder="1" applyAlignment="1">
      <alignment horizontal="center" vertical="center" wrapText="1"/>
    </xf>
    <xf numFmtId="0" fontId="15" fillId="0" borderId="6" xfId="55" applyNumberFormat="1" applyFont="1" applyBorder="1" applyAlignment="1">
      <alignment horizontal="center" vertical="center" wrapText="1"/>
    </xf>
    <xf numFmtId="0" fontId="15" fillId="0" borderId="7" xfId="55" applyNumberFormat="1" applyFont="1" applyBorder="1" applyAlignment="1">
      <alignment horizontal="center" vertical="center" wrapText="1"/>
    </xf>
    <xf numFmtId="193" fontId="7" fillId="0" borderId="2" xfId="55" applyNumberFormat="1" applyFont="1" applyBorder="1" applyAlignment="1">
      <alignment horizontal="center" vertical="center" wrapText="1"/>
    </xf>
    <xf numFmtId="0" fontId="12" fillId="0" borderId="2" xfId="55" applyNumberFormat="1" applyFont="1" applyBorder="1" applyAlignment="1">
      <alignment horizontal="center" vertical="center" wrapText="1"/>
    </xf>
    <xf numFmtId="0" fontId="12" fillId="0" borderId="2" xfId="55" applyNumberFormat="1" applyFont="1" applyBorder="1" applyAlignment="1">
      <alignment horizontal="center" vertical="center"/>
    </xf>
    <xf numFmtId="193" fontId="5" fillId="0" borderId="2" xfId="55" applyNumberFormat="1" applyFont="1" applyBorder="1" applyAlignment="1">
      <alignment horizontal="center" vertical="center" wrapText="1"/>
    </xf>
    <xf numFmtId="0" fontId="12" fillId="0" borderId="2" xfId="0" applyFont="1" applyBorder="1" applyAlignment="1">
      <alignment horizontal="center" vertical="center" wrapText="1"/>
    </xf>
    <xf numFmtId="0" fontId="12" fillId="0" borderId="2" xfId="0" applyFont="1" applyBorder="1" applyAlignment="1">
      <alignment horizontal="center" vertical="center"/>
    </xf>
    <xf numFmtId="193" fontId="9" fillId="0" borderId="0" xfId="0" applyNumberFormat="1" applyFont="1" applyAlignment="1">
      <alignment horizontal="right" vertical="center"/>
    </xf>
    <xf numFmtId="0" fontId="16" fillId="0" borderId="0" xfId="46" applyFont="1">
      <alignment vertical="center"/>
    </xf>
    <xf numFmtId="0" fontId="17" fillId="0" borderId="0" xfId="46" applyFont="1" applyAlignment="1">
      <alignment horizontal="center" vertical="center"/>
    </xf>
    <xf numFmtId="0" fontId="18" fillId="0" borderId="0" xfId="0" applyFont="1" applyAlignment="1"/>
    <xf numFmtId="0" fontId="17" fillId="0" borderId="0" xfId="0" applyFont="1" applyAlignment="1"/>
    <xf numFmtId="0" fontId="19" fillId="0" borderId="0" xfId="0" applyFont="1" applyAlignment="1"/>
    <xf numFmtId="0" fontId="16" fillId="0" borderId="0" xfId="0" applyFont="1" applyAlignment="1">
      <alignment horizontal="center" vertical="center"/>
    </xf>
    <xf numFmtId="49" fontId="16" fillId="0" borderId="0" xfId="0" applyNumberFormat="1" applyFont="1" applyAlignment="1">
      <alignment horizontal="center" vertical="center" wrapText="1"/>
    </xf>
    <xf numFmtId="197" fontId="16" fillId="0" borderId="0" xfId="0" applyNumberFormat="1" applyFont="1" applyAlignment="1">
      <alignment horizontal="center" vertical="center" wrapText="1"/>
    </xf>
    <xf numFmtId="197" fontId="16" fillId="0" borderId="0" xfId="0" applyNumberFormat="1" applyFont="1" applyAlignment="1">
      <alignment horizontal="center" vertical="center"/>
    </xf>
    <xf numFmtId="0" fontId="16" fillId="0" borderId="0" xfId="0" applyFont="1" applyAlignment="1">
      <alignment horizontal="center" vertical="center" wrapText="1"/>
    </xf>
    <xf numFmtId="0" fontId="16" fillId="0" borderId="0" xfId="0" applyFont="1" applyAlignment="1"/>
    <xf numFmtId="0" fontId="16" fillId="0" borderId="0" xfId="46" applyFont="1" applyAlignment="1">
      <alignment horizontal="center" vertical="center"/>
    </xf>
    <xf numFmtId="49" fontId="16" fillId="0" borderId="0" xfId="46" applyNumberFormat="1" applyFont="1" applyAlignment="1">
      <alignment horizontal="center" vertical="center" wrapText="1"/>
    </xf>
    <xf numFmtId="197" fontId="16" fillId="0" borderId="0" xfId="46" applyNumberFormat="1" applyFont="1" applyAlignment="1">
      <alignment horizontal="center" vertical="center" wrapText="1"/>
    </xf>
    <xf numFmtId="197" fontId="16" fillId="0" borderId="0" xfId="8" applyNumberFormat="1" applyFont="1" applyAlignment="1">
      <alignment horizontal="center" vertical="center"/>
    </xf>
    <xf numFmtId="188" fontId="16" fillId="0" borderId="0" xfId="8" applyNumberFormat="1" applyFont="1" applyAlignment="1">
      <alignment horizontal="center" vertical="center" wrapText="1"/>
    </xf>
    <xf numFmtId="0" fontId="20" fillId="0" borderId="0" xfId="46" applyFont="1" applyAlignment="1">
      <alignment horizontal="center" vertical="center"/>
    </xf>
    <xf numFmtId="197" fontId="20" fillId="0" borderId="0" xfId="46" applyNumberFormat="1" applyFont="1" applyAlignment="1">
      <alignment horizontal="center" vertical="center"/>
    </xf>
    <xf numFmtId="0" fontId="20" fillId="0" borderId="0" xfId="46" applyFont="1" applyAlignment="1">
      <alignment horizontal="center" vertical="center" wrapText="1"/>
    </xf>
    <xf numFmtId="0" fontId="17" fillId="0" borderId="2" xfId="46" applyFont="1" applyBorder="1" applyAlignment="1">
      <alignment horizontal="center" vertical="center"/>
    </xf>
    <xf numFmtId="0" fontId="17" fillId="0" borderId="2" xfId="46" applyFont="1" applyBorder="1" applyAlignment="1">
      <alignment horizontal="center" vertical="center" wrapText="1"/>
    </xf>
    <xf numFmtId="0" fontId="17" fillId="0" borderId="3" xfId="46" applyFont="1" applyBorder="1" applyAlignment="1">
      <alignment horizontal="center" vertical="center" wrapText="1"/>
    </xf>
    <xf numFmtId="49" fontId="17" fillId="0" borderId="2" xfId="46" applyNumberFormat="1" applyFont="1" applyBorder="1" applyAlignment="1">
      <alignment horizontal="center" vertical="center" wrapText="1"/>
    </xf>
    <xf numFmtId="197" fontId="17" fillId="0" borderId="2" xfId="8" applyNumberFormat="1" applyFont="1" applyBorder="1" applyAlignment="1">
      <alignment horizontal="center" vertical="center"/>
    </xf>
    <xf numFmtId="188" fontId="17" fillId="0" borderId="2" xfId="8" applyNumberFormat="1" applyFont="1" applyBorder="1" applyAlignment="1">
      <alignment horizontal="center" vertical="center" wrapText="1"/>
    </xf>
    <xf numFmtId="0" fontId="17" fillId="0" borderId="14" xfId="46" applyFont="1" applyBorder="1" applyAlignment="1">
      <alignment horizontal="center" vertical="center" wrapText="1"/>
    </xf>
    <xf numFmtId="197" fontId="17" fillId="0" borderId="2" xfId="46" applyNumberFormat="1" applyFont="1" applyBorder="1" applyAlignment="1">
      <alignment horizontal="center" vertical="center" wrapText="1"/>
    </xf>
    <xf numFmtId="197" fontId="17" fillId="0" borderId="2" xfId="8" applyNumberFormat="1" applyFont="1" applyBorder="1" applyAlignment="1">
      <alignment horizontal="center" vertical="center" wrapText="1"/>
    </xf>
    <xf numFmtId="0" fontId="17" fillId="0" borderId="2" xfId="0" applyFont="1" applyBorder="1" applyAlignment="1">
      <alignment horizontal="center" vertical="center"/>
    </xf>
    <xf numFmtId="0" fontId="21" fillId="0" borderId="2" xfId="0" applyFont="1" applyBorder="1" applyAlignment="1">
      <alignment horizontal="center" vertical="center" wrapText="1"/>
    </xf>
    <xf numFmtId="49" fontId="21" fillId="0" borderId="2" xfId="0" applyNumberFormat="1" applyFont="1" applyBorder="1" applyAlignment="1">
      <alignment horizontal="center" vertical="center" wrapText="1"/>
    </xf>
    <xf numFmtId="197" fontId="22" fillId="0" borderId="2" xfId="8" applyNumberFormat="1" applyFont="1" applyBorder="1" applyAlignment="1">
      <alignment horizontal="right" vertical="center" wrapText="1"/>
    </xf>
    <xf numFmtId="0" fontId="18" fillId="0" borderId="2" xfId="0" applyFont="1" applyBorder="1" applyAlignment="1">
      <alignment horizontal="center" vertical="center" wrapText="1"/>
    </xf>
    <xf numFmtId="0" fontId="17" fillId="0" borderId="2" xfId="0" applyFont="1" applyBorder="1" applyAlignment="1">
      <alignment horizontal="center" vertical="center" wrapText="1"/>
    </xf>
    <xf numFmtId="49" fontId="17" fillId="0" borderId="2" xfId="0" applyNumberFormat="1" applyFont="1" applyBorder="1" applyAlignment="1">
      <alignment horizontal="center" vertical="center" wrapText="1"/>
    </xf>
    <xf numFmtId="197" fontId="22" fillId="0" borderId="2" xfId="0" applyNumberFormat="1" applyFont="1" applyBorder="1" applyAlignment="1">
      <alignment horizontal="right" vertical="center" wrapText="1"/>
    </xf>
    <xf numFmtId="0" fontId="19" fillId="0" borderId="2" xfId="0" applyFont="1" applyBorder="1" applyAlignment="1">
      <alignment horizontal="center" vertical="center"/>
    </xf>
    <xf numFmtId="0" fontId="19" fillId="0" borderId="2" xfId="0" applyFont="1" applyBorder="1" applyAlignment="1">
      <alignment horizontal="center" vertical="center" wrapText="1"/>
    </xf>
    <xf numFmtId="49" fontId="19" fillId="0" borderId="2" xfId="0" applyNumberFormat="1" applyFont="1" applyBorder="1" applyAlignment="1">
      <alignment horizontal="center" vertical="center" wrapText="1"/>
    </xf>
    <xf numFmtId="197" fontId="23" fillId="0" borderId="2" xfId="8" applyNumberFormat="1" applyFont="1" applyBorder="1" applyAlignment="1">
      <alignment horizontal="right" vertical="center" wrapText="1"/>
    </xf>
    <xf numFmtId="197" fontId="23" fillId="0" borderId="2" xfId="0" applyNumberFormat="1" applyFont="1" applyBorder="1" applyAlignment="1">
      <alignment horizontal="right" vertical="center"/>
    </xf>
    <xf numFmtId="0" fontId="16" fillId="0" borderId="0" xfId="46" applyFont="1" applyAlignment="1">
      <alignment horizontal="center" vertical="center" wrapText="1"/>
    </xf>
    <xf numFmtId="193" fontId="22" fillId="0" borderId="2" xfId="8" applyNumberFormat="1" applyFont="1" applyBorder="1" applyAlignment="1">
      <alignment horizontal="right" vertical="center" wrapText="1"/>
    </xf>
    <xf numFmtId="193" fontId="23" fillId="0" borderId="2" xfId="8" applyNumberFormat="1" applyFont="1" applyBorder="1" applyAlignment="1">
      <alignment horizontal="right" vertical="center" wrapText="1"/>
    </xf>
    <xf numFmtId="193" fontId="23" fillId="0" borderId="2" xfId="0" applyNumberFormat="1" applyFont="1" applyBorder="1" applyAlignment="1">
      <alignment horizontal="right" vertical="center"/>
    </xf>
    <xf numFmtId="193" fontId="22" fillId="0" borderId="2" xfId="0" applyNumberFormat="1" applyFont="1" applyBorder="1" applyAlignment="1">
      <alignment horizontal="right" vertical="center" wrapText="1"/>
    </xf>
    <xf numFmtId="193" fontId="23" fillId="0" borderId="2" xfId="0" applyNumberFormat="1" applyFont="1" applyBorder="1" applyAlignment="1">
      <alignment horizontal="right" vertical="center" wrapText="1"/>
    </xf>
    <xf numFmtId="197" fontId="23" fillId="0" borderId="2" xfId="0" applyNumberFormat="1" applyFont="1" applyBorder="1" applyAlignment="1">
      <alignment horizontal="right" vertical="center" wrapText="1"/>
    </xf>
    <xf numFmtId="0" fontId="19" fillId="0" borderId="2" xfId="46" applyFont="1" applyBorder="1" applyAlignment="1">
      <alignment horizontal="center" vertical="center" wrapText="1"/>
    </xf>
    <xf numFmtId="197" fontId="22" fillId="0" borderId="2" xfId="0" applyNumberFormat="1" applyFont="1" applyBorder="1" applyAlignment="1">
      <alignment horizontal="right" vertical="center"/>
    </xf>
    <xf numFmtId="0" fontId="24" fillId="0" borderId="0" xfId="55" applyNumberFormat="1" applyFont="1">
      <alignment vertical="center"/>
    </xf>
    <xf numFmtId="0" fontId="25" fillId="0" borderId="0" xfId="0" applyFont="1">
      <alignment vertical="center"/>
    </xf>
    <xf numFmtId="193" fontId="0" fillId="0" borderId="0" xfId="0" applyNumberFormat="1">
      <alignment vertical="center"/>
    </xf>
    <xf numFmtId="185" fontId="0" fillId="0" borderId="0" xfId="0" applyNumberFormat="1">
      <alignment vertical="center"/>
    </xf>
    <xf numFmtId="0" fontId="26" fillId="0" borderId="0" xfId="55" applyNumberFormat="1" applyFont="1" applyAlignment="1">
      <alignment horizontal="center" vertical="center"/>
    </xf>
    <xf numFmtId="177" fontId="26" fillId="0" borderId="0" xfId="55" applyNumberFormat="1" applyFont="1" applyAlignment="1">
      <alignment horizontal="center" vertical="center"/>
    </xf>
    <xf numFmtId="0" fontId="27" fillId="0" borderId="2" xfId="55" applyNumberFormat="1" applyFont="1" applyBorder="1" applyAlignment="1">
      <alignment horizontal="center" vertical="center" wrapText="1"/>
    </xf>
    <xf numFmtId="0" fontId="27" fillId="0" borderId="3" xfId="55" applyNumberFormat="1" applyFont="1" applyBorder="1" applyAlignment="1">
      <alignment horizontal="center" vertical="center" wrapText="1"/>
    </xf>
    <xf numFmtId="193" fontId="27" fillId="0" borderId="2" xfId="55" applyNumberFormat="1" applyFont="1" applyBorder="1" applyAlignment="1">
      <alignment horizontal="center" vertical="center" wrapText="1"/>
    </xf>
    <xf numFmtId="0" fontId="27" fillId="0" borderId="14" xfId="55" applyNumberFormat="1" applyFont="1" applyBorder="1" applyAlignment="1">
      <alignment horizontal="center" vertical="center" wrapText="1"/>
    </xf>
    <xf numFmtId="0" fontId="27" fillId="0" borderId="2" xfId="55" applyNumberFormat="1" applyFont="1" applyBorder="1" applyAlignment="1">
      <alignment horizontal="center" vertical="center"/>
    </xf>
    <xf numFmtId="193" fontId="28" fillId="0" borderId="2" xfId="55" applyNumberFormat="1" applyFont="1" applyBorder="1" applyAlignment="1">
      <alignment horizontal="center" vertical="center" wrapText="1"/>
    </xf>
    <xf numFmtId="0" fontId="24" fillId="0" borderId="2" xfId="55" applyNumberFormat="1" applyFont="1" applyBorder="1" applyAlignment="1">
      <alignment horizontal="center" vertical="center" wrapText="1"/>
    </xf>
    <xf numFmtId="0" fontId="24" fillId="0" borderId="2" xfId="55" applyNumberFormat="1" applyFont="1" applyBorder="1" applyAlignment="1">
      <alignment horizontal="center" vertical="center"/>
    </xf>
    <xf numFmtId="193" fontId="29" fillId="0" borderId="2" xfId="55" applyNumberFormat="1" applyFont="1" applyBorder="1" applyAlignment="1">
      <alignment horizontal="center" vertical="center" wrapText="1"/>
    </xf>
    <xf numFmtId="0" fontId="24" fillId="0" borderId="2" xfId="0" applyFont="1" applyBorder="1" applyAlignment="1">
      <alignment horizontal="center" vertical="center" wrapText="1"/>
    </xf>
    <xf numFmtId="193" fontId="29" fillId="0" borderId="2" xfId="0" applyNumberFormat="1" applyFont="1" applyBorder="1" applyAlignment="1">
      <alignment horizontal="center" vertical="center" wrapText="1"/>
    </xf>
    <xf numFmtId="193" fontId="30" fillId="0" borderId="2" xfId="0" applyNumberFormat="1" applyFont="1" applyBorder="1" applyAlignment="1">
      <alignment horizontal="center" vertical="center"/>
    </xf>
    <xf numFmtId="193" fontId="29" fillId="0" borderId="2" xfId="0" applyNumberFormat="1" applyFont="1" applyBorder="1" applyAlignment="1">
      <alignment horizontal="center" vertical="center"/>
    </xf>
    <xf numFmtId="0" fontId="24" fillId="0" borderId="2" xfId="0" applyFont="1" applyBorder="1" applyAlignment="1">
      <alignment horizontal="center" vertical="center"/>
    </xf>
    <xf numFmtId="0" fontId="24" fillId="0" borderId="3" xfId="55" applyNumberFormat="1" applyFont="1" applyBorder="1" applyAlignment="1">
      <alignment horizontal="center" vertical="center" wrapText="1"/>
    </xf>
    <xf numFmtId="0" fontId="24" fillId="0" borderId="15" xfId="55" applyNumberFormat="1" applyFont="1" applyBorder="1" applyAlignment="1">
      <alignment horizontal="center" vertical="center" wrapText="1"/>
    </xf>
    <xf numFmtId="177" fontId="24" fillId="0" borderId="2" xfId="0" applyNumberFormat="1" applyFont="1" applyBorder="1" applyAlignment="1">
      <alignment horizontal="center" vertical="center" wrapText="1"/>
    </xf>
    <xf numFmtId="0" fontId="24" fillId="0" borderId="14" xfId="55" applyNumberFormat="1" applyFont="1" applyBorder="1" applyAlignment="1">
      <alignment horizontal="center" vertical="center" wrapText="1"/>
    </xf>
    <xf numFmtId="185" fontId="24" fillId="0" borderId="0" xfId="55" applyNumberFormat="1" applyFont="1" applyAlignment="1">
      <alignment horizontal="center" vertical="center"/>
    </xf>
    <xf numFmtId="185" fontId="25" fillId="0" borderId="0" xfId="0" applyNumberFormat="1" applyFont="1" applyAlignment="1">
      <alignment horizontal="center" vertical="center"/>
    </xf>
    <xf numFmtId="185" fontId="25" fillId="0" borderId="0" xfId="0" applyNumberFormat="1" applyFont="1">
      <alignment vertical="center"/>
    </xf>
    <xf numFmtId="193" fontId="29" fillId="0" borderId="2" xfId="0" applyNumberFormat="1" applyFont="1" applyBorder="1">
      <alignment vertical="center"/>
    </xf>
    <xf numFmtId="0" fontId="24" fillId="0" borderId="0" xfId="55" applyNumberFormat="1" applyFont="1" applyAlignment="1">
      <alignment horizontal="center" vertical="center"/>
    </xf>
    <xf numFmtId="0" fontId="25" fillId="0" borderId="0" xfId="0" applyFont="1" applyAlignment="1">
      <alignment horizontal="center" vertical="center"/>
    </xf>
    <xf numFmtId="193" fontId="25" fillId="0" borderId="0" xfId="0" applyNumberFormat="1" applyFont="1">
      <alignment vertical="center"/>
    </xf>
    <xf numFmtId="0" fontId="4" fillId="3" borderId="2" xfId="46" applyFont="1" applyFill="1" applyBorder="1" applyAlignment="1" applyProtection="1" quotePrefix="1">
      <alignment horizontal="center" vertical="center" wrapText="1"/>
      <protection locked="0"/>
    </xf>
    <xf numFmtId="0" fontId="4" fillId="0" borderId="2" xfId="46" applyFont="1" applyBorder="1" applyAlignment="1" quotePrefix="1">
      <alignment horizontal="center" vertical="center" wrapText="1"/>
    </xf>
    <xf numFmtId="49" fontId="4" fillId="0" borderId="2" xfId="46" applyNumberFormat="1" applyFont="1" applyBorder="1" applyAlignment="1" quotePrefix="1">
      <alignment horizontal="center" vertical="center" wrapText="1"/>
    </xf>
    <xf numFmtId="10" fontId="4" fillId="0" borderId="2" xfId="13" applyNumberFormat="1" applyFont="1" applyBorder="1" applyAlignment="1" quotePrefix="1">
      <alignment horizontal="center" vertical="center" wrapText="1"/>
    </xf>
  </cellXfs>
  <cellStyles count="6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百分比 2"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千位分隔 7" xfId="21"/>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常规 2 2" xfId="46"/>
    <cellStyle name="40% - 强调文字颜色 5" xfId="47" builtinId="47"/>
    <cellStyle name="60% - 强调文字颜色 5" xfId="48" builtinId="48"/>
    <cellStyle name="强调文字颜色 6" xfId="49" builtinId="49"/>
    <cellStyle name="40% - 强调文字颜色 6" xfId="50" builtinId="51"/>
    <cellStyle name="60% - 强调文字颜色 6" xfId="51" builtinId="52"/>
    <cellStyle name="千位分隔 5" xfId="52"/>
    <cellStyle name="常规 7" xfId="53"/>
    <cellStyle name="百分比 3" xfId="54"/>
    <cellStyle name="常规 2" xfId="55"/>
    <cellStyle name="常规 3" xfId="56"/>
    <cellStyle name="千位分隔 2" xfId="57"/>
    <cellStyle name="常规 4" xfId="58"/>
    <cellStyle name="常规 4 2" xfId="5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U71"/>
  <sheetViews>
    <sheetView topLeftCell="A17" workbookViewId="0">
      <selection activeCell="I28" sqref="I28"/>
    </sheetView>
  </sheetViews>
  <sheetFormatPr defaultColWidth="9" defaultRowHeight="12.75"/>
  <cols>
    <col min="1" max="1" width="7.725" style="1" customWidth="1"/>
    <col min="2" max="2" width="15.2666666666667" style="6" customWidth="1"/>
    <col min="3" max="3" width="11.2666666666667" style="7" customWidth="1"/>
    <col min="4" max="4" width="20.0916666666667" style="7" customWidth="1"/>
    <col min="5" max="5" width="11.3666666666667" style="7" customWidth="1"/>
    <col min="6" max="6" width="14.6333333333333" style="8" customWidth="1"/>
    <col min="7" max="7" width="9.09166666666667" style="7" customWidth="1"/>
    <col min="8" max="8" width="9.45" style="7" customWidth="1"/>
    <col min="9" max="9" width="17.2666666666667" style="9" customWidth="1"/>
    <col min="10" max="10" width="16.8166666666667" style="9" customWidth="1"/>
    <col min="11" max="11" width="9.09166666666667" style="10" customWidth="1"/>
    <col min="12" max="12" width="16.2666666666667" style="9" customWidth="1"/>
    <col min="13" max="13" width="9.63333333333333" style="10" customWidth="1"/>
    <col min="14" max="14" width="16.8166666666667" style="9" customWidth="1"/>
    <col min="15" max="15" width="10.2666666666667" style="10" customWidth="1"/>
    <col min="16" max="16" width="9.09166666666667" style="7" customWidth="1"/>
    <col min="17" max="17" width="9" style="7" customWidth="1"/>
    <col min="18" max="18" width="9.54166666666667" style="7" customWidth="1"/>
    <col min="19" max="19" width="10.3666666666667" style="7" customWidth="1"/>
    <col min="20" max="20" width="11.3666666666667" style="7" customWidth="1"/>
    <col min="21" max="21" width="13.725" style="7"/>
    <col min="22" max="16384" width="9" style="7"/>
  </cols>
  <sheetData>
    <row r="1" ht="42" customHeight="1" spans="1:19">
      <c r="A1" s="11" t="s">
        <v>0</v>
      </c>
      <c r="B1" s="11"/>
      <c r="C1" s="11"/>
      <c r="D1" s="11"/>
      <c r="E1" s="11"/>
      <c r="F1" s="11"/>
      <c r="G1" s="11"/>
      <c r="H1" s="11"/>
      <c r="I1" s="54"/>
      <c r="J1" s="54"/>
      <c r="K1" s="11"/>
      <c r="L1" s="54"/>
      <c r="M1" s="11"/>
      <c r="N1" s="54"/>
      <c r="O1" s="11"/>
      <c r="R1" s="7">
        <v>39647.697634</v>
      </c>
      <c r="S1" s="7">
        <v>6750.377131</v>
      </c>
    </row>
    <row r="2" s="1" customFormat="1" ht="40" customHeight="1" spans="1:19">
      <c r="A2" s="12" t="s">
        <v>1</v>
      </c>
      <c r="B2" s="13" t="s">
        <v>2</v>
      </c>
      <c r="C2" s="12" t="s">
        <v>3</v>
      </c>
      <c r="D2" s="13" t="s">
        <v>4</v>
      </c>
      <c r="E2" s="13" t="s">
        <v>5</v>
      </c>
      <c r="F2" s="14" t="s">
        <v>6</v>
      </c>
      <c r="G2" s="15" t="s">
        <v>7</v>
      </c>
      <c r="H2" s="16" t="s">
        <v>8</v>
      </c>
      <c r="I2" s="14" t="s">
        <v>9</v>
      </c>
      <c r="J2" s="49" t="s">
        <v>10</v>
      </c>
      <c r="K2" s="55"/>
      <c r="L2" s="49" t="s">
        <v>11</v>
      </c>
      <c r="M2" s="55"/>
      <c r="N2" s="49" t="s">
        <v>12</v>
      </c>
      <c r="O2" s="55"/>
      <c r="R2" s="1">
        <f>I4-R1</f>
        <v>0</v>
      </c>
      <c r="S2" s="1">
        <f>J4-S1</f>
        <v>0</v>
      </c>
    </row>
    <row r="3" s="1" customFormat="1" ht="40" customHeight="1" spans="1:15">
      <c r="A3" s="12"/>
      <c r="B3" s="13"/>
      <c r="C3" s="12"/>
      <c r="D3" s="13"/>
      <c r="E3" s="13"/>
      <c r="F3" s="14"/>
      <c r="G3" s="15"/>
      <c r="H3" s="16"/>
      <c r="I3" s="14"/>
      <c r="J3" s="14" t="s">
        <v>13</v>
      </c>
      <c r="K3" s="56" t="s">
        <v>14</v>
      </c>
      <c r="L3" s="14" t="s">
        <v>13</v>
      </c>
      <c r="M3" s="56" t="s">
        <v>14</v>
      </c>
      <c r="N3" s="14" t="s">
        <v>13</v>
      </c>
      <c r="O3" s="56" t="s">
        <v>14</v>
      </c>
    </row>
    <row r="4" s="2" customFormat="1" ht="28" customHeight="1" spans="1:21">
      <c r="A4" s="17"/>
      <c r="B4" s="18"/>
      <c r="C4" s="17"/>
      <c r="D4" s="18" t="s">
        <v>15</v>
      </c>
      <c r="E4" s="18"/>
      <c r="F4" s="19"/>
      <c r="G4" s="20"/>
      <c r="H4" s="21"/>
      <c r="I4" s="19">
        <f t="shared" ref="I4:L4" si="0">I5+I12+I19+I22+I25+I27+I30+I34+I39+I42+I49+I58+I64+I67+I10</f>
        <v>39647.697634</v>
      </c>
      <c r="J4" s="19">
        <f t="shared" si="0"/>
        <v>6750.377131</v>
      </c>
      <c r="K4" s="57"/>
      <c r="L4" s="19">
        <f t="shared" si="0"/>
        <v>15349.915474</v>
      </c>
      <c r="M4" s="57"/>
      <c r="N4" s="19">
        <f>N5+N12+N19+N22+N25+N27+N30+N34+N39+N42+N49+N58+N64+N67+N10</f>
        <v>17547.405029</v>
      </c>
      <c r="O4" s="57"/>
      <c r="P4" s="1">
        <f t="shared" ref="P4:P9" si="1">I4-J4-L4-N4</f>
        <v>0</v>
      </c>
      <c r="Q4" s="63">
        <f t="shared" ref="Q4:Q31" si="2">I4-J4-L4-N4</f>
        <v>0</v>
      </c>
      <c r="R4" s="2">
        <f>I4-'按险种列示(元）'!I4/10000</f>
        <v>-5547.634207</v>
      </c>
      <c r="S4" s="2">
        <f>J4-'按险种列示(元）'!J4/10000</f>
        <v>-1643.386845</v>
      </c>
      <c r="T4" s="2">
        <f>L4-'按险种列示(元）'!L4/10000</f>
        <v>-2988.187259</v>
      </c>
      <c r="U4" s="2">
        <f>N4-'按险种列示(元）'!N4/10000</f>
        <v>-916.060102999996</v>
      </c>
    </row>
    <row r="5" s="2" customFormat="1" ht="28" customHeight="1" spans="1:21">
      <c r="A5" s="17" t="s">
        <v>16</v>
      </c>
      <c r="B5" s="18"/>
      <c r="C5" s="17"/>
      <c r="D5" s="18" t="s">
        <v>17</v>
      </c>
      <c r="E5" s="18"/>
      <c r="F5" s="19">
        <f t="shared" ref="F5:J5" si="3">F6+F7+F8+F9</f>
        <v>21347.632641</v>
      </c>
      <c r="G5" s="20"/>
      <c r="H5" s="21"/>
      <c r="I5" s="19">
        <f t="shared" si="3"/>
        <v>9719.183383</v>
      </c>
      <c r="J5" s="19">
        <f t="shared" si="3"/>
        <v>971.918339</v>
      </c>
      <c r="K5" s="57"/>
      <c r="L5" s="19">
        <f>L6+L7+L8+L9</f>
        <v>4070.1348</v>
      </c>
      <c r="M5" s="57"/>
      <c r="N5" s="19">
        <f>N6+N7+N8+N9</f>
        <v>4677.130244</v>
      </c>
      <c r="O5" s="57"/>
      <c r="P5" s="1">
        <f t="shared" si="1"/>
        <v>0</v>
      </c>
      <c r="Q5" s="63">
        <f t="shared" si="2"/>
        <v>0</v>
      </c>
      <c r="R5" s="2">
        <f>I5-'按险种列示(元）'!I5/10000</f>
        <v>5009.986985</v>
      </c>
      <c r="S5" s="2">
        <f>J5-'按险种列示(元）'!J5/10000</f>
        <v>500.998704</v>
      </c>
      <c r="T5" s="2">
        <f>L5-'按险种列示(元）'!L5/10000</f>
        <v>2169.34507</v>
      </c>
      <c r="U5" s="2">
        <f>N5-'按险种列示(元）'!N5/10000</f>
        <v>2339.643211</v>
      </c>
    </row>
    <row r="6" s="2" customFormat="1" ht="28" customHeight="1" spans="1:21">
      <c r="A6" s="17" t="s">
        <v>16</v>
      </c>
      <c r="B6" s="18"/>
      <c r="C6" s="17"/>
      <c r="D6" s="67" t="s">
        <v>18</v>
      </c>
      <c r="E6" s="18"/>
      <c r="F6" s="19">
        <v>21342.8767</v>
      </c>
      <c r="G6" s="20"/>
      <c r="H6" s="21"/>
      <c r="I6" s="19">
        <v>635.623629</v>
      </c>
      <c r="J6" s="19">
        <v>63.562369</v>
      </c>
      <c r="K6" s="57"/>
      <c r="L6" s="19">
        <v>317.811815</v>
      </c>
      <c r="M6" s="57"/>
      <c r="N6" s="19">
        <v>254.249445</v>
      </c>
      <c r="O6" s="57"/>
      <c r="P6" s="1">
        <f t="shared" si="1"/>
        <v>0</v>
      </c>
      <c r="Q6" s="63">
        <f t="shared" si="2"/>
        <v>0</v>
      </c>
      <c r="R6" s="2">
        <f>I6-'按险种列示(元）'!I6/10000</f>
        <v>530.462126</v>
      </c>
      <c r="S6" s="2">
        <f>J6-'按险种列示(元）'!J6/10000</f>
        <v>53.046221</v>
      </c>
      <c r="T6" s="2">
        <f>L6-'按险种列示(元）'!L6/10000</f>
        <v>265.23106</v>
      </c>
      <c r="U6" s="2">
        <f>N6-'按险种列示(元）'!N6/10000</f>
        <v>212.184845</v>
      </c>
    </row>
    <row r="7" s="2" customFormat="1" ht="28" customHeight="1" spans="1:21">
      <c r="A7" s="17" t="s">
        <v>16</v>
      </c>
      <c r="B7" s="18"/>
      <c r="C7" s="17"/>
      <c r="D7" s="67" t="s">
        <v>19</v>
      </c>
      <c r="E7" s="69"/>
      <c r="F7" s="19">
        <v>0.683082</v>
      </c>
      <c r="G7" s="20"/>
      <c r="H7" s="21"/>
      <c r="I7" s="19">
        <v>481.4138</v>
      </c>
      <c r="J7" s="19">
        <v>48.14138</v>
      </c>
      <c r="K7" s="57"/>
      <c r="L7" s="19">
        <v>255.26162</v>
      </c>
      <c r="M7" s="57"/>
      <c r="N7" s="19">
        <v>178.0108</v>
      </c>
      <c r="O7" s="57"/>
      <c r="P7" s="1">
        <f t="shared" si="1"/>
        <v>0</v>
      </c>
      <c r="Q7" s="63">
        <f t="shared" si="2"/>
        <v>0</v>
      </c>
      <c r="R7" s="2">
        <f>I7-'按险种列示(元）'!I16/10000</f>
        <v>415.4636</v>
      </c>
      <c r="S7" s="2">
        <f>J7-'按险种列示(元）'!J16/10000</f>
        <v>41.54636</v>
      </c>
      <c r="T7" s="2">
        <f>L7-'按险种列示(元）'!L16/10000</f>
        <v>222.28652</v>
      </c>
      <c r="U7" s="2">
        <f>N7-'按险种列示(元）'!N16/10000</f>
        <v>151.63072</v>
      </c>
    </row>
    <row r="8" s="2" customFormat="1" ht="28" customHeight="1" spans="1:21">
      <c r="A8" s="17" t="s">
        <v>16</v>
      </c>
      <c r="B8" s="18"/>
      <c r="C8" s="17"/>
      <c r="D8" s="67" t="s">
        <v>20</v>
      </c>
      <c r="E8" s="69"/>
      <c r="F8" s="72">
        <v>2.513579</v>
      </c>
      <c r="G8" s="73"/>
      <c r="H8" s="74"/>
      <c r="I8" s="72">
        <v>6802.602954</v>
      </c>
      <c r="J8" s="72">
        <v>680.26029</v>
      </c>
      <c r="K8" s="57"/>
      <c r="L8" s="72">
        <v>2777.244165</v>
      </c>
      <c r="M8" s="57"/>
      <c r="N8" s="72">
        <v>3345.098499</v>
      </c>
      <c r="O8" s="57"/>
      <c r="P8" s="1">
        <f t="shared" si="1"/>
        <v>0</v>
      </c>
      <c r="Q8" s="63">
        <f t="shared" si="2"/>
        <v>0</v>
      </c>
      <c r="R8" s="2">
        <f>I8-'按险种列示(元）'!I19/10000</f>
        <v>2264.518259</v>
      </c>
      <c r="S8" s="2">
        <f>J8-'按险种列示(元）'!J19/10000</f>
        <v>226.451823</v>
      </c>
      <c r="T8" s="2">
        <f>L8-'按险种列示(元）'!L19/10000</f>
        <v>962.01029</v>
      </c>
      <c r="U8" s="2">
        <f>N8-'按险种列示(元）'!N19/10000</f>
        <v>1076.056146</v>
      </c>
    </row>
    <row r="9" s="2" customFormat="1" ht="28" customHeight="1" spans="1:21">
      <c r="A9" s="17" t="s">
        <v>16</v>
      </c>
      <c r="B9" s="18"/>
      <c r="C9" s="17"/>
      <c r="D9" s="67" t="s">
        <v>21</v>
      </c>
      <c r="E9" s="69"/>
      <c r="F9" s="19">
        <v>1.55928</v>
      </c>
      <c r="G9" s="20"/>
      <c r="H9" s="21"/>
      <c r="I9" s="19">
        <v>1799.543</v>
      </c>
      <c r="J9" s="19">
        <v>179.9543</v>
      </c>
      <c r="K9" s="57"/>
      <c r="L9" s="19">
        <v>719.8172</v>
      </c>
      <c r="M9" s="57"/>
      <c r="N9" s="19">
        <v>899.7715</v>
      </c>
      <c r="O9" s="57"/>
      <c r="P9" s="1">
        <f t="shared" si="1"/>
        <v>0</v>
      </c>
      <c r="Q9" s="63">
        <f t="shared" si="2"/>
        <v>0</v>
      </c>
      <c r="R9" s="2" t="e">
        <f>I9-'按险种列示(元）'!#REF!/10000</f>
        <v>#REF!</v>
      </c>
      <c r="S9" s="2" t="e">
        <f>J9-'按险种列示(元）'!#REF!/10000</f>
        <v>#REF!</v>
      </c>
      <c r="T9" s="2" t="e">
        <f>L9-'按险种列示(元）'!#REF!/10000</f>
        <v>#REF!</v>
      </c>
      <c r="U9" s="2" t="e">
        <f>N9-'按险种列示(元）'!#REF!/10000</f>
        <v>#REF!</v>
      </c>
    </row>
    <row r="10" s="3" customFormat="1" ht="28" customHeight="1" spans="1:21">
      <c r="A10" s="17" t="s">
        <v>22</v>
      </c>
      <c r="B10" s="31"/>
      <c r="C10" s="32"/>
      <c r="D10" s="31" t="s">
        <v>17</v>
      </c>
      <c r="E10" s="33"/>
      <c r="F10" s="42" t="e">
        <f>#REF!-'核减按险种列示（核减）'!F67</f>
        <v>#REF!</v>
      </c>
      <c r="G10" s="33"/>
      <c r="H10" s="33"/>
      <c r="I10" s="22">
        <f>SUM(I11:I11)</f>
        <v>741.677576</v>
      </c>
      <c r="J10" s="22">
        <f>SUM(J11:J11)</f>
        <v>74.167758</v>
      </c>
      <c r="K10" s="59"/>
      <c r="L10" s="22">
        <f>SUM(L11:L11)</f>
        <v>370.838788</v>
      </c>
      <c r="M10" s="59"/>
      <c r="N10" s="22">
        <f>SUM(N11:N11)</f>
        <v>296.67103</v>
      </c>
      <c r="O10" s="59"/>
      <c r="P10" s="4"/>
      <c r="Q10" s="63">
        <f t="shared" si="2"/>
        <v>0</v>
      </c>
      <c r="R10" s="2">
        <f>I10-'按险种列示(元）'!I54/10000</f>
        <v>-5628.162526</v>
      </c>
      <c r="S10" s="2">
        <f>J10-'按险种列示(元）'!J54/10000</f>
        <v>-562.816253</v>
      </c>
      <c r="T10" s="2">
        <f>L10-'按险种列示(元）'!L54/10000</f>
        <v>-3297.487578</v>
      </c>
      <c r="U10" s="2">
        <f>N10-'按险种列示(元）'!N54/10000</f>
        <v>-1767.858695</v>
      </c>
    </row>
    <row r="11" s="4" customFormat="1" ht="43.5" customHeight="1" spans="1:21">
      <c r="A11" s="12" t="s">
        <v>22</v>
      </c>
      <c r="B11" s="13" t="s">
        <v>23</v>
      </c>
      <c r="C11" s="12" t="s">
        <v>24</v>
      </c>
      <c r="D11" s="13" t="s">
        <v>25</v>
      </c>
      <c r="E11" s="34" t="s">
        <v>26</v>
      </c>
      <c r="F11" s="35">
        <v>30.683722</v>
      </c>
      <c r="G11" s="36">
        <v>0.08</v>
      </c>
      <c r="H11" s="37">
        <v>24</v>
      </c>
      <c r="I11" s="14">
        <v>741.677576</v>
      </c>
      <c r="J11" s="14">
        <v>74.167758</v>
      </c>
      <c r="K11" s="60">
        <v>0.1</v>
      </c>
      <c r="L11" s="14">
        <v>370.838788</v>
      </c>
      <c r="M11" s="60">
        <v>0.5</v>
      </c>
      <c r="N11" s="14">
        <v>296.67103</v>
      </c>
      <c r="O11" s="60">
        <v>0.4</v>
      </c>
      <c r="Q11" s="63">
        <f t="shared" si="2"/>
        <v>0</v>
      </c>
      <c r="R11" s="2">
        <f>I11-'按险种列示(元）'!I56/10000</f>
        <v>-794.099376</v>
      </c>
      <c r="S11" s="2">
        <f>J11-'按险种列示(元）'!J56/10000</f>
        <v>-79.409938</v>
      </c>
      <c r="T11" s="2">
        <f>L11-'按险种列示(元）'!L56/10000</f>
        <v>-397.049688</v>
      </c>
      <c r="U11" s="2">
        <f>N11-'按险种列示(元）'!N56/10000</f>
        <v>-317.63975</v>
      </c>
    </row>
    <row r="12" s="2" customFormat="1" ht="28" customHeight="1" spans="1:21">
      <c r="A12" s="18" t="s">
        <v>27</v>
      </c>
      <c r="B12" s="18"/>
      <c r="C12" s="17"/>
      <c r="D12" s="18" t="s">
        <v>17</v>
      </c>
      <c r="E12" s="18"/>
      <c r="F12" s="42" t="e">
        <f>#REF!-'核减按险种列示（核减）'!F74</f>
        <v>#REF!</v>
      </c>
      <c r="G12" s="38"/>
      <c r="H12" s="18"/>
      <c r="I12" s="22">
        <f t="shared" ref="I12:L12" si="4">SUM(I13:I18)</f>
        <v>10570.451903</v>
      </c>
      <c r="J12" s="22">
        <f t="shared" si="4"/>
        <v>1057.045144</v>
      </c>
      <c r="K12" s="61"/>
      <c r="L12" s="22">
        <f t="shared" si="4"/>
        <v>5327.539784</v>
      </c>
      <c r="M12" s="61"/>
      <c r="N12" s="22">
        <f>SUM(N13:N18)</f>
        <v>4185.866975</v>
      </c>
      <c r="O12" s="61"/>
      <c r="P12" s="1">
        <f t="shared" ref="P12:P31" si="5">I12-J12-L12-N12</f>
        <v>0</v>
      </c>
      <c r="Q12" s="63">
        <f t="shared" si="2"/>
        <v>0</v>
      </c>
      <c r="R12" s="2">
        <f>I12-'按险种列示(元）'!I61/10000</f>
        <v>-489.743414999999</v>
      </c>
      <c r="S12" s="2">
        <f>J12-'按险种列示(元）'!J61/10000</f>
        <v>-48.9743369999999</v>
      </c>
      <c r="T12" s="2">
        <f>L12-'按险种列示(元）'!L61/10000</f>
        <v>-195.897368999998</v>
      </c>
      <c r="U12" s="2">
        <f>N12-'按险种列示(元）'!N61/10000</f>
        <v>-244.871709</v>
      </c>
    </row>
    <row r="13" s="1" customFormat="1" ht="28" customHeight="1" spans="1:21">
      <c r="A13" s="13" t="s">
        <v>27</v>
      </c>
      <c r="B13" s="13" t="s">
        <v>28</v>
      </c>
      <c r="C13" s="12" t="s">
        <v>24</v>
      </c>
      <c r="D13" s="18" t="s">
        <v>28</v>
      </c>
      <c r="E13" s="13">
        <v>394.708</v>
      </c>
      <c r="F13" s="39">
        <v>355.078</v>
      </c>
      <c r="G13" s="40" t="s">
        <v>29</v>
      </c>
      <c r="H13" s="13" t="s">
        <v>30</v>
      </c>
      <c r="I13" s="14">
        <v>2876.666436</v>
      </c>
      <c r="J13" s="14">
        <v>287.666643</v>
      </c>
      <c r="K13" s="56">
        <v>0.0999999997914253</v>
      </c>
      <c r="L13" s="14">
        <v>1869.833184</v>
      </c>
      <c r="M13" s="56">
        <v>0.650000000208575</v>
      </c>
      <c r="N13" s="14">
        <v>719.166609</v>
      </c>
      <c r="O13" s="56">
        <v>0.25</v>
      </c>
      <c r="P13" s="1">
        <f t="shared" si="5"/>
        <v>0</v>
      </c>
      <c r="Q13" s="63">
        <f t="shared" si="2"/>
        <v>0</v>
      </c>
      <c r="R13" s="2">
        <f>I13-'按险种列示(元）'!I62/10000</f>
        <v>0</v>
      </c>
      <c r="S13" s="2">
        <f>J13-'按险种列示(元）'!J62/10000</f>
        <v>0</v>
      </c>
      <c r="T13" s="2">
        <f>L13-'按险种列示(元）'!L62/10000</f>
        <v>0</v>
      </c>
      <c r="U13" s="2">
        <f>N13-'按险种列示(元）'!N62/10000</f>
        <v>0</v>
      </c>
    </row>
    <row r="14" s="1" customFormat="1" ht="28" customHeight="1" spans="1:21">
      <c r="A14" s="13" t="s">
        <v>27</v>
      </c>
      <c r="B14" s="13" t="s">
        <v>31</v>
      </c>
      <c r="C14" s="12" t="s">
        <v>24</v>
      </c>
      <c r="D14" s="18" t="s">
        <v>31</v>
      </c>
      <c r="E14" s="13">
        <v>30.540037</v>
      </c>
      <c r="F14" s="39">
        <v>0.552157</v>
      </c>
      <c r="G14" s="40" t="s">
        <v>32</v>
      </c>
      <c r="H14" s="13" t="s">
        <v>33</v>
      </c>
      <c r="I14" s="14">
        <v>5059.418317</v>
      </c>
      <c r="J14" s="14">
        <v>505.94179</v>
      </c>
      <c r="K14" s="56">
        <v>0.0999999917579458</v>
      </c>
      <c r="L14" s="14">
        <v>2276.738282</v>
      </c>
      <c r="M14" s="56">
        <v>0.450000007777574</v>
      </c>
      <c r="N14" s="14">
        <v>2276.738245</v>
      </c>
      <c r="O14" s="56">
        <v>0.45000000046448</v>
      </c>
      <c r="P14" s="1">
        <f t="shared" si="5"/>
        <v>0</v>
      </c>
      <c r="Q14" s="63">
        <f t="shared" si="2"/>
        <v>0</v>
      </c>
      <c r="R14" s="2">
        <f>I14-'按险种列示(元）'!I63/10000</f>
        <v>0</v>
      </c>
      <c r="S14" s="2">
        <f>J14-'按险种列示(元）'!J63/10000</f>
        <v>0</v>
      </c>
      <c r="T14" s="2">
        <f>L14-'按险种列示(元）'!L63/10000</f>
        <v>0</v>
      </c>
      <c r="U14" s="2">
        <f>N14-'按险种列示(元）'!N63/10000</f>
        <v>0</v>
      </c>
    </row>
    <row r="15" s="1" customFormat="1" ht="28" customHeight="1" spans="1:21">
      <c r="A15" s="13" t="s">
        <v>27</v>
      </c>
      <c r="B15" s="13" t="s">
        <v>34</v>
      </c>
      <c r="C15" s="12" t="s">
        <v>24</v>
      </c>
      <c r="D15" s="18" t="s">
        <v>34</v>
      </c>
      <c r="E15" s="13">
        <v>0.4245</v>
      </c>
      <c r="F15" s="39">
        <v>0.03</v>
      </c>
      <c r="G15" s="40">
        <v>0.08</v>
      </c>
      <c r="H15" s="13">
        <v>320</v>
      </c>
      <c r="I15" s="14">
        <v>9.6</v>
      </c>
      <c r="J15" s="14">
        <v>0.96</v>
      </c>
      <c r="K15" s="56">
        <v>0.1</v>
      </c>
      <c r="L15" s="14">
        <v>4.8</v>
      </c>
      <c r="M15" s="56">
        <v>0.5</v>
      </c>
      <c r="N15" s="14">
        <v>3.84</v>
      </c>
      <c r="O15" s="56">
        <v>0.4</v>
      </c>
      <c r="P15" s="1">
        <f t="shared" si="5"/>
        <v>0</v>
      </c>
      <c r="Q15" s="63">
        <f t="shared" si="2"/>
        <v>0</v>
      </c>
      <c r="R15" s="2">
        <f>I15-'按险种列示(元）'!I64/10000</f>
        <v>0</v>
      </c>
      <c r="S15" s="2">
        <f>J15-'按险种列示(元）'!J64/10000</f>
        <v>0</v>
      </c>
      <c r="T15" s="2">
        <f>L15-'按险种列示(元）'!L64/10000</f>
        <v>0</v>
      </c>
      <c r="U15" s="2">
        <f>N15-'按险种列示(元）'!N64/10000</f>
        <v>0</v>
      </c>
    </row>
    <row r="16" s="1" customFormat="1" ht="28" customHeight="1" spans="1:21">
      <c r="A16" s="13" t="s">
        <v>27</v>
      </c>
      <c r="B16" s="13" t="s">
        <v>35</v>
      </c>
      <c r="C16" s="12" t="s">
        <v>24</v>
      </c>
      <c r="D16" s="18" t="s">
        <v>35</v>
      </c>
      <c r="E16" s="13">
        <v>2.371293</v>
      </c>
      <c r="F16" s="39">
        <v>0.322498</v>
      </c>
      <c r="G16" s="40">
        <v>0.1</v>
      </c>
      <c r="H16" s="13" t="s">
        <v>36</v>
      </c>
      <c r="I16" s="14">
        <v>2525.2291</v>
      </c>
      <c r="J16" s="14">
        <v>252.52291</v>
      </c>
      <c r="K16" s="56">
        <v>0.1</v>
      </c>
      <c r="L16" s="14">
        <v>1136.353095</v>
      </c>
      <c r="M16" s="56">
        <v>0.45</v>
      </c>
      <c r="N16" s="14">
        <v>1136.353095</v>
      </c>
      <c r="O16" s="56">
        <v>0.45</v>
      </c>
      <c r="P16" s="1">
        <f t="shared" si="5"/>
        <v>0</v>
      </c>
      <c r="Q16" s="63">
        <f t="shared" si="2"/>
        <v>0</v>
      </c>
      <c r="R16" s="2">
        <f>I16-'按险种列示(元）'!I65/10000</f>
        <v>0</v>
      </c>
      <c r="S16" s="2">
        <f>J16-'按险种列示(元）'!J65/10000</f>
        <v>0</v>
      </c>
      <c r="T16" s="2">
        <f>L16-'按险种列示(元）'!L65/10000</f>
        <v>0</v>
      </c>
      <c r="U16" s="2">
        <f>N16-'按险种列示(元）'!N65/10000</f>
        <v>0</v>
      </c>
    </row>
    <row r="17" s="1" customFormat="1" ht="28" customHeight="1" spans="1:21">
      <c r="A17" s="13" t="s">
        <v>27</v>
      </c>
      <c r="B17" s="13" t="s">
        <v>37</v>
      </c>
      <c r="C17" s="12" t="s">
        <v>24</v>
      </c>
      <c r="D17" s="18" t="s">
        <v>37</v>
      </c>
      <c r="E17" s="13">
        <v>2.2</v>
      </c>
      <c r="F17" s="39">
        <v>0.10299</v>
      </c>
      <c r="G17" s="40">
        <v>0.045</v>
      </c>
      <c r="H17" s="13">
        <v>945</v>
      </c>
      <c r="I17" s="14">
        <v>97.32555</v>
      </c>
      <c r="J17" s="14">
        <v>9.732551</v>
      </c>
      <c r="K17" s="56">
        <v>0.0999999855212922</v>
      </c>
      <c r="L17" s="14">
        <v>38.930223</v>
      </c>
      <c r="M17" s="56">
        <v>0.400000010220264</v>
      </c>
      <c r="N17" s="14">
        <v>48.662776</v>
      </c>
      <c r="O17" s="56">
        <v>0.500000004258443</v>
      </c>
      <c r="P17" s="1">
        <f t="shared" si="5"/>
        <v>0</v>
      </c>
      <c r="Q17" s="63">
        <f t="shared" si="2"/>
        <v>0</v>
      </c>
      <c r="R17" s="2">
        <f>I17-'按险种列示(元）'!I66/10000</f>
        <v>-489.743415</v>
      </c>
      <c r="S17" s="2">
        <f>J17-'按险种列示(元）'!J66/10000</f>
        <v>-48.974337</v>
      </c>
      <c r="T17" s="2">
        <f>L17-'按险种列示(元）'!L66/10000</f>
        <v>-195.897369</v>
      </c>
      <c r="U17" s="2">
        <f>N17-'按险种列示(元）'!N66/10000</f>
        <v>-244.871709</v>
      </c>
    </row>
    <row r="18" s="1" customFormat="1" ht="28" customHeight="1" spans="1:21">
      <c r="A18" s="13" t="s">
        <v>27</v>
      </c>
      <c r="B18" s="13" t="s">
        <v>38</v>
      </c>
      <c r="C18" s="12" t="s">
        <v>24</v>
      </c>
      <c r="D18" s="18" t="s">
        <v>38</v>
      </c>
      <c r="E18" s="13">
        <v>0.00295</v>
      </c>
      <c r="F18" s="39">
        <v>0.00295</v>
      </c>
      <c r="G18" s="40">
        <v>0.03</v>
      </c>
      <c r="H18" s="13">
        <v>750</v>
      </c>
      <c r="I18" s="14">
        <v>2.2125</v>
      </c>
      <c r="J18" s="14">
        <v>0.22125</v>
      </c>
      <c r="K18" s="56">
        <v>0.1</v>
      </c>
      <c r="L18" s="14">
        <v>0.885</v>
      </c>
      <c r="M18" s="56">
        <v>0.4</v>
      </c>
      <c r="N18" s="14">
        <v>1.10625</v>
      </c>
      <c r="O18" s="56">
        <v>0.5</v>
      </c>
      <c r="P18" s="1">
        <f t="shared" si="5"/>
        <v>0</v>
      </c>
      <c r="Q18" s="63">
        <f t="shared" si="2"/>
        <v>0</v>
      </c>
      <c r="R18" s="2">
        <f>I18-'按险种列示(元）'!I67/10000</f>
        <v>0</v>
      </c>
      <c r="S18" s="2">
        <f>J18-'按险种列示(元）'!J67/10000</f>
        <v>0</v>
      </c>
      <c r="T18" s="2">
        <f>L18-'按险种列示(元）'!L67/10000</f>
        <v>0</v>
      </c>
      <c r="U18" s="2">
        <f>N18-'按险种列示(元）'!N67/10000</f>
        <v>0</v>
      </c>
    </row>
    <row r="19" s="2" customFormat="1" ht="28" customHeight="1" spans="1:21">
      <c r="A19" s="17" t="s">
        <v>39</v>
      </c>
      <c r="B19" s="18"/>
      <c r="C19" s="17"/>
      <c r="D19" s="18" t="s">
        <v>17</v>
      </c>
      <c r="E19" s="18"/>
      <c r="F19" s="22" t="e">
        <f>#REF!-'核减按险种列示（核减）'!F81</f>
        <v>#REF!</v>
      </c>
      <c r="G19" s="18"/>
      <c r="H19" s="18"/>
      <c r="I19" s="22">
        <f t="shared" ref="I19:L19" si="6">SUM(I20:I21)</f>
        <v>223.7455</v>
      </c>
      <c r="J19" s="22">
        <f t="shared" si="6"/>
        <v>78.310925</v>
      </c>
      <c r="K19" s="61"/>
      <c r="L19" s="22">
        <f t="shared" si="6"/>
        <v>67.12365</v>
      </c>
      <c r="M19" s="61"/>
      <c r="N19" s="22">
        <f>SUM(N20:N21)</f>
        <v>78.310925</v>
      </c>
      <c r="O19" s="61"/>
      <c r="P19" s="1">
        <f t="shared" si="5"/>
        <v>0</v>
      </c>
      <c r="Q19" s="63">
        <f t="shared" si="2"/>
        <v>0</v>
      </c>
      <c r="R19" s="2">
        <f>I19-'按险种列示(元）'!I68/10000</f>
        <v>0</v>
      </c>
      <c r="S19" s="2">
        <f>J19-'按险种列示(元）'!J68/10000</f>
        <v>0</v>
      </c>
      <c r="T19" s="2">
        <f>L19-'按险种列示(元）'!L68/10000</f>
        <v>0</v>
      </c>
      <c r="U19" s="2">
        <f>N19-'按险种列示(元）'!N68/10000</f>
        <v>0</v>
      </c>
    </row>
    <row r="20" s="1" customFormat="1" ht="28" customHeight="1" spans="1:21">
      <c r="A20" s="12" t="s">
        <v>39</v>
      </c>
      <c r="B20" s="13" t="s">
        <v>40</v>
      </c>
      <c r="C20" s="12" t="s">
        <v>24</v>
      </c>
      <c r="D20" s="18" t="s">
        <v>40</v>
      </c>
      <c r="E20" s="13"/>
      <c r="F20" s="14">
        <v>1.05596</v>
      </c>
      <c r="G20" s="41">
        <v>0.05</v>
      </c>
      <c r="H20" s="13">
        <v>150</v>
      </c>
      <c r="I20" s="14">
        <v>158.394</v>
      </c>
      <c r="J20" s="14">
        <v>55.4379</v>
      </c>
      <c r="K20" s="56">
        <v>0.35</v>
      </c>
      <c r="L20" s="14">
        <v>47.5182</v>
      </c>
      <c r="M20" s="56">
        <v>0.3</v>
      </c>
      <c r="N20" s="14">
        <v>55.4379</v>
      </c>
      <c r="O20" s="56">
        <v>0.35</v>
      </c>
      <c r="P20" s="1">
        <f t="shared" si="5"/>
        <v>0</v>
      </c>
      <c r="Q20" s="63">
        <f t="shared" si="2"/>
        <v>0</v>
      </c>
      <c r="R20" s="2">
        <f>I20-'按险种列示(元）'!I69/10000</f>
        <v>0</v>
      </c>
      <c r="S20" s="2">
        <f>J20-'按险种列示(元）'!J69/10000</f>
        <v>0</v>
      </c>
      <c r="T20" s="2">
        <f>L20-'按险种列示(元）'!L69/10000</f>
        <v>0</v>
      </c>
      <c r="U20" s="2">
        <f>N20-'按险种列示(元）'!N69/10000</f>
        <v>0</v>
      </c>
    </row>
    <row r="21" s="1" customFormat="1" ht="28" customHeight="1" spans="1:21">
      <c r="A21" s="12" t="s">
        <v>39</v>
      </c>
      <c r="B21" s="13" t="s">
        <v>41</v>
      </c>
      <c r="C21" s="12" t="s">
        <v>24</v>
      </c>
      <c r="D21" s="18" t="s">
        <v>41</v>
      </c>
      <c r="E21" s="13"/>
      <c r="F21" s="39">
        <v>0.130703</v>
      </c>
      <c r="G21" s="41">
        <v>0.05</v>
      </c>
      <c r="H21" s="13">
        <v>500</v>
      </c>
      <c r="I21" s="14">
        <v>65.3515</v>
      </c>
      <c r="J21" s="14">
        <v>22.873025</v>
      </c>
      <c r="K21" s="56">
        <v>0.35</v>
      </c>
      <c r="L21" s="14">
        <v>19.60545</v>
      </c>
      <c r="M21" s="56">
        <v>0.3</v>
      </c>
      <c r="N21" s="14">
        <v>22.873025</v>
      </c>
      <c r="O21" s="56">
        <v>0.35</v>
      </c>
      <c r="P21" s="1">
        <f t="shared" si="5"/>
        <v>0</v>
      </c>
      <c r="Q21" s="63">
        <f t="shared" si="2"/>
        <v>0</v>
      </c>
      <c r="R21" s="2">
        <f>I21-'按险种列示(元）'!I70/10000</f>
        <v>0</v>
      </c>
      <c r="S21" s="2">
        <f>J21-'按险种列示(元）'!J70/10000</f>
        <v>0</v>
      </c>
      <c r="T21" s="2">
        <f>L21-'按险种列示(元）'!L70/10000</f>
        <v>0</v>
      </c>
      <c r="U21" s="2">
        <f>N21-'按险种列示(元）'!N70/10000</f>
        <v>0</v>
      </c>
    </row>
    <row r="22" s="2" customFormat="1" ht="28" customHeight="1" spans="1:21">
      <c r="A22" s="17" t="s">
        <v>42</v>
      </c>
      <c r="B22" s="18"/>
      <c r="C22" s="17"/>
      <c r="D22" s="18" t="s">
        <v>17</v>
      </c>
      <c r="E22" s="18"/>
      <c r="F22" s="42">
        <f>SUM(F23:F24)</f>
        <v>12.3188</v>
      </c>
      <c r="G22" s="18"/>
      <c r="H22" s="18"/>
      <c r="I22" s="42">
        <f>SUM(I23:I24)</f>
        <v>1534.512</v>
      </c>
      <c r="J22" s="42">
        <f>SUM(J23:J24)</f>
        <v>537.0792</v>
      </c>
      <c r="K22" s="61"/>
      <c r="L22" s="42">
        <f>SUM(L23:L24)</f>
        <v>0</v>
      </c>
      <c r="M22" s="61"/>
      <c r="N22" s="42">
        <f>SUM(N23:N24)</f>
        <v>997.4328</v>
      </c>
      <c r="O22" s="61"/>
      <c r="P22" s="1">
        <f t="shared" si="5"/>
        <v>0</v>
      </c>
      <c r="Q22" s="63">
        <f t="shared" si="2"/>
        <v>0</v>
      </c>
      <c r="R22" s="2">
        <f>I22-'按险种列示(元）'!I71/10000</f>
        <v>-50</v>
      </c>
      <c r="S22" s="2">
        <f>J22-'按险种列示(元）'!J71/10000</f>
        <v>-17.5000000000001</v>
      </c>
      <c r="T22" s="2">
        <f>L22-'按险种列示(元）'!L71/10000</f>
        <v>-2.5</v>
      </c>
      <c r="U22" s="2">
        <f>N22-'按险种列示(元）'!N71/10000</f>
        <v>-30</v>
      </c>
    </row>
    <row r="23" s="1" customFormat="1" ht="28" customHeight="1" spans="1:21">
      <c r="A23" s="12" t="s">
        <v>42</v>
      </c>
      <c r="B23" s="13" t="s">
        <v>43</v>
      </c>
      <c r="C23" s="12" t="s">
        <v>24</v>
      </c>
      <c r="D23" s="13" t="s">
        <v>43</v>
      </c>
      <c r="E23" s="13">
        <v>0</v>
      </c>
      <c r="F23" s="39">
        <v>6.3188</v>
      </c>
      <c r="G23" s="13">
        <v>0.08</v>
      </c>
      <c r="H23" s="13">
        <v>240</v>
      </c>
      <c r="I23" s="14">
        <v>1516.512</v>
      </c>
      <c r="J23" s="14">
        <v>530.7792</v>
      </c>
      <c r="K23" s="56">
        <v>0.35</v>
      </c>
      <c r="L23" s="14">
        <v>0</v>
      </c>
      <c r="M23" s="56">
        <v>0</v>
      </c>
      <c r="N23" s="14">
        <v>985.7328</v>
      </c>
      <c r="O23" s="56">
        <v>0.65</v>
      </c>
      <c r="P23" s="1">
        <f t="shared" si="5"/>
        <v>0</v>
      </c>
      <c r="Q23" s="63">
        <f t="shared" si="2"/>
        <v>0</v>
      </c>
      <c r="R23" s="2">
        <f>I23-'按险种列示(元）'!I72/10000</f>
        <v>0</v>
      </c>
      <c r="S23" s="2">
        <f>J23-'按险种列示(元）'!J72/10000</f>
        <v>0</v>
      </c>
      <c r="T23" s="2">
        <f>L23-'按险种列示(元）'!L72/10000</f>
        <v>0</v>
      </c>
      <c r="U23" s="2">
        <f>N23-'按险种列示(元）'!N72/10000</f>
        <v>0</v>
      </c>
    </row>
    <row r="24" s="1" customFormat="1" ht="28" customHeight="1" spans="1:21">
      <c r="A24" s="12" t="s">
        <v>42</v>
      </c>
      <c r="B24" s="13" t="s">
        <v>44</v>
      </c>
      <c r="C24" s="12" t="s">
        <v>24</v>
      </c>
      <c r="D24" s="12" t="s">
        <v>45</v>
      </c>
      <c r="E24" s="13">
        <v>6</v>
      </c>
      <c r="F24" s="35">
        <v>6</v>
      </c>
      <c r="G24" s="12">
        <v>0.06</v>
      </c>
      <c r="H24" s="12">
        <v>3</v>
      </c>
      <c r="I24" s="53">
        <v>18</v>
      </c>
      <c r="J24" s="53">
        <v>6.3</v>
      </c>
      <c r="K24" s="62">
        <v>0.35</v>
      </c>
      <c r="L24" s="53">
        <v>0</v>
      </c>
      <c r="M24" s="62">
        <v>0</v>
      </c>
      <c r="N24" s="53">
        <v>11.7</v>
      </c>
      <c r="O24" s="62">
        <v>0.65</v>
      </c>
      <c r="P24" s="1">
        <f t="shared" si="5"/>
        <v>0</v>
      </c>
      <c r="Q24" s="63">
        <f t="shared" si="2"/>
        <v>0</v>
      </c>
      <c r="R24" s="2">
        <f>I24-'按险种列示(元）'!I73/10000</f>
        <v>0</v>
      </c>
      <c r="S24" s="2">
        <f>J24-'按险种列示(元）'!J73/10000</f>
        <v>0</v>
      </c>
      <c r="T24" s="2">
        <f>L24-'按险种列示(元）'!L73/10000</f>
        <v>0</v>
      </c>
      <c r="U24" s="2">
        <f>N24-'按险种列示(元）'!N73/10000</f>
        <v>0</v>
      </c>
    </row>
    <row r="25" s="5" customFormat="1" ht="28" customHeight="1" spans="1:21">
      <c r="A25" s="17" t="s">
        <v>46</v>
      </c>
      <c r="B25" s="43"/>
      <c r="C25" s="44"/>
      <c r="D25" s="18" t="s">
        <v>17</v>
      </c>
      <c r="E25" s="18">
        <v>1.6606</v>
      </c>
      <c r="F25" s="42" t="e">
        <f>#REF!-'核减按险种列示（核减）'!F88</f>
        <v>#REF!</v>
      </c>
      <c r="G25" s="45">
        <v>0.06</v>
      </c>
      <c r="H25" s="18">
        <v>90</v>
      </c>
      <c r="I25" s="22">
        <f t="shared" ref="I25:L25" si="7">SUM(I26)</f>
        <v>232.947</v>
      </c>
      <c r="J25" s="22">
        <f t="shared" si="7"/>
        <v>81.53145</v>
      </c>
      <c r="K25" s="61"/>
      <c r="L25" s="22">
        <f t="shared" si="7"/>
        <v>69.8841</v>
      </c>
      <c r="M25" s="61"/>
      <c r="N25" s="22">
        <f>SUM(N26)</f>
        <v>81.53145</v>
      </c>
      <c r="O25" s="61"/>
      <c r="P25" s="1">
        <f t="shared" si="5"/>
        <v>0</v>
      </c>
      <c r="Q25" s="63">
        <f t="shared" si="2"/>
        <v>0</v>
      </c>
      <c r="R25" s="2">
        <f>I25-'按险种列示(元）'!I75/10000</f>
        <v>0</v>
      </c>
      <c r="S25" s="2">
        <f>J25-'按险种列示(元）'!J75/10000</f>
        <v>0</v>
      </c>
      <c r="T25" s="2">
        <f>L25-'按险种列示(元）'!L75/10000</f>
        <v>0</v>
      </c>
      <c r="U25" s="2">
        <f>N25-'按险种列示(元）'!N75/10000</f>
        <v>0</v>
      </c>
    </row>
    <row r="26" ht="28" customHeight="1" spans="1:21">
      <c r="A26" s="12" t="s">
        <v>46</v>
      </c>
      <c r="B26" s="13" t="s">
        <v>47</v>
      </c>
      <c r="C26" s="12" t="s">
        <v>24</v>
      </c>
      <c r="D26" s="13" t="s">
        <v>47</v>
      </c>
      <c r="E26" s="13">
        <v>1.6606</v>
      </c>
      <c r="F26" s="39">
        <v>1.6606</v>
      </c>
      <c r="G26" s="41">
        <v>0.06</v>
      </c>
      <c r="H26" s="13">
        <v>90</v>
      </c>
      <c r="I26" s="14">
        <v>232.947</v>
      </c>
      <c r="J26" s="14">
        <v>81.53145</v>
      </c>
      <c r="K26" s="56" t="s">
        <v>48</v>
      </c>
      <c r="L26" s="14">
        <v>69.8841</v>
      </c>
      <c r="M26" s="56">
        <v>0.3</v>
      </c>
      <c r="N26" s="14">
        <v>81.53145</v>
      </c>
      <c r="O26" s="56">
        <v>0.35</v>
      </c>
      <c r="P26" s="1">
        <f t="shared" si="5"/>
        <v>0</v>
      </c>
      <c r="Q26" s="63">
        <f t="shared" si="2"/>
        <v>0</v>
      </c>
      <c r="R26" s="2">
        <f>I26-'按险种列示(元）'!I76/10000</f>
        <v>0</v>
      </c>
      <c r="S26" s="2">
        <f>J26-'按险种列示(元）'!J76/10000</f>
        <v>0</v>
      </c>
      <c r="T26" s="2">
        <f>L26-'按险种列示(元）'!L76/10000</f>
        <v>0</v>
      </c>
      <c r="U26" s="2">
        <f>N26-'按险种列示(元）'!N76/10000</f>
        <v>0</v>
      </c>
    </row>
    <row r="27" s="2" customFormat="1" ht="28" customHeight="1" spans="1:21">
      <c r="A27" s="17" t="s">
        <v>49</v>
      </c>
      <c r="B27" s="18"/>
      <c r="C27" s="17"/>
      <c r="D27" s="18" t="s">
        <v>17</v>
      </c>
      <c r="E27" s="18">
        <f t="shared" ref="E27:J27" si="8">SUM(E28:E29)</f>
        <v>6.53669</v>
      </c>
      <c r="F27" s="42" t="e">
        <f>#REF!-'核减按险种列示（核减）'!F90</f>
        <v>#REF!</v>
      </c>
      <c r="G27" s="18"/>
      <c r="H27" s="18"/>
      <c r="I27" s="22">
        <f t="shared" si="8"/>
        <v>2969.14896</v>
      </c>
      <c r="J27" s="22">
        <f t="shared" si="8"/>
        <v>296.914896</v>
      </c>
      <c r="K27" s="61"/>
      <c r="L27" s="22">
        <f>SUM(L28:L29)</f>
        <v>1404.818064</v>
      </c>
      <c r="M27" s="61"/>
      <c r="N27" s="22">
        <f>SUM(N28:N29)</f>
        <v>1267.416</v>
      </c>
      <c r="O27" s="61"/>
      <c r="P27" s="1">
        <f t="shared" si="5"/>
        <v>0</v>
      </c>
      <c r="Q27" s="63">
        <f t="shared" si="2"/>
        <v>0</v>
      </c>
      <c r="R27" s="2">
        <f>I27-'按险种列示(元）'!I77/10000</f>
        <v>0</v>
      </c>
      <c r="S27" s="2">
        <f>J27-'按险种列示(元）'!J77/10000</f>
        <v>0</v>
      </c>
      <c r="T27" s="2">
        <f>L27-'按险种列示(元）'!L77/10000</f>
        <v>0</v>
      </c>
      <c r="U27" s="2">
        <f>N27-'按险种列示(元）'!N77/10000</f>
        <v>0</v>
      </c>
    </row>
    <row r="28" s="1" customFormat="1" ht="28" customHeight="1" spans="1:21">
      <c r="A28" s="12" t="s">
        <v>49</v>
      </c>
      <c r="B28" s="13" t="s">
        <v>50</v>
      </c>
      <c r="C28" s="12" t="s">
        <v>24</v>
      </c>
      <c r="D28" s="13" t="s">
        <v>50</v>
      </c>
      <c r="E28" s="12">
        <v>5.428962</v>
      </c>
      <c r="F28" s="35">
        <v>5.428962</v>
      </c>
      <c r="G28" s="15">
        <v>0.08</v>
      </c>
      <c r="H28" s="46">
        <v>400</v>
      </c>
      <c r="I28" s="53">
        <v>2171.5848</v>
      </c>
      <c r="J28" s="53">
        <v>217.15848</v>
      </c>
      <c r="K28" s="56">
        <v>0.1</v>
      </c>
      <c r="L28" s="53">
        <v>1085.7924</v>
      </c>
      <c r="M28" s="56">
        <v>0.5</v>
      </c>
      <c r="N28" s="53">
        <v>868.63392</v>
      </c>
      <c r="O28" s="56">
        <v>0.4</v>
      </c>
      <c r="P28" s="1">
        <f t="shared" si="5"/>
        <v>0</v>
      </c>
      <c r="Q28" s="63">
        <f t="shared" si="2"/>
        <v>0</v>
      </c>
      <c r="R28" s="2">
        <f>I28-'按险种列示(元）'!I78/10000</f>
        <v>0</v>
      </c>
      <c r="S28" s="2">
        <f>J28-'按险种列示(元）'!J78/10000</f>
        <v>0</v>
      </c>
      <c r="T28" s="2">
        <f>L28-'按险种列示(元）'!L78/10000</f>
        <v>0</v>
      </c>
      <c r="U28" s="2">
        <f>N28-'按险种列示(元）'!N78/10000</f>
        <v>0</v>
      </c>
    </row>
    <row r="29" s="1" customFormat="1" ht="28" customHeight="1" spans="1:21">
      <c r="A29" s="12" t="s">
        <v>49</v>
      </c>
      <c r="B29" s="13" t="s">
        <v>51</v>
      </c>
      <c r="C29" s="12" t="s">
        <v>24</v>
      </c>
      <c r="D29" s="13" t="s">
        <v>51</v>
      </c>
      <c r="E29" s="12">
        <v>1.107728</v>
      </c>
      <c r="F29" s="35">
        <v>1.107728</v>
      </c>
      <c r="G29" s="15">
        <v>0.08</v>
      </c>
      <c r="H29" s="46">
        <v>720</v>
      </c>
      <c r="I29" s="53">
        <v>797.56416</v>
      </c>
      <c r="J29" s="53">
        <v>79.756416</v>
      </c>
      <c r="K29" s="56">
        <v>0.1</v>
      </c>
      <c r="L29" s="53">
        <v>319.025664</v>
      </c>
      <c r="M29" s="56">
        <v>0.4</v>
      </c>
      <c r="N29" s="53">
        <v>398.78208</v>
      </c>
      <c r="O29" s="56">
        <v>0.5</v>
      </c>
      <c r="P29" s="1">
        <f t="shared" si="5"/>
        <v>0</v>
      </c>
      <c r="Q29" s="63">
        <f t="shared" si="2"/>
        <v>0</v>
      </c>
      <c r="R29" s="2">
        <f>I29-'按险种列示(元）'!I79/10000</f>
        <v>0</v>
      </c>
      <c r="S29" s="2">
        <f>J29-'按险种列示(元）'!J79/10000</f>
        <v>0</v>
      </c>
      <c r="T29" s="2">
        <f>L29-'按险种列示(元）'!L79/10000</f>
        <v>0</v>
      </c>
      <c r="U29" s="2">
        <f>N29-'按险种列示(元）'!N79/10000</f>
        <v>0</v>
      </c>
    </row>
    <row r="30" s="2" customFormat="1" ht="28" customHeight="1" spans="1:21">
      <c r="A30" s="17" t="s">
        <v>52</v>
      </c>
      <c r="B30" s="18"/>
      <c r="C30" s="17"/>
      <c r="D30" s="18" t="s">
        <v>17</v>
      </c>
      <c r="E30" s="47">
        <f>SUM(E31,E32,E33)</f>
        <v>35.322981</v>
      </c>
      <c r="F30" s="22" t="e">
        <f>#REF!-'核减按险种列示（核减）'!F93</f>
        <v>#REF!</v>
      </c>
      <c r="G30" s="38"/>
      <c r="H30" s="48"/>
      <c r="I30" s="22">
        <f t="shared" ref="I30:L30" si="9">I31+I32+I33</f>
        <v>4051.287296</v>
      </c>
      <c r="J30" s="22">
        <f t="shared" si="9"/>
        <v>405.12873</v>
      </c>
      <c r="K30" s="61"/>
      <c r="L30" s="22">
        <f t="shared" si="9"/>
        <v>2014.788118</v>
      </c>
      <c r="M30" s="61"/>
      <c r="N30" s="22">
        <f>N31+N32+N33</f>
        <v>1631.370448</v>
      </c>
      <c r="O30" s="61"/>
      <c r="P30" s="1">
        <f t="shared" si="5"/>
        <v>0</v>
      </c>
      <c r="Q30" s="63">
        <f t="shared" si="2"/>
        <v>0</v>
      </c>
      <c r="R30" s="2">
        <f>I30-'按险种列示(元）'!I80/10000</f>
        <v>0</v>
      </c>
      <c r="S30" s="2">
        <f>J30-'按险种列示(元）'!J80/10000</f>
        <v>0</v>
      </c>
      <c r="T30" s="2">
        <f>L30-'按险种列示(元）'!L80/10000</f>
        <v>0</v>
      </c>
      <c r="U30" s="2">
        <f>N30-'按险种列示(元）'!N80/10000</f>
        <v>0</v>
      </c>
    </row>
    <row r="31" s="2" customFormat="1" ht="28" customHeight="1" spans="1:21">
      <c r="A31" s="17" t="s">
        <v>52</v>
      </c>
      <c r="B31" s="18"/>
      <c r="C31" s="17"/>
      <c r="D31" s="18" t="s">
        <v>53</v>
      </c>
      <c r="E31" s="47">
        <v>1.06778</v>
      </c>
      <c r="F31" s="22">
        <v>1.06778</v>
      </c>
      <c r="G31" s="38"/>
      <c r="H31" s="48"/>
      <c r="I31" s="22">
        <v>1334.82479</v>
      </c>
      <c r="J31" s="22">
        <v>133.482479</v>
      </c>
      <c r="K31" s="97"/>
      <c r="L31" s="22">
        <v>667.412395</v>
      </c>
      <c r="M31" s="97"/>
      <c r="N31" s="22">
        <v>533.929916</v>
      </c>
      <c r="O31" s="61"/>
      <c r="P31" s="1">
        <f t="shared" si="5"/>
        <v>0</v>
      </c>
      <c r="Q31" s="63">
        <f t="shared" si="2"/>
        <v>0</v>
      </c>
      <c r="R31" s="2">
        <f>I31-'按险种列示(元）'!I81/10000</f>
        <v>0</v>
      </c>
      <c r="S31" s="2">
        <f>J31-'按险种列示(元）'!J81/10000</f>
        <v>0</v>
      </c>
      <c r="T31" s="2">
        <f>L31-'按险种列示(元）'!L81/10000</f>
        <v>0</v>
      </c>
      <c r="U31" s="2">
        <f>N31-'按险种列示(元）'!N81/10000</f>
        <v>0</v>
      </c>
    </row>
    <row r="32" s="2" customFormat="1" ht="28" customHeight="1" spans="1:21">
      <c r="A32" s="17" t="s">
        <v>52</v>
      </c>
      <c r="B32" s="18"/>
      <c r="C32" s="17"/>
      <c r="D32" s="18" t="s">
        <v>54</v>
      </c>
      <c r="E32" s="47">
        <v>31.25</v>
      </c>
      <c r="F32" s="22">
        <v>31.25</v>
      </c>
      <c r="G32" s="38" t="s">
        <v>55</v>
      </c>
      <c r="H32" s="48" t="s">
        <v>56</v>
      </c>
      <c r="I32" s="22">
        <v>27.138826</v>
      </c>
      <c r="J32" s="22">
        <v>2.713883</v>
      </c>
      <c r="K32" s="56">
        <v>0.1</v>
      </c>
      <c r="L32" s="22">
        <v>2.713883</v>
      </c>
      <c r="M32" s="56">
        <v>0.1</v>
      </c>
      <c r="N32" s="22">
        <v>21.71106</v>
      </c>
      <c r="O32" s="56">
        <v>0.8</v>
      </c>
      <c r="P32" s="1">
        <f t="shared" ref="P32:P44" si="10">I32-J32-L32-N32</f>
        <v>0</v>
      </c>
      <c r="Q32" s="63">
        <f t="shared" ref="Q32:Q42" si="11">I32-J32-L32-N32</f>
        <v>0</v>
      </c>
      <c r="R32" s="2">
        <f>I32-'按险种列示(元）'!I99/10000</f>
        <v>0</v>
      </c>
      <c r="S32" s="2">
        <f>J32-'按险种列示(元）'!J99/10000</f>
        <v>0</v>
      </c>
      <c r="T32" s="2">
        <f>L32-'按险种列示(元）'!L99/10000</f>
        <v>0</v>
      </c>
      <c r="U32" s="2">
        <f>N32-'按险种列示(元）'!N99/10000</f>
        <v>0</v>
      </c>
    </row>
    <row r="33" s="2" customFormat="1" ht="28" customHeight="1" spans="1:21">
      <c r="A33" s="17" t="s">
        <v>52</v>
      </c>
      <c r="B33" s="18" t="s">
        <v>57</v>
      </c>
      <c r="C33" s="17"/>
      <c r="D33" s="18" t="s">
        <v>57</v>
      </c>
      <c r="E33" s="18">
        <v>3.005201</v>
      </c>
      <c r="F33" s="42" t="e">
        <f>#REF!-'核减按险种列示（核减）'!F116</f>
        <v>#REF!</v>
      </c>
      <c r="G33" s="18"/>
      <c r="H33" s="18"/>
      <c r="I33" s="14">
        <f>'按险种列示(元）'!I103/10000</f>
        <v>2689.32368</v>
      </c>
      <c r="J33" s="14">
        <f>'按险种列示(元）'!J103/10000</f>
        <v>268.932368</v>
      </c>
      <c r="K33" s="61">
        <v>0.1</v>
      </c>
      <c r="L33" s="14">
        <f>'按险种列示(元）'!L103/10000</f>
        <v>1344.66184</v>
      </c>
      <c r="M33" s="61">
        <v>0.5</v>
      </c>
      <c r="N33" s="14">
        <f>'按险种列示(元）'!N103/10000</f>
        <v>1075.729472</v>
      </c>
      <c r="O33" s="61">
        <v>0.4</v>
      </c>
      <c r="P33" s="1">
        <f t="shared" si="10"/>
        <v>0</v>
      </c>
      <c r="Q33" s="63">
        <f t="shared" si="11"/>
        <v>0</v>
      </c>
      <c r="R33" s="2">
        <f>I33-'按险种列示(元）'!I103/10000</f>
        <v>0</v>
      </c>
      <c r="S33" s="2">
        <f>J33-'按险种列示(元）'!J103/10000</f>
        <v>0</v>
      </c>
      <c r="T33" s="2">
        <f>L33-'按险种列示(元）'!L103/10000</f>
        <v>0</v>
      </c>
      <c r="U33" s="2">
        <f>N33-'按险种列示(元）'!N103/10000</f>
        <v>0</v>
      </c>
    </row>
    <row r="34" s="2" customFormat="1" ht="28" customHeight="1" spans="1:21">
      <c r="A34" s="17" t="s">
        <v>58</v>
      </c>
      <c r="B34" s="18"/>
      <c r="C34" s="17"/>
      <c r="D34" s="18" t="s">
        <v>17</v>
      </c>
      <c r="E34" s="18"/>
      <c r="F34" s="22" t="e">
        <f>#REF!-'核减按险种列示（核减）'!F117</f>
        <v>#REF!</v>
      </c>
      <c r="G34" s="50"/>
      <c r="H34" s="18"/>
      <c r="I34" s="22">
        <f t="shared" ref="I34:L34" si="12">SUM(I35:I38)</f>
        <v>386.33025</v>
      </c>
      <c r="J34" s="22">
        <f t="shared" si="12"/>
        <v>29.42047</v>
      </c>
      <c r="K34" s="61"/>
      <c r="L34" s="22">
        <f t="shared" si="12"/>
        <v>3.5786</v>
      </c>
      <c r="M34" s="61"/>
      <c r="N34" s="22">
        <f>SUM(N35:N38)</f>
        <v>353.33118</v>
      </c>
      <c r="O34" s="61"/>
      <c r="P34" s="1">
        <f t="shared" si="10"/>
        <v>0</v>
      </c>
      <c r="Q34" s="63">
        <f t="shared" si="11"/>
        <v>0</v>
      </c>
      <c r="R34" s="2">
        <f>I34-'按险种列示(元）'!I104/10000</f>
        <v>0</v>
      </c>
      <c r="S34" s="2">
        <f>J34-'按险种列示(元）'!J104/10000</f>
        <v>0</v>
      </c>
      <c r="T34" s="2">
        <f>L34-'按险种列示(元）'!L104/10000</f>
        <v>0</v>
      </c>
      <c r="U34" s="2">
        <f>N34-'按险种列示(元）'!N104/10000</f>
        <v>0</v>
      </c>
    </row>
    <row r="35" s="1" customFormat="1" ht="28" customHeight="1" spans="1:21">
      <c r="A35" s="12" t="s">
        <v>58</v>
      </c>
      <c r="B35" s="13" t="s">
        <v>59</v>
      </c>
      <c r="C35" s="12" t="s">
        <v>24</v>
      </c>
      <c r="D35" s="13" t="s">
        <v>59</v>
      </c>
      <c r="E35" s="13"/>
      <c r="F35" s="14">
        <v>1</v>
      </c>
      <c r="G35" s="51">
        <v>0.1</v>
      </c>
      <c r="H35" s="13">
        <v>30</v>
      </c>
      <c r="I35" s="14">
        <v>3</v>
      </c>
      <c r="J35" s="14">
        <v>0.3</v>
      </c>
      <c r="K35" s="56">
        <v>0.1</v>
      </c>
      <c r="L35" s="14">
        <v>0.6</v>
      </c>
      <c r="M35" s="56">
        <v>0.2</v>
      </c>
      <c r="N35" s="14">
        <v>2.1</v>
      </c>
      <c r="O35" s="56">
        <v>0.7</v>
      </c>
      <c r="P35" s="1">
        <f t="shared" si="10"/>
        <v>0</v>
      </c>
      <c r="Q35" s="63">
        <f t="shared" si="11"/>
        <v>0</v>
      </c>
      <c r="R35" s="2">
        <f>I35-'按险种列示(元）'!I107/10000</f>
        <v>0</v>
      </c>
      <c r="S35" s="2">
        <f>J35-'按险种列示(元）'!J107/10000</f>
        <v>0</v>
      </c>
      <c r="T35" s="2">
        <f>L35-'按险种列示(元）'!L107/10000</f>
        <v>0</v>
      </c>
      <c r="U35" s="2">
        <f>N35-'按险种列示(元）'!N107/10000</f>
        <v>0</v>
      </c>
    </row>
    <row r="36" s="1" customFormat="1" ht="28" customHeight="1" spans="1:21">
      <c r="A36" s="12" t="s">
        <v>58</v>
      </c>
      <c r="B36" s="13" t="s">
        <v>60</v>
      </c>
      <c r="C36" s="12" t="s">
        <v>24</v>
      </c>
      <c r="D36" s="13" t="s">
        <v>60</v>
      </c>
      <c r="E36" s="13"/>
      <c r="F36" s="14">
        <v>0.0365</v>
      </c>
      <c r="G36" s="51">
        <v>0.1095</v>
      </c>
      <c r="H36" s="13">
        <v>547.5</v>
      </c>
      <c r="I36" s="14">
        <v>19.98375</v>
      </c>
      <c r="J36" s="14">
        <v>6.994313</v>
      </c>
      <c r="K36" s="56">
        <v>0.35</v>
      </c>
      <c r="L36" s="14">
        <v>0.999187</v>
      </c>
      <c r="M36" s="56">
        <v>0.05</v>
      </c>
      <c r="N36" s="14">
        <v>11.99025</v>
      </c>
      <c r="O36" s="56">
        <v>0.6</v>
      </c>
      <c r="P36" s="1">
        <f t="shared" si="10"/>
        <v>0</v>
      </c>
      <c r="Q36" s="63">
        <f t="shared" si="11"/>
        <v>0</v>
      </c>
      <c r="R36" s="2">
        <f>I36-'按险种列示(元）'!I108/10000</f>
        <v>0</v>
      </c>
      <c r="S36" s="2">
        <f>J36-'按险种列示(元）'!J108/10000</f>
        <v>0</v>
      </c>
      <c r="T36" s="2">
        <f>L36-'按险种列示(元）'!L108/10000</f>
        <v>0</v>
      </c>
      <c r="U36" s="2">
        <f>N36-'按险种列示(元）'!N108/10000</f>
        <v>0</v>
      </c>
    </row>
    <row r="37" s="1" customFormat="1" ht="28" customHeight="1" spans="1:21">
      <c r="A37" s="12" t="s">
        <v>58</v>
      </c>
      <c r="B37" s="13" t="s">
        <v>61</v>
      </c>
      <c r="C37" s="12" t="s">
        <v>24</v>
      </c>
      <c r="D37" s="13" t="s">
        <v>61</v>
      </c>
      <c r="E37" s="13"/>
      <c r="F37" s="14">
        <v>0.087974</v>
      </c>
      <c r="G37" s="51">
        <v>0.1</v>
      </c>
      <c r="H37" s="13">
        <v>1500</v>
      </c>
      <c r="I37" s="14">
        <v>13.1961</v>
      </c>
      <c r="J37" s="14">
        <v>4.618637</v>
      </c>
      <c r="K37" s="56">
        <v>0.350000151559931</v>
      </c>
      <c r="L37" s="14">
        <v>1.979413</v>
      </c>
      <c r="M37" s="56">
        <v>0.149999848440069</v>
      </c>
      <c r="N37" s="14">
        <v>6.59805</v>
      </c>
      <c r="O37" s="56">
        <v>0.5</v>
      </c>
      <c r="P37" s="1">
        <f t="shared" si="10"/>
        <v>0</v>
      </c>
      <c r="Q37" s="63">
        <f t="shared" si="11"/>
        <v>0</v>
      </c>
      <c r="R37" s="2">
        <f>I37-'按险种列示(元）'!I110/10000</f>
        <v>0</v>
      </c>
      <c r="S37" s="2">
        <f>J37-'按险种列示(元）'!J110/10000</f>
        <v>0</v>
      </c>
      <c r="T37" s="2">
        <f>L37-'按险种列示(元）'!L110/10000</f>
        <v>0</v>
      </c>
      <c r="U37" s="2">
        <f>N37-'按险种列示(元）'!N110/10000</f>
        <v>0</v>
      </c>
    </row>
    <row r="38" s="1" customFormat="1" ht="28" customHeight="1" spans="1:21">
      <c r="A38" s="12" t="s">
        <v>58</v>
      </c>
      <c r="B38" s="13" t="s">
        <v>62</v>
      </c>
      <c r="C38" s="12" t="s">
        <v>24</v>
      </c>
      <c r="D38" s="13" t="s">
        <v>62</v>
      </c>
      <c r="E38" s="13"/>
      <c r="F38" s="14">
        <v>1.6</v>
      </c>
      <c r="G38" s="51">
        <v>0.12</v>
      </c>
      <c r="H38" s="13">
        <v>1989.6</v>
      </c>
      <c r="I38" s="14">
        <v>350.1504</v>
      </c>
      <c r="J38" s="14">
        <v>17.50752</v>
      </c>
      <c r="K38" s="56">
        <v>0.05</v>
      </c>
      <c r="L38" s="14">
        <v>0</v>
      </c>
      <c r="M38" s="56">
        <v>0</v>
      </c>
      <c r="N38" s="14">
        <v>332.64288</v>
      </c>
      <c r="O38" s="56">
        <v>0.95</v>
      </c>
      <c r="P38" s="1">
        <f t="shared" si="10"/>
        <v>0</v>
      </c>
      <c r="Q38" s="63">
        <f t="shared" si="11"/>
        <v>0</v>
      </c>
      <c r="R38" s="2">
        <f>I38-'按险种列示(元）'!I114/10000</f>
        <v>0</v>
      </c>
      <c r="S38" s="2">
        <f>J38-'按险种列示(元）'!J114/10000</f>
        <v>0</v>
      </c>
      <c r="T38" s="2">
        <f>L38-'按险种列示(元）'!L114/10000</f>
        <v>0</v>
      </c>
      <c r="U38" s="2">
        <f>N38-'按险种列示(元）'!N114/10000</f>
        <v>0</v>
      </c>
    </row>
    <row r="39" s="2" customFormat="1" ht="28" customHeight="1" spans="1:21">
      <c r="A39" s="17" t="s">
        <v>63</v>
      </c>
      <c r="B39" s="18"/>
      <c r="C39" s="17"/>
      <c r="D39" s="18" t="s">
        <v>17</v>
      </c>
      <c r="E39" s="18"/>
      <c r="F39" s="42" t="e">
        <f>#REF!-'核减按险种列示（核减）'!F128</f>
        <v>#REF!</v>
      </c>
      <c r="G39" s="18"/>
      <c r="H39" s="18"/>
      <c r="I39" s="22">
        <f t="shared" ref="I39:L39" si="13">SUM(I40:I41)</f>
        <v>424.70409</v>
      </c>
      <c r="J39" s="22">
        <f t="shared" si="13"/>
        <v>148.646432</v>
      </c>
      <c r="K39" s="61"/>
      <c r="L39" s="22">
        <f t="shared" si="13"/>
        <v>84.940818</v>
      </c>
      <c r="M39" s="61"/>
      <c r="N39" s="22">
        <f>SUM(N40:N41)</f>
        <v>191.11684</v>
      </c>
      <c r="O39" s="61"/>
      <c r="P39" s="1">
        <f t="shared" si="10"/>
        <v>0</v>
      </c>
      <c r="Q39" s="63">
        <f t="shared" si="11"/>
        <v>0</v>
      </c>
      <c r="R39" s="2">
        <f>I39-'按险种列示(元）'!I115/10000</f>
        <v>0</v>
      </c>
      <c r="S39" s="2">
        <f>J39-'按险种列示(元）'!J115/10000</f>
        <v>0</v>
      </c>
      <c r="T39" s="2">
        <f>L39-'按险种列示(元）'!L115/10000</f>
        <v>0</v>
      </c>
      <c r="U39" s="2">
        <f>N39-'按险种列示(元）'!N115/10000</f>
        <v>0</v>
      </c>
    </row>
    <row r="40" s="1" customFormat="1" ht="28" customHeight="1" spans="1:21">
      <c r="A40" s="12" t="s">
        <v>63</v>
      </c>
      <c r="B40" s="13" t="s">
        <v>64</v>
      </c>
      <c r="C40" s="12" t="s">
        <v>24</v>
      </c>
      <c r="D40" s="13" t="s">
        <v>64</v>
      </c>
      <c r="E40" s="13"/>
      <c r="F40" s="39">
        <v>10147</v>
      </c>
      <c r="G40" s="41">
        <v>0.06</v>
      </c>
      <c r="H40" s="13" t="s">
        <v>65</v>
      </c>
      <c r="I40" s="14">
        <v>395.5104</v>
      </c>
      <c r="J40" s="14">
        <v>138.42864</v>
      </c>
      <c r="K40" s="56">
        <v>0.35</v>
      </c>
      <c r="L40" s="14">
        <v>79.10208</v>
      </c>
      <c r="M40" s="56">
        <v>0.2</v>
      </c>
      <c r="N40" s="14">
        <v>177.97968</v>
      </c>
      <c r="O40" s="56">
        <v>0.45</v>
      </c>
      <c r="P40" s="1">
        <f t="shared" si="10"/>
        <v>0</v>
      </c>
      <c r="Q40" s="63">
        <f t="shared" si="11"/>
        <v>0</v>
      </c>
      <c r="R40" s="2">
        <f>I40-'按险种列示(元）'!I116/10000</f>
        <v>0</v>
      </c>
      <c r="S40" s="2">
        <f>J40-'按险种列示(元）'!J116/10000</f>
        <v>0</v>
      </c>
      <c r="T40" s="2">
        <f>L40-'按险种列示(元）'!L116/10000</f>
        <v>0</v>
      </c>
      <c r="U40" s="2">
        <f>N40-'按险种列示(元）'!N116/10000</f>
        <v>0</v>
      </c>
    </row>
    <row r="41" s="1" customFormat="1" ht="28" customHeight="1" spans="1:21">
      <c r="A41" s="12" t="s">
        <v>63</v>
      </c>
      <c r="B41" s="13" t="s">
        <v>66</v>
      </c>
      <c r="C41" s="12" t="s">
        <v>24</v>
      </c>
      <c r="D41" s="13" t="s">
        <v>66</v>
      </c>
      <c r="E41" s="13"/>
      <c r="F41" s="39">
        <v>2.60829999999987</v>
      </c>
      <c r="G41" s="41">
        <v>0.06</v>
      </c>
      <c r="H41" s="13" t="s">
        <v>67</v>
      </c>
      <c r="I41" s="14">
        <v>29.19369</v>
      </c>
      <c r="J41" s="14">
        <v>10.217792</v>
      </c>
      <c r="K41" s="56">
        <v>0.35</v>
      </c>
      <c r="L41" s="14">
        <v>5.838738</v>
      </c>
      <c r="M41" s="56">
        <v>0.2</v>
      </c>
      <c r="N41" s="14">
        <v>13.13716</v>
      </c>
      <c r="O41" s="56">
        <v>0.45</v>
      </c>
      <c r="P41" s="1">
        <f t="shared" si="10"/>
        <v>0</v>
      </c>
      <c r="Q41" s="63">
        <f t="shared" si="11"/>
        <v>0</v>
      </c>
      <c r="R41" s="2">
        <f>I41-'按险种列示(元）'!I117/10000</f>
        <v>0</v>
      </c>
      <c r="S41" s="2">
        <f>J41-'按险种列示(元）'!J117/10000</f>
        <v>0</v>
      </c>
      <c r="T41" s="2">
        <f>L41-'按险种列示(元）'!L117/10000</f>
        <v>0</v>
      </c>
      <c r="U41" s="2">
        <f>N41-'按险种列示(元）'!N117/10000</f>
        <v>0</v>
      </c>
    </row>
    <row r="42" s="2" customFormat="1" ht="28" customHeight="1" spans="1:21">
      <c r="A42" s="17" t="s">
        <v>68</v>
      </c>
      <c r="B42" s="18"/>
      <c r="C42" s="17"/>
      <c r="D42" s="18" t="s">
        <v>17</v>
      </c>
      <c r="E42" s="18"/>
      <c r="F42" s="42" t="e">
        <f>#REF!-'核减按险种列示（核减）'!F131</f>
        <v>#REF!</v>
      </c>
      <c r="G42" s="18"/>
      <c r="H42" s="18"/>
      <c r="I42" s="22">
        <f t="shared" ref="I42:L42" si="14">SUM(I43:I48)</f>
        <v>1096.90446</v>
      </c>
      <c r="J42" s="22">
        <f t="shared" si="14"/>
        <v>383.916561</v>
      </c>
      <c r="K42" s="61"/>
      <c r="L42" s="22">
        <f t="shared" si="14"/>
        <v>253.458399</v>
      </c>
      <c r="M42" s="61"/>
      <c r="N42" s="22">
        <f>SUM(N43:N48)</f>
        <v>459.5295</v>
      </c>
      <c r="O42" s="61"/>
      <c r="P42" s="1">
        <f t="shared" si="10"/>
        <v>0</v>
      </c>
      <c r="Q42" s="63">
        <f t="shared" si="11"/>
        <v>0</v>
      </c>
      <c r="R42" s="2">
        <f>I42-'按险种列示(元）'!I118/10000</f>
        <v>-8.72339999999986</v>
      </c>
      <c r="S42" s="2">
        <f>J42-'按险种列示(元）'!J118/10000</f>
        <v>-3.05319000000003</v>
      </c>
      <c r="T42" s="2">
        <f>L42-'按险种列示(元）'!L118/10000</f>
        <v>-3.92553000000001</v>
      </c>
      <c r="U42" s="2">
        <f>N42-'按险种列示(元）'!N118/10000</f>
        <v>-1.74468000000002</v>
      </c>
    </row>
    <row r="43" s="1" customFormat="1" ht="28" customHeight="1" spans="1:21">
      <c r="A43" s="12" t="s">
        <v>68</v>
      </c>
      <c r="B43" s="13" t="s">
        <v>69</v>
      </c>
      <c r="C43" s="12" t="s">
        <v>24</v>
      </c>
      <c r="D43" s="13" t="s">
        <v>69</v>
      </c>
      <c r="E43" s="13"/>
      <c r="F43" s="39">
        <v>2.5615</v>
      </c>
      <c r="G43" s="41">
        <v>0.07</v>
      </c>
      <c r="H43" s="13">
        <v>210</v>
      </c>
      <c r="I43" s="14">
        <v>537.915</v>
      </c>
      <c r="J43" s="14">
        <v>188.27025</v>
      </c>
      <c r="K43" s="56">
        <v>0.35</v>
      </c>
      <c r="L43" s="14">
        <v>134.47875</v>
      </c>
      <c r="M43" s="56">
        <v>0.25</v>
      </c>
      <c r="N43" s="14">
        <v>215.166</v>
      </c>
      <c r="O43" s="56">
        <v>0.4</v>
      </c>
      <c r="P43" s="1">
        <f t="shared" si="10"/>
        <v>0</v>
      </c>
      <c r="Q43" s="63">
        <f t="shared" ref="Q43:Q71" si="15">I43-J43-L43-N43</f>
        <v>0</v>
      </c>
      <c r="R43" s="2">
        <f>I43-'按险种列示(元）'!I119/10000</f>
        <v>0</v>
      </c>
      <c r="S43" s="2">
        <f>J43-'按险种列示(元）'!J119/10000</f>
        <v>0</v>
      </c>
      <c r="T43" s="2">
        <f>L43-'按险种列示(元）'!L119/10000</f>
        <v>0</v>
      </c>
      <c r="U43" s="2">
        <f>N43-'按险种列示(元）'!N119/10000</f>
        <v>0</v>
      </c>
    </row>
    <row r="44" s="1" customFormat="1" ht="28" customHeight="1" spans="1:21">
      <c r="A44" s="12" t="s">
        <v>68</v>
      </c>
      <c r="B44" s="13" t="s">
        <v>70</v>
      </c>
      <c r="C44" s="12" t="s">
        <v>24</v>
      </c>
      <c r="D44" s="13" t="s">
        <v>70</v>
      </c>
      <c r="E44" s="13"/>
      <c r="F44" s="39">
        <v>1.34355</v>
      </c>
      <c r="G44" s="41">
        <v>0.05</v>
      </c>
      <c r="H44" s="13">
        <v>150</v>
      </c>
      <c r="I44" s="14">
        <v>201.5325</v>
      </c>
      <c r="J44" s="14">
        <v>70.536375</v>
      </c>
      <c r="K44" s="56">
        <v>0.35</v>
      </c>
      <c r="L44" s="14">
        <v>90.689625</v>
      </c>
      <c r="M44" s="56">
        <v>0.45</v>
      </c>
      <c r="N44" s="14">
        <v>40.3065</v>
      </c>
      <c r="O44" s="56">
        <v>0.2</v>
      </c>
      <c r="P44" s="1">
        <f t="shared" si="10"/>
        <v>0</v>
      </c>
      <c r="Q44" s="63">
        <f t="shared" si="15"/>
        <v>0</v>
      </c>
      <c r="R44" s="2">
        <f>I44-'按险种列示(元）'!I120/10000</f>
        <v>0</v>
      </c>
      <c r="S44" s="2">
        <f>J44-'按险种列示(元）'!J120/10000</f>
        <v>0</v>
      </c>
      <c r="T44" s="2">
        <f>L44-'按险种列示(元）'!L120/10000</f>
        <v>0</v>
      </c>
      <c r="U44" s="2">
        <f>N44-'按险种列示(元）'!N120/10000</f>
        <v>0</v>
      </c>
    </row>
    <row r="45" s="1" customFormat="1" ht="28" customHeight="1" spans="1:21">
      <c r="A45" s="12" t="s">
        <v>68</v>
      </c>
      <c r="B45" s="13" t="s">
        <v>71</v>
      </c>
      <c r="C45" s="12" t="s">
        <v>24</v>
      </c>
      <c r="D45" s="13" t="s">
        <v>71</v>
      </c>
      <c r="E45" s="13"/>
      <c r="F45" s="39">
        <v>12.4014</v>
      </c>
      <c r="G45" s="41">
        <v>0.06</v>
      </c>
      <c r="H45" s="13">
        <v>2.4</v>
      </c>
      <c r="I45" s="14">
        <v>29.76336</v>
      </c>
      <c r="J45" s="14">
        <v>10.417176</v>
      </c>
      <c r="K45" s="56">
        <v>0.35</v>
      </c>
      <c r="L45" s="14">
        <v>4.464504</v>
      </c>
      <c r="M45" s="56">
        <v>0.15</v>
      </c>
      <c r="N45" s="14">
        <v>14.88168</v>
      </c>
      <c r="O45" s="56">
        <v>0.5</v>
      </c>
      <c r="P45" s="1">
        <f t="shared" ref="P45:P71" si="16">I45-J45-L45-N45</f>
        <v>0</v>
      </c>
      <c r="Q45" s="63">
        <f t="shared" si="15"/>
        <v>0</v>
      </c>
      <c r="R45" s="2">
        <f>I45-'按险种列示(元）'!I121/10000</f>
        <v>0</v>
      </c>
      <c r="S45" s="2">
        <f>J45-'按险种列示(元）'!J121/10000</f>
        <v>0</v>
      </c>
      <c r="T45" s="2">
        <f>L45-'按险种列示(元）'!L121/10000</f>
        <v>0</v>
      </c>
      <c r="U45" s="2">
        <f>N45-'按险种列示(元）'!N121/10000</f>
        <v>0</v>
      </c>
    </row>
    <row r="46" s="1" customFormat="1" ht="28" customHeight="1" spans="1:21">
      <c r="A46" s="12" t="s">
        <v>68</v>
      </c>
      <c r="B46" s="13" t="s">
        <v>71</v>
      </c>
      <c r="C46" s="12" t="s">
        <v>24</v>
      </c>
      <c r="D46" s="13" t="s">
        <v>71</v>
      </c>
      <c r="E46" s="13"/>
      <c r="F46" s="39">
        <v>124.014</v>
      </c>
      <c r="G46" s="41">
        <v>0.06</v>
      </c>
      <c r="H46" s="13">
        <v>2.4</v>
      </c>
      <c r="I46" s="14">
        <v>74.4084</v>
      </c>
      <c r="J46" s="14">
        <v>26.04294</v>
      </c>
      <c r="K46" s="56">
        <v>0.35</v>
      </c>
      <c r="L46" s="14">
        <v>11.16126</v>
      </c>
      <c r="M46" s="56">
        <v>0.15</v>
      </c>
      <c r="N46" s="14">
        <v>37.2042</v>
      </c>
      <c r="O46" s="56">
        <v>0.5</v>
      </c>
      <c r="P46" s="1">
        <f t="shared" si="16"/>
        <v>0</v>
      </c>
      <c r="Q46" s="63">
        <f t="shared" si="15"/>
        <v>0</v>
      </c>
      <c r="R46" s="2">
        <f>I46-'按险种列示(元）'!I122/10000</f>
        <v>0</v>
      </c>
      <c r="S46" s="2">
        <f>J46-'按险种列示(元）'!J122/10000</f>
        <v>0</v>
      </c>
      <c r="T46" s="2">
        <f>L46-'按险种列示(元）'!L122/10000</f>
        <v>0</v>
      </c>
      <c r="U46" s="2">
        <f>N46-'按险种列示(元）'!N122/10000</f>
        <v>0</v>
      </c>
    </row>
    <row r="47" s="1" customFormat="1" ht="28" customHeight="1" spans="1:21">
      <c r="A47" s="12" t="s">
        <v>68</v>
      </c>
      <c r="B47" s="13" t="s">
        <v>72</v>
      </c>
      <c r="C47" s="12" t="s">
        <v>24</v>
      </c>
      <c r="D47" s="13" t="s">
        <v>72</v>
      </c>
      <c r="E47" s="13"/>
      <c r="F47" s="39">
        <v>-0.033668</v>
      </c>
      <c r="G47" s="41">
        <v>0.1</v>
      </c>
      <c r="H47" s="13" t="s">
        <v>73</v>
      </c>
      <c r="I47" s="14">
        <v>244.5618</v>
      </c>
      <c r="J47" s="14">
        <v>85.59663</v>
      </c>
      <c r="K47" s="56">
        <v>0.35</v>
      </c>
      <c r="L47" s="14">
        <v>8.73873</v>
      </c>
      <c r="M47" s="56">
        <v>0.05</v>
      </c>
      <c r="N47" s="14">
        <v>150.22644</v>
      </c>
      <c r="O47" s="56">
        <v>0.6</v>
      </c>
      <c r="P47" s="1">
        <f t="shared" si="16"/>
        <v>0</v>
      </c>
      <c r="Q47" s="63">
        <f t="shared" si="15"/>
        <v>0</v>
      </c>
      <c r="R47" s="2">
        <f>I47-'按险种列示(元）'!I123/10000</f>
        <v>-8.7234</v>
      </c>
      <c r="S47" s="2">
        <f>J47-'按险种列示(元）'!J123/10000</f>
        <v>-3.05319</v>
      </c>
      <c r="T47" s="2">
        <f>L47-'按险种列示(元）'!L123/10000</f>
        <v>-3.92553</v>
      </c>
      <c r="U47" s="2">
        <f>N47-'按险种列示(元）'!N123/10000</f>
        <v>-1.74467999999999</v>
      </c>
    </row>
    <row r="48" s="1" customFormat="1" ht="28" customHeight="1" spans="1:21">
      <c r="A48" s="12" t="s">
        <v>68</v>
      </c>
      <c r="B48" s="13" t="s">
        <v>74</v>
      </c>
      <c r="C48" s="12" t="s">
        <v>24</v>
      </c>
      <c r="D48" s="13" t="s">
        <v>74</v>
      </c>
      <c r="E48" s="13"/>
      <c r="F48" s="39">
        <v>0.043617</v>
      </c>
      <c r="G48" s="41">
        <v>0.04</v>
      </c>
      <c r="H48" s="13">
        <v>200</v>
      </c>
      <c r="I48" s="14">
        <v>8.7234</v>
      </c>
      <c r="J48" s="14">
        <v>3.05319</v>
      </c>
      <c r="K48" s="56">
        <v>0.35</v>
      </c>
      <c r="L48" s="14">
        <v>3.92553</v>
      </c>
      <c r="M48" s="56">
        <v>0.45</v>
      </c>
      <c r="N48" s="14">
        <v>1.74468</v>
      </c>
      <c r="O48" s="56">
        <v>0.2</v>
      </c>
      <c r="P48" s="1">
        <f t="shared" si="16"/>
        <v>0</v>
      </c>
      <c r="Q48" s="63">
        <f t="shared" si="15"/>
        <v>0</v>
      </c>
      <c r="R48" s="2">
        <f>I48-'按险种列示(元）'!I124/10000</f>
        <v>0</v>
      </c>
      <c r="S48" s="2">
        <f>J48-'按险种列示(元）'!J124/10000</f>
        <v>0</v>
      </c>
      <c r="T48" s="2">
        <f>L48-'按险种列示(元）'!L124/10000</f>
        <v>0</v>
      </c>
      <c r="U48" s="2">
        <f>N48-'按险种列示(元）'!N124/10000</f>
        <v>0</v>
      </c>
    </row>
    <row r="49" s="2" customFormat="1" ht="28" customHeight="1" spans="1:21">
      <c r="A49" s="17" t="s">
        <v>75</v>
      </c>
      <c r="B49" s="18"/>
      <c r="C49" s="17"/>
      <c r="D49" s="18" t="s">
        <v>17</v>
      </c>
      <c r="E49" s="18">
        <f>SUBTOTAL(9,E50:E57)</f>
        <v>859.8531</v>
      </c>
      <c r="F49" s="42" t="e">
        <f>#REF!-'核减按险种列示（核减）'!F138</f>
        <v>#REF!</v>
      </c>
      <c r="G49" s="38"/>
      <c r="H49" s="18"/>
      <c r="I49" s="22">
        <f t="shared" ref="I49:L49" si="17">SUM(I50:I57)</f>
        <v>1194.982856</v>
      </c>
      <c r="J49" s="22">
        <f t="shared" si="17"/>
        <v>418.244</v>
      </c>
      <c r="K49" s="61"/>
      <c r="L49" s="22">
        <f t="shared" si="17"/>
        <v>309.142413</v>
      </c>
      <c r="M49" s="61"/>
      <c r="N49" s="22">
        <f>SUM(N50:N57)</f>
        <v>467.596443</v>
      </c>
      <c r="O49" s="61"/>
      <c r="P49" s="1">
        <f t="shared" si="16"/>
        <v>0</v>
      </c>
      <c r="Q49" s="63">
        <f t="shared" si="15"/>
        <v>0</v>
      </c>
      <c r="R49" s="2">
        <f>I49-'按险种列示(元）'!I125/10000</f>
        <v>0</v>
      </c>
      <c r="S49" s="2">
        <f>J49-'按险种列示(元）'!J125/10000</f>
        <v>0</v>
      </c>
      <c r="T49" s="2">
        <f>L49-'按险种列示(元）'!L125/10000</f>
        <v>0</v>
      </c>
      <c r="U49" s="2">
        <f>N49-'按险种列示(元）'!N125/10000</f>
        <v>0</v>
      </c>
    </row>
    <row r="50" s="1" customFormat="1" ht="28" customHeight="1" spans="1:21">
      <c r="A50" s="12" t="s">
        <v>75</v>
      </c>
      <c r="B50" s="13" t="s">
        <v>76</v>
      </c>
      <c r="C50" s="12" t="s">
        <v>24</v>
      </c>
      <c r="D50" s="13" t="s">
        <v>76</v>
      </c>
      <c r="E50" s="13">
        <v>1.8</v>
      </c>
      <c r="F50" s="14">
        <v>0.3331</v>
      </c>
      <c r="G50" s="40">
        <v>0.04</v>
      </c>
      <c r="H50" s="13">
        <v>120</v>
      </c>
      <c r="I50" s="14">
        <v>39.972</v>
      </c>
      <c r="J50" s="14">
        <v>13.9902</v>
      </c>
      <c r="K50" s="56">
        <v>0.35</v>
      </c>
      <c r="L50" s="14">
        <v>9.993</v>
      </c>
      <c r="M50" s="56">
        <v>0.25</v>
      </c>
      <c r="N50" s="14">
        <v>15.9888</v>
      </c>
      <c r="O50" s="56">
        <v>0.4</v>
      </c>
      <c r="P50" s="1">
        <f t="shared" si="16"/>
        <v>0</v>
      </c>
      <c r="Q50" s="63">
        <f t="shared" si="15"/>
        <v>0</v>
      </c>
      <c r="R50" s="2">
        <f>I50-'按险种列示(元）'!I126/10000</f>
        <v>0</v>
      </c>
      <c r="S50" s="2">
        <f>J50-'按险种列示(元）'!J126/10000</f>
        <v>0</v>
      </c>
      <c r="T50" s="2">
        <f>L50-'按险种列示(元）'!L126/10000</f>
        <v>0</v>
      </c>
      <c r="U50" s="2">
        <f>N50-'按险种列示(元）'!N126/10000</f>
        <v>0</v>
      </c>
    </row>
    <row r="51" s="1" customFormat="1" ht="28" customHeight="1" spans="1:21">
      <c r="A51" s="12" t="s">
        <v>75</v>
      </c>
      <c r="B51" s="13" t="s">
        <v>77</v>
      </c>
      <c r="C51" s="12" t="s">
        <v>24</v>
      </c>
      <c r="D51" s="13" t="s">
        <v>77</v>
      </c>
      <c r="E51" s="13">
        <v>0.1</v>
      </c>
      <c r="F51" s="14">
        <v>0.0518</v>
      </c>
      <c r="G51" s="40">
        <v>0.05</v>
      </c>
      <c r="H51" s="13">
        <v>500</v>
      </c>
      <c r="I51" s="14">
        <v>25.9</v>
      </c>
      <c r="J51" s="14">
        <v>9.065</v>
      </c>
      <c r="K51" s="56">
        <v>0.35</v>
      </c>
      <c r="L51" s="14">
        <v>6.475</v>
      </c>
      <c r="M51" s="56">
        <v>0.25</v>
      </c>
      <c r="N51" s="14">
        <v>10.36</v>
      </c>
      <c r="O51" s="56">
        <v>0.4</v>
      </c>
      <c r="P51" s="1">
        <f t="shared" si="16"/>
        <v>0</v>
      </c>
      <c r="Q51" s="63">
        <f t="shared" si="15"/>
        <v>0</v>
      </c>
      <c r="R51" s="2">
        <f>I51-'按险种列示(元）'!I127/10000</f>
        <v>0</v>
      </c>
      <c r="S51" s="2">
        <f>J51-'按险种列示(元）'!J127/10000</f>
        <v>0</v>
      </c>
      <c r="T51" s="2">
        <f>L51-'按险种列示(元）'!L127/10000</f>
        <v>0</v>
      </c>
      <c r="U51" s="2">
        <f>N51-'按险种列示(元）'!N127/10000</f>
        <v>0</v>
      </c>
    </row>
    <row r="52" s="1" customFormat="1" ht="28" customHeight="1" spans="1:21">
      <c r="A52" s="12" t="s">
        <v>75</v>
      </c>
      <c r="B52" s="13" t="s">
        <v>78</v>
      </c>
      <c r="C52" s="12" t="s">
        <v>24</v>
      </c>
      <c r="D52" s="13" t="s">
        <v>78</v>
      </c>
      <c r="E52" s="13">
        <v>0.7</v>
      </c>
      <c r="F52" s="14">
        <v>0.0748</v>
      </c>
      <c r="G52" s="40">
        <v>0.05</v>
      </c>
      <c r="H52" s="13">
        <v>50</v>
      </c>
      <c r="I52" s="14">
        <v>3.74</v>
      </c>
      <c r="J52" s="14">
        <v>1.309</v>
      </c>
      <c r="K52" s="56">
        <v>0.35</v>
      </c>
      <c r="L52" s="14">
        <v>0.935</v>
      </c>
      <c r="M52" s="56">
        <v>0.25</v>
      </c>
      <c r="N52" s="14">
        <v>1.496</v>
      </c>
      <c r="O52" s="56">
        <v>0.4</v>
      </c>
      <c r="P52" s="1">
        <f t="shared" si="16"/>
        <v>0</v>
      </c>
      <c r="Q52" s="63">
        <f t="shared" si="15"/>
        <v>0</v>
      </c>
      <c r="R52" s="2">
        <f>I52-'按险种列示(元）'!I128/10000</f>
        <v>0</v>
      </c>
      <c r="S52" s="2">
        <f>J52-'按险种列示(元）'!J128/10000</f>
        <v>0</v>
      </c>
      <c r="T52" s="2">
        <f>L52-'按险种列示(元）'!L128/10000</f>
        <v>0</v>
      </c>
      <c r="U52" s="2">
        <f>N52-'按险种列示(元）'!N128/10000</f>
        <v>0</v>
      </c>
    </row>
    <row r="53" s="1" customFormat="1" ht="28" customHeight="1" spans="1:21">
      <c r="A53" s="12" t="s">
        <v>75</v>
      </c>
      <c r="B53" s="13" t="s">
        <v>79</v>
      </c>
      <c r="C53" s="12" t="s">
        <v>24</v>
      </c>
      <c r="D53" s="13" t="s">
        <v>79</v>
      </c>
      <c r="E53" s="13">
        <v>170.56</v>
      </c>
      <c r="F53" s="14">
        <v>1188</v>
      </c>
      <c r="G53" s="40">
        <v>0.04</v>
      </c>
      <c r="H53" s="13">
        <v>0.4</v>
      </c>
      <c r="I53" s="14">
        <v>475.2</v>
      </c>
      <c r="J53" s="14">
        <v>166.32</v>
      </c>
      <c r="K53" s="56">
        <v>0.35</v>
      </c>
      <c r="L53" s="14">
        <v>118.8</v>
      </c>
      <c r="M53" s="56">
        <v>0.25</v>
      </c>
      <c r="N53" s="14">
        <v>190.08</v>
      </c>
      <c r="O53" s="56">
        <v>0.4</v>
      </c>
      <c r="P53" s="1">
        <f t="shared" si="16"/>
        <v>0</v>
      </c>
      <c r="Q53" s="63">
        <f t="shared" si="15"/>
        <v>0</v>
      </c>
      <c r="R53" s="2">
        <f>I53-'按险种列示(元）'!I129/10000</f>
        <v>0</v>
      </c>
      <c r="S53" s="2">
        <f>J53-'按险种列示(元）'!J129/10000</f>
        <v>0</v>
      </c>
      <c r="T53" s="2">
        <f>L53-'按险种列示(元）'!L129/10000</f>
        <v>0</v>
      </c>
      <c r="U53" s="2">
        <f>N53-'按险种列示(元）'!N129/10000</f>
        <v>0</v>
      </c>
    </row>
    <row r="54" s="1" customFormat="1" ht="28" customHeight="1" spans="1:21">
      <c r="A54" s="12" t="s">
        <v>75</v>
      </c>
      <c r="B54" s="13" t="s">
        <v>44</v>
      </c>
      <c r="C54" s="12" t="s">
        <v>24</v>
      </c>
      <c r="D54" s="13" t="s">
        <v>44</v>
      </c>
      <c r="E54" s="13">
        <v>89.7</v>
      </c>
      <c r="F54" s="14">
        <v>101.6496</v>
      </c>
      <c r="G54" s="40">
        <v>0.04</v>
      </c>
      <c r="H54" s="13">
        <v>2.2</v>
      </c>
      <c r="I54" s="14">
        <v>223.62912</v>
      </c>
      <c r="J54" s="14">
        <v>78.270192</v>
      </c>
      <c r="K54" s="56">
        <v>0.35</v>
      </c>
      <c r="L54" s="14">
        <v>55.90728</v>
      </c>
      <c r="M54" s="56">
        <v>0.25</v>
      </c>
      <c r="N54" s="14">
        <v>89.451648</v>
      </c>
      <c r="O54" s="56">
        <v>0.4</v>
      </c>
      <c r="P54" s="1">
        <f t="shared" si="16"/>
        <v>0</v>
      </c>
      <c r="Q54" s="63">
        <f t="shared" si="15"/>
        <v>0</v>
      </c>
      <c r="R54" s="2">
        <f>I54-'按险种列示(元）'!I130/10000</f>
        <v>0</v>
      </c>
      <c r="S54" s="2">
        <f>J54-'按险种列示(元）'!J130/10000</f>
        <v>0</v>
      </c>
      <c r="T54" s="2">
        <f>L54-'按险种列示(元）'!L130/10000</f>
        <v>0</v>
      </c>
      <c r="U54" s="2">
        <f>N54-'按险种列示(元）'!N130/10000</f>
        <v>0</v>
      </c>
    </row>
    <row r="55" s="1" customFormat="1" ht="28" customHeight="1" spans="1:21">
      <c r="A55" s="12" t="s">
        <v>75</v>
      </c>
      <c r="B55" s="13" t="s">
        <v>80</v>
      </c>
      <c r="C55" s="12" t="s">
        <v>24</v>
      </c>
      <c r="D55" s="13" t="s">
        <v>80</v>
      </c>
      <c r="E55" s="13">
        <v>301.2249</v>
      </c>
      <c r="F55" s="14">
        <v>14</v>
      </c>
      <c r="G55" s="40">
        <v>0.04</v>
      </c>
      <c r="H55" s="13">
        <v>2.2</v>
      </c>
      <c r="I55" s="14">
        <v>30.8</v>
      </c>
      <c r="J55" s="14">
        <v>10.78</v>
      </c>
      <c r="K55" s="56">
        <v>0.35</v>
      </c>
      <c r="L55" s="14">
        <v>7.7</v>
      </c>
      <c r="M55" s="56">
        <v>0.25</v>
      </c>
      <c r="N55" s="14">
        <v>12.32</v>
      </c>
      <c r="O55" s="56">
        <v>0.4</v>
      </c>
      <c r="P55" s="1">
        <f t="shared" si="16"/>
        <v>0</v>
      </c>
      <c r="Q55" s="63">
        <f t="shared" si="15"/>
        <v>0</v>
      </c>
      <c r="R55" s="2">
        <f>I55-'按险种列示(元）'!I131/10000</f>
        <v>0</v>
      </c>
      <c r="S55" s="2">
        <f>J55-'按险种列示(元）'!J131/10000</f>
        <v>0</v>
      </c>
      <c r="T55" s="2">
        <f>L55-'按险种列示(元）'!L131/10000</f>
        <v>0</v>
      </c>
      <c r="U55" s="2">
        <f>N55-'按险种列示(元）'!N131/10000</f>
        <v>0</v>
      </c>
    </row>
    <row r="56" s="1" customFormat="1" ht="28" customHeight="1" spans="1:21">
      <c r="A56" s="12" t="s">
        <v>75</v>
      </c>
      <c r="B56" s="13" t="s">
        <v>81</v>
      </c>
      <c r="C56" s="12" t="s">
        <v>24</v>
      </c>
      <c r="D56" s="13" t="s">
        <v>81</v>
      </c>
      <c r="E56" s="13">
        <v>292.5982</v>
      </c>
      <c r="F56" s="14">
        <v>47.7442</v>
      </c>
      <c r="G56" s="40">
        <v>0.04</v>
      </c>
      <c r="H56" s="13">
        <v>7.19999999999999</v>
      </c>
      <c r="I56" s="14">
        <v>343.75824</v>
      </c>
      <c r="J56" s="14">
        <v>120.315384</v>
      </c>
      <c r="K56" s="56">
        <v>0.35</v>
      </c>
      <c r="L56" s="14">
        <v>85.93956</v>
      </c>
      <c r="M56" s="56">
        <v>0.25</v>
      </c>
      <c r="N56" s="14">
        <v>137.503296</v>
      </c>
      <c r="O56" s="56">
        <v>0.4</v>
      </c>
      <c r="P56" s="1">
        <f t="shared" si="16"/>
        <v>0</v>
      </c>
      <c r="Q56" s="63">
        <f t="shared" si="15"/>
        <v>0</v>
      </c>
      <c r="R56" s="2">
        <f>I56-'按险种列示(元）'!I132/10000</f>
        <v>0</v>
      </c>
      <c r="S56" s="2">
        <f>J56-'按险种列示(元）'!J132/10000</f>
        <v>0</v>
      </c>
      <c r="T56" s="2">
        <f>L56-'按险种列示(元）'!L132/10000</f>
        <v>0</v>
      </c>
      <c r="U56" s="2">
        <f>N56-'按险种列示(元）'!N132/10000</f>
        <v>0</v>
      </c>
    </row>
    <row r="57" s="1" customFormat="1" ht="28" customHeight="1" spans="1:21">
      <c r="A57" s="12" t="s">
        <v>75</v>
      </c>
      <c r="B57" s="13" t="s">
        <v>82</v>
      </c>
      <c r="C57" s="12" t="s">
        <v>24</v>
      </c>
      <c r="D57" s="13" t="s">
        <v>82</v>
      </c>
      <c r="E57" s="13">
        <v>3.17</v>
      </c>
      <c r="F57" s="14">
        <v>0.241386</v>
      </c>
      <c r="G57" s="40">
        <v>0.06</v>
      </c>
      <c r="H57" s="13" t="s">
        <v>83</v>
      </c>
      <c r="I57" s="14">
        <v>51.983496</v>
      </c>
      <c r="J57" s="14">
        <v>18.194224</v>
      </c>
      <c r="K57" s="56">
        <v>0.35</v>
      </c>
      <c r="L57" s="14">
        <v>23.392573</v>
      </c>
      <c r="M57" s="56">
        <v>0.45</v>
      </c>
      <c r="N57" s="14">
        <v>10.396699</v>
      </c>
      <c r="O57" s="56">
        <v>0.2</v>
      </c>
      <c r="P57" s="1">
        <f t="shared" si="16"/>
        <v>0</v>
      </c>
      <c r="Q57" s="63">
        <f t="shared" si="15"/>
        <v>0</v>
      </c>
      <c r="R57" s="2">
        <f>I57-'按险种列示(元）'!I133/10000</f>
        <v>0</v>
      </c>
      <c r="S57" s="2">
        <f>J57-'按险种列示(元）'!J133/10000</f>
        <v>0</v>
      </c>
      <c r="T57" s="2">
        <f>L57-'按险种列示(元）'!L133/10000</f>
        <v>0</v>
      </c>
      <c r="U57" s="2">
        <f>N57-'按险种列示(元）'!N133/10000</f>
        <v>0</v>
      </c>
    </row>
    <row r="58" s="2" customFormat="1" ht="28" customHeight="1" spans="1:21">
      <c r="A58" s="17" t="s">
        <v>84</v>
      </c>
      <c r="B58" s="18"/>
      <c r="C58" s="17"/>
      <c r="D58" s="18" t="s">
        <v>17</v>
      </c>
      <c r="E58" s="98"/>
      <c r="F58" s="22" t="e">
        <f>#REF!-'核减按险种列示（核减）'!F147</f>
        <v>#REF!</v>
      </c>
      <c r="G58" s="18"/>
      <c r="H58" s="18"/>
      <c r="I58" s="52">
        <f t="shared" ref="I58:L58" si="18">SUM(I59:I63)</f>
        <v>310.20936</v>
      </c>
      <c r="J58" s="52">
        <f t="shared" si="18"/>
        <v>108.573276</v>
      </c>
      <c r="K58" s="61"/>
      <c r="L58" s="52">
        <f t="shared" si="18"/>
        <v>67.98034</v>
      </c>
      <c r="M58" s="61"/>
      <c r="N58" s="52">
        <f>SUM(N59:N63)</f>
        <v>133.655744</v>
      </c>
      <c r="O58" s="61"/>
      <c r="P58" s="1">
        <f t="shared" si="16"/>
        <v>0</v>
      </c>
      <c r="Q58" s="63">
        <f t="shared" si="15"/>
        <v>0</v>
      </c>
      <c r="R58" s="2">
        <f>I58-'按险种列示(元）'!I134/10000</f>
        <v>0</v>
      </c>
      <c r="S58" s="2">
        <f>J58-'按险种列示(元）'!J134/10000</f>
        <v>0</v>
      </c>
      <c r="T58" s="2">
        <f>L58-'按险种列示(元）'!L134/10000</f>
        <v>0</v>
      </c>
      <c r="U58" s="2">
        <f>N58-'按险种列示(元）'!N134/10000</f>
        <v>0</v>
      </c>
    </row>
    <row r="59" s="1" customFormat="1" ht="28" customHeight="1" spans="1:21">
      <c r="A59" s="12" t="s">
        <v>84</v>
      </c>
      <c r="B59" s="13" t="s">
        <v>85</v>
      </c>
      <c r="C59" s="12" t="s">
        <v>24</v>
      </c>
      <c r="D59" s="13" t="s">
        <v>86</v>
      </c>
      <c r="E59" s="49"/>
      <c r="F59" s="14">
        <v>0.3738</v>
      </c>
      <c r="G59" s="41">
        <v>0.03</v>
      </c>
      <c r="H59" s="13">
        <v>150</v>
      </c>
      <c r="I59" s="14">
        <v>56.07</v>
      </c>
      <c r="J59" s="14">
        <v>19.6245</v>
      </c>
      <c r="K59" s="56">
        <v>0.35</v>
      </c>
      <c r="L59" s="14">
        <v>14.0175</v>
      </c>
      <c r="M59" s="56">
        <v>0.25</v>
      </c>
      <c r="N59" s="14">
        <v>22.428</v>
      </c>
      <c r="O59" s="56">
        <v>0.4</v>
      </c>
      <c r="P59" s="1">
        <f t="shared" si="16"/>
        <v>0</v>
      </c>
      <c r="Q59" s="63">
        <f t="shared" si="15"/>
        <v>0</v>
      </c>
      <c r="R59" s="2">
        <f>I59-'按险种列示(元）'!I135/10000</f>
        <v>0</v>
      </c>
      <c r="S59" s="2">
        <f>J59-'按险种列示(元）'!J135/10000</f>
        <v>0</v>
      </c>
      <c r="T59" s="2">
        <f>L59-'按险种列示(元）'!L135/10000</f>
        <v>0</v>
      </c>
      <c r="U59" s="2">
        <f>N59-'按险种列示(元）'!N135/10000</f>
        <v>0</v>
      </c>
    </row>
    <row r="60" s="1" customFormat="1" ht="28" customHeight="1" spans="1:21">
      <c r="A60" s="12" t="s">
        <v>84</v>
      </c>
      <c r="B60" s="13" t="s">
        <v>87</v>
      </c>
      <c r="C60" s="12" t="s">
        <v>24</v>
      </c>
      <c r="D60" s="13" t="s">
        <v>87</v>
      </c>
      <c r="E60" s="49"/>
      <c r="F60" s="14">
        <v>0.4247</v>
      </c>
      <c r="G60" s="40">
        <v>0.1</v>
      </c>
      <c r="H60" s="13">
        <v>400</v>
      </c>
      <c r="I60" s="14">
        <v>169.88</v>
      </c>
      <c r="J60" s="14">
        <v>59.458</v>
      </c>
      <c r="K60" s="56">
        <v>0.35</v>
      </c>
      <c r="L60" s="14">
        <v>25.482</v>
      </c>
      <c r="M60" s="56">
        <v>0.15</v>
      </c>
      <c r="N60" s="14">
        <v>84.94</v>
      </c>
      <c r="O60" s="56">
        <v>0.5</v>
      </c>
      <c r="P60" s="1">
        <f t="shared" si="16"/>
        <v>0</v>
      </c>
      <c r="Q60" s="63">
        <f t="shared" si="15"/>
        <v>0</v>
      </c>
      <c r="R60" s="2">
        <f>I60-'按险种列示(元）'!I136/10000</f>
        <v>0</v>
      </c>
      <c r="S60" s="2">
        <f>J60-'按险种列示(元）'!J136/10000</f>
        <v>0</v>
      </c>
      <c r="T60" s="2">
        <f>L60-'按险种列示(元）'!L136/10000</f>
        <v>0</v>
      </c>
      <c r="U60" s="2">
        <f>N60-'按险种列示(元）'!N136/10000</f>
        <v>0</v>
      </c>
    </row>
    <row r="61" s="1" customFormat="1" ht="28" customHeight="1" spans="1:21">
      <c r="A61" s="12" t="s">
        <v>84</v>
      </c>
      <c r="B61" s="13" t="s">
        <v>88</v>
      </c>
      <c r="C61" s="12" t="s">
        <v>24</v>
      </c>
      <c r="D61" s="13" t="s">
        <v>89</v>
      </c>
      <c r="E61" s="49"/>
      <c r="F61" s="14">
        <v>0.01038</v>
      </c>
      <c r="G61" s="40">
        <v>0.08</v>
      </c>
      <c r="H61" s="13">
        <v>72</v>
      </c>
      <c r="I61" s="14">
        <v>0.74736</v>
      </c>
      <c r="J61" s="14">
        <v>0.261576</v>
      </c>
      <c r="K61" s="56">
        <v>0.35</v>
      </c>
      <c r="L61" s="14">
        <v>0.18684</v>
      </c>
      <c r="M61" s="56">
        <v>0.25</v>
      </c>
      <c r="N61" s="14">
        <v>0.298944</v>
      </c>
      <c r="O61" s="56">
        <v>0.4</v>
      </c>
      <c r="P61" s="1">
        <f t="shared" si="16"/>
        <v>0</v>
      </c>
      <c r="Q61" s="63">
        <f t="shared" si="15"/>
        <v>0</v>
      </c>
      <c r="R61" s="2">
        <f>I61-'按险种列示(元）'!I137/10000</f>
        <v>0</v>
      </c>
      <c r="S61" s="2">
        <f>J61-'按险种列示(元）'!J137/10000</f>
        <v>0</v>
      </c>
      <c r="T61" s="2">
        <f>L61-'按险种列示(元）'!L137/10000</f>
        <v>0</v>
      </c>
      <c r="U61" s="2">
        <f>N61-'按险种列示(元）'!N137/10000</f>
        <v>0</v>
      </c>
    </row>
    <row r="62" s="1" customFormat="1" ht="28" customHeight="1" spans="1:21">
      <c r="A62" s="12" t="s">
        <v>84</v>
      </c>
      <c r="B62" s="13" t="s">
        <v>90</v>
      </c>
      <c r="C62" s="12" t="s">
        <v>24</v>
      </c>
      <c r="D62" s="13" t="s">
        <v>90</v>
      </c>
      <c r="E62" s="49"/>
      <c r="F62" s="14">
        <v>0.103</v>
      </c>
      <c r="G62" s="41">
        <v>0.06</v>
      </c>
      <c r="H62" s="13">
        <v>360</v>
      </c>
      <c r="I62" s="14">
        <v>37.08</v>
      </c>
      <c r="J62" s="14">
        <v>12.978</v>
      </c>
      <c r="K62" s="56">
        <v>0.35</v>
      </c>
      <c r="L62" s="14">
        <v>16.686</v>
      </c>
      <c r="M62" s="56">
        <v>0.45</v>
      </c>
      <c r="N62" s="14">
        <v>7.416</v>
      </c>
      <c r="O62" s="56">
        <v>0.2</v>
      </c>
      <c r="P62" s="1">
        <f t="shared" si="16"/>
        <v>0</v>
      </c>
      <c r="Q62" s="63">
        <f t="shared" si="15"/>
        <v>0</v>
      </c>
      <c r="R62" s="2">
        <f>I62-'按险种列示(元）'!I138/10000</f>
        <v>0</v>
      </c>
      <c r="S62" s="2">
        <f>J62-'按险种列示(元）'!J138/10000</f>
        <v>0</v>
      </c>
      <c r="T62" s="2">
        <f>L62-'按险种列示(元）'!L138/10000</f>
        <v>0</v>
      </c>
      <c r="U62" s="2">
        <f>N62-'按险种列示(元）'!N138/10000</f>
        <v>0</v>
      </c>
    </row>
    <row r="63" s="1" customFormat="1" ht="28" customHeight="1" spans="1:21">
      <c r="A63" s="12" t="s">
        <v>84</v>
      </c>
      <c r="B63" s="13" t="s">
        <v>91</v>
      </c>
      <c r="C63" s="12" t="s">
        <v>24</v>
      </c>
      <c r="D63" s="13" t="s">
        <v>91</v>
      </c>
      <c r="E63" s="49">
        <v>0.8504</v>
      </c>
      <c r="F63" s="53">
        <v>0.6834</v>
      </c>
      <c r="G63" s="41">
        <v>0.08</v>
      </c>
      <c r="H63" s="12">
        <v>80</v>
      </c>
      <c r="I63" s="53">
        <v>46.432</v>
      </c>
      <c r="J63" s="53">
        <v>16.2512</v>
      </c>
      <c r="K63" s="56">
        <v>0.35</v>
      </c>
      <c r="L63" s="53">
        <v>11.608</v>
      </c>
      <c r="M63" s="56">
        <v>0.25</v>
      </c>
      <c r="N63" s="53">
        <v>18.5728</v>
      </c>
      <c r="O63" s="56">
        <v>0.4</v>
      </c>
      <c r="P63" s="1">
        <f t="shared" si="16"/>
        <v>0</v>
      </c>
      <c r="Q63" s="63">
        <f t="shared" si="15"/>
        <v>0</v>
      </c>
      <c r="R63" s="2">
        <f>I63-'按险种列示(元）'!I139/10000</f>
        <v>0</v>
      </c>
      <c r="S63" s="2">
        <f>J63-'按险种列示(元）'!J139/10000</f>
        <v>0</v>
      </c>
      <c r="T63" s="2">
        <f>L63-'按险种列示(元）'!L139/10000</f>
        <v>0</v>
      </c>
      <c r="U63" s="2">
        <f>N63-'按险种列示(元）'!N139/10000</f>
        <v>0</v>
      </c>
    </row>
    <row r="64" s="2" customFormat="1" ht="28" customHeight="1" spans="1:21">
      <c r="A64" s="17" t="s">
        <v>92</v>
      </c>
      <c r="B64" s="18"/>
      <c r="C64" s="17"/>
      <c r="D64" s="18" t="s">
        <v>17</v>
      </c>
      <c r="E64" s="18"/>
      <c r="F64" s="42" t="e">
        <f>#REF!-'核减按险种列示（核减）'!F153</f>
        <v>#REF!</v>
      </c>
      <c r="G64" s="18"/>
      <c r="H64" s="18"/>
      <c r="I64" s="22">
        <f t="shared" ref="I64:L64" si="19">SUM(I65:I66)</f>
        <v>2471.109</v>
      </c>
      <c r="J64" s="22">
        <f t="shared" si="19"/>
        <v>864.88815</v>
      </c>
      <c r="K64" s="61"/>
      <c r="L64" s="22">
        <f t="shared" si="19"/>
        <v>494.2218</v>
      </c>
      <c r="M64" s="61"/>
      <c r="N64" s="22">
        <f>SUM(N65:N66)</f>
        <v>1111.99905</v>
      </c>
      <c r="O64" s="61"/>
      <c r="P64" s="1">
        <f t="shared" si="16"/>
        <v>0</v>
      </c>
      <c r="Q64" s="63">
        <f t="shared" si="15"/>
        <v>0</v>
      </c>
      <c r="R64" s="2">
        <f>I64-'按险种列示(元）'!I140/10000</f>
        <v>-61.8299999999999</v>
      </c>
      <c r="S64" s="2">
        <f>J64-'按险种列示(元）'!J140/10000</f>
        <v>-21.6404999999999</v>
      </c>
      <c r="T64" s="2">
        <f>L64-'按险种列示(元）'!L140/10000</f>
        <v>-12.366</v>
      </c>
      <c r="U64" s="2">
        <f>N64-'按险种列示(元）'!N140/10000</f>
        <v>-27.8235</v>
      </c>
    </row>
    <row r="65" s="1" customFormat="1" ht="28" customHeight="1" spans="1:21">
      <c r="A65" s="12" t="s">
        <v>92</v>
      </c>
      <c r="B65" s="13" t="s">
        <v>93</v>
      </c>
      <c r="C65" s="12" t="s">
        <v>24</v>
      </c>
      <c r="D65" s="13" t="s">
        <v>93</v>
      </c>
      <c r="E65" s="13">
        <v>24.522</v>
      </c>
      <c r="F65" s="39">
        <v>50.0394</v>
      </c>
      <c r="G65" s="41">
        <v>0.1</v>
      </c>
      <c r="H65" s="13">
        <v>50</v>
      </c>
      <c r="I65" s="14">
        <v>2470.65</v>
      </c>
      <c r="J65" s="14">
        <v>864.7275</v>
      </c>
      <c r="K65" s="56">
        <v>0.35</v>
      </c>
      <c r="L65" s="14">
        <v>494.13</v>
      </c>
      <c r="M65" s="56">
        <v>0.2</v>
      </c>
      <c r="N65" s="14">
        <v>1111.7925</v>
      </c>
      <c r="O65" s="56">
        <v>0.45</v>
      </c>
      <c r="P65" s="1">
        <f t="shared" si="16"/>
        <v>0</v>
      </c>
      <c r="Q65" s="63">
        <f t="shared" si="15"/>
        <v>0</v>
      </c>
      <c r="R65" s="2">
        <f>I65-'按险种列示(元）'!I141/10000</f>
        <v>-61.8299999999999</v>
      </c>
      <c r="S65" s="2">
        <f>J65-'按险种列示(元）'!J141/10000</f>
        <v>-21.6405</v>
      </c>
      <c r="T65" s="2">
        <f>L65-'按险种列示(元）'!L141/10000</f>
        <v>-12.366</v>
      </c>
      <c r="U65" s="2">
        <f>N65-'按险种列示(元）'!N141/10000</f>
        <v>-27.8235</v>
      </c>
    </row>
    <row r="66" s="1" customFormat="1" ht="28" customHeight="1" spans="1:21">
      <c r="A66" s="12" t="s">
        <v>92</v>
      </c>
      <c r="B66" s="13" t="s">
        <v>94</v>
      </c>
      <c r="C66" s="12" t="s">
        <v>24</v>
      </c>
      <c r="D66" s="13" t="s">
        <v>94</v>
      </c>
      <c r="E66" s="13"/>
      <c r="F66" s="39">
        <v>0.0051</v>
      </c>
      <c r="G66" s="41">
        <v>0.06</v>
      </c>
      <c r="H66" s="13">
        <v>90</v>
      </c>
      <c r="I66" s="14">
        <v>0.459</v>
      </c>
      <c r="J66" s="14">
        <v>0.16065</v>
      </c>
      <c r="K66" s="56">
        <v>0.35</v>
      </c>
      <c r="L66" s="14">
        <v>0.0918</v>
      </c>
      <c r="M66" s="56">
        <v>0.2</v>
      </c>
      <c r="N66" s="14">
        <v>0.20655</v>
      </c>
      <c r="O66" s="56">
        <v>0.45</v>
      </c>
      <c r="P66" s="1">
        <f t="shared" si="16"/>
        <v>0</v>
      </c>
      <c r="Q66" s="63">
        <f t="shared" si="15"/>
        <v>0</v>
      </c>
      <c r="R66" s="2">
        <f>I66-'按险种列示(元）'!I142/10000</f>
        <v>0</v>
      </c>
      <c r="S66" s="2">
        <f>J66-'按险种列示(元）'!J142/10000</f>
        <v>0</v>
      </c>
      <c r="T66" s="2">
        <f>L66-'按险种列示(元）'!L142/10000</f>
        <v>0</v>
      </c>
      <c r="U66" s="2">
        <f>N66-'按险种列示(元）'!N142/10000</f>
        <v>0</v>
      </c>
    </row>
    <row r="67" s="2" customFormat="1" ht="28" customHeight="1" spans="1:21">
      <c r="A67" s="17" t="s">
        <v>95</v>
      </c>
      <c r="B67" s="18"/>
      <c r="C67" s="17"/>
      <c r="D67" s="18" t="s">
        <v>17</v>
      </c>
      <c r="E67" s="18"/>
      <c r="F67" s="42">
        <f t="shared" ref="F67:J67" si="20">SUM(F68:F71)</f>
        <v>8.49826</v>
      </c>
      <c r="G67" s="18" t="s">
        <v>96</v>
      </c>
      <c r="H67" s="18" t="s">
        <v>96</v>
      </c>
      <c r="I67" s="22">
        <f t="shared" si="20"/>
        <v>3720.504</v>
      </c>
      <c r="J67" s="22">
        <f t="shared" si="20"/>
        <v>1294.5918</v>
      </c>
      <c r="K67" s="61" t="s">
        <v>96</v>
      </c>
      <c r="L67" s="22">
        <f>SUM(L68:L71)</f>
        <v>811.4658</v>
      </c>
      <c r="M67" s="61"/>
      <c r="N67" s="22">
        <f>SUM(N68:N71)</f>
        <v>1614.4464</v>
      </c>
      <c r="O67" s="61"/>
      <c r="P67" s="1">
        <f t="shared" si="16"/>
        <v>0</v>
      </c>
      <c r="Q67" s="63">
        <f t="shared" si="15"/>
        <v>0</v>
      </c>
      <c r="R67" s="2">
        <f>I67-'按险种列示(元）'!I143/10000</f>
        <v>-172.05</v>
      </c>
      <c r="S67" s="2">
        <f>J67-'按险种列示(元）'!J143/10000</f>
        <v>-60.2175</v>
      </c>
      <c r="T67" s="2">
        <f>L67-'按险种列示(元）'!L143/10000</f>
        <v>-25.8075</v>
      </c>
      <c r="U67" s="2">
        <f>N67-'按险种列示(元）'!N143/10000</f>
        <v>-86.0249999999999</v>
      </c>
    </row>
    <row r="68" s="1" customFormat="1" ht="28" customHeight="1" spans="1:21">
      <c r="A68" s="12" t="s">
        <v>95</v>
      </c>
      <c r="B68" s="13" t="s">
        <v>97</v>
      </c>
      <c r="C68" s="12" t="s">
        <v>24</v>
      </c>
      <c r="D68" s="13" t="s">
        <v>97</v>
      </c>
      <c r="E68" s="13" t="s">
        <v>96</v>
      </c>
      <c r="F68" s="39">
        <v>2.74386</v>
      </c>
      <c r="G68" s="40">
        <v>0.1</v>
      </c>
      <c r="H68" s="13">
        <v>300</v>
      </c>
      <c r="I68" s="14">
        <v>793.638</v>
      </c>
      <c r="J68" s="14">
        <v>277.7733</v>
      </c>
      <c r="K68" s="56">
        <v>0.35</v>
      </c>
      <c r="L68" s="14">
        <v>119.0457</v>
      </c>
      <c r="M68" s="56">
        <v>0.15</v>
      </c>
      <c r="N68" s="14">
        <v>396.819</v>
      </c>
      <c r="O68" s="56">
        <v>0.5</v>
      </c>
      <c r="P68" s="1">
        <f t="shared" si="16"/>
        <v>0</v>
      </c>
      <c r="Q68" s="63">
        <f t="shared" si="15"/>
        <v>0</v>
      </c>
      <c r="R68" s="2">
        <f>I68-'按险种列示(元）'!I144/10000</f>
        <v>-172.05</v>
      </c>
      <c r="S68" s="2">
        <f>J68-'按险种列示(元）'!J144/10000</f>
        <v>-60.2175</v>
      </c>
      <c r="T68" s="2">
        <f>L68-'按险种列示(元）'!L144/10000</f>
        <v>-25.8075</v>
      </c>
      <c r="U68" s="2">
        <f>N68-'按险种列示(元）'!N144/10000</f>
        <v>-86.025</v>
      </c>
    </row>
    <row r="69" s="1" customFormat="1" ht="28" customHeight="1" spans="1:21">
      <c r="A69" s="12" t="s">
        <v>95</v>
      </c>
      <c r="B69" s="13" t="s">
        <v>98</v>
      </c>
      <c r="C69" s="12" t="s">
        <v>24</v>
      </c>
      <c r="D69" s="13" t="s">
        <v>98</v>
      </c>
      <c r="E69" s="13" t="s">
        <v>96</v>
      </c>
      <c r="F69" s="39">
        <v>0.1526</v>
      </c>
      <c r="G69" s="40">
        <v>0.06</v>
      </c>
      <c r="H69" s="13">
        <v>90</v>
      </c>
      <c r="I69" s="14">
        <v>13.734</v>
      </c>
      <c r="J69" s="14">
        <v>4.8069</v>
      </c>
      <c r="K69" s="56">
        <v>0.35</v>
      </c>
      <c r="L69" s="14">
        <v>2.0601</v>
      </c>
      <c r="M69" s="56">
        <v>0.15</v>
      </c>
      <c r="N69" s="14">
        <v>6.867</v>
      </c>
      <c r="O69" s="56">
        <v>0.5</v>
      </c>
      <c r="P69" s="1">
        <f t="shared" si="16"/>
        <v>0</v>
      </c>
      <c r="Q69" s="63">
        <f t="shared" si="15"/>
        <v>0</v>
      </c>
      <c r="R69" s="2">
        <f>I69-'按险种列示(元）'!I145/10000</f>
        <v>0</v>
      </c>
      <c r="S69" s="2">
        <f>J69-'按险种列示(元）'!J145/10000</f>
        <v>0</v>
      </c>
      <c r="T69" s="2">
        <f>L69-'按险种列示(元）'!L145/10000</f>
        <v>0</v>
      </c>
      <c r="U69" s="2">
        <f>N69-'按险种列示(元）'!N145/10000</f>
        <v>0</v>
      </c>
    </row>
    <row r="70" s="1" customFormat="1" ht="28" customHeight="1" spans="1:21">
      <c r="A70" s="12" t="s">
        <v>95</v>
      </c>
      <c r="B70" s="13" t="s">
        <v>99</v>
      </c>
      <c r="C70" s="12" t="s">
        <v>24</v>
      </c>
      <c r="D70" s="13" t="s">
        <v>99</v>
      </c>
      <c r="E70" s="13" t="s">
        <v>96</v>
      </c>
      <c r="F70" s="39">
        <v>3.4518</v>
      </c>
      <c r="G70" s="40">
        <v>0.08</v>
      </c>
      <c r="H70" s="13">
        <v>800</v>
      </c>
      <c r="I70" s="14">
        <v>2761.44</v>
      </c>
      <c r="J70" s="14">
        <v>966.504</v>
      </c>
      <c r="K70" s="56">
        <v>0.35</v>
      </c>
      <c r="L70" s="14">
        <v>690.36</v>
      </c>
      <c r="M70" s="56">
        <v>0.25</v>
      </c>
      <c r="N70" s="14">
        <v>1104.576</v>
      </c>
      <c r="O70" s="56">
        <v>0.4</v>
      </c>
      <c r="P70" s="1">
        <f t="shared" si="16"/>
        <v>0</v>
      </c>
      <c r="Q70" s="63">
        <f t="shared" si="15"/>
        <v>0</v>
      </c>
      <c r="R70" s="2">
        <f>I70-'按险种列示(元）'!I146/10000</f>
        <v>0</v>
      </c>
      <c r="S70" s="2">
        <f>J70-'按险种列示(元）'!J146/10000</f>
        <v>0</v>
      </c>
      <c r="T70" s="2">
        <f>L70-'按险种列示(元）'!L146/10000</f>
        <v>0</v>
      </c>
      <c r="U70" s="2">
        <f>N70-'按险种列示(元）'!N146/10000</f>
        <v>0</v>
      </c>
    </row>
    <row r="71" s="1" customFormat="1" ht="28" customHeight="1" spans="1:21">
      <c r="A71" s="12" t="s">
        <v>95</v>
      </c>
      <c r="B71" s="13" t="s">
        <v>100</v>
      </c>
      <c r="C71" s="12" t="s">
        <v>24</v>
      </c>
      <c r="D71" s="13" t="s">
        <v>100</v>
      </c>
      <c r="E71" s="13" t="s">
        <v>96</v>
      </c>
      <c r="F71" s="39">
        <v>2.15</v>
      </c>
      <c r="G71" s="40">
        <v>0.05</v>
      </c>
      <c r="H71" s="13" t="s">
        <v>101</v>
      </c>
      <c r="I71" s="14">
        <v>151.692</v>
      </c>
      <c r="J71" s="14">
        <v>45.5076</v>
      </c>
      <c r="K71" s="56">
        <v>0.3</v>
      </c>
      <c r="L71" s="14">
        <v>0</v>
      </c>
      <c r="M71" s="56">
        <v>0</v>
      </c>
      <c r="N71" s="14">
        <v>106.1844</v>
      </c>
      <c r="O71" s="56">
        <v>0.7</v>
      </c>
      <c r="P71" s="1">
        <f t="shared" si="16"/>
        <v>0</v>
      </c>
      <c r="Q71" s="63">
        <f t="shared" si="15"/>
        <v>0</v>
      </c>
      <c r="R71" s="2">
        <f>I71-'按险种列示(元）'!I147/10000</f>
        <v>0</v>
      </c>
      <c r="S71" s="2">
        <f>J71-'按险种列示(元）'!J147/10000</f>
        <v>0</v>
      </c>
      <c r="T71" s="2">
        <f>L71-'按险种列示(元）'!L147/10000</f>
        <v>0</v>
      </c>
      <c r="U71" s="2">
        <f>N71-'按险种列示(元）'!N147/10000</f>
        <v>0</v>
      </c>
    </row>
  </sheetData>
  <autoFilter ref="A3:Q71"/>
  <mergeCells count="13">
    <mergeCell ref="A1:O1"/>
    <mergeCell ref="J2:K2"/>
    <mergeCell ref="L2:M2"/>
    <mergeCell ref="N2:O2"/>
    <mergeCell ref="A2:A3"/>
    <mergeCell ref="B2:B3"/>
    <mergeCell ref="C2:C3"/>
    <mergeCell ref="D2:D3"/>
    <mergeCell ref="E2:E3"/>
    <mergeCell ref="F2:F3"/>
    <mergeCell ref="G2:G3"/>
    <mergeCell ref="H2:H3"/>
    <mergeCell ref="I2:I3"/>
  </mergeCells>
  <pageMargins left="0.707638888888889" right="0.707638888888889" top="0.747916666666667" bottom="0.747916666666667" header="0.313888888888889" footer="0.313888888888889"/>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R28"/>
  <sheetViews>
    <sheetView workbookViewId="0">
      <selection activeCell="A2" sqref="A2:O2"/>
    </sheetView>
  </sheetViews>
  <sheetFormatPr defaultColWidth="9" defaultRowHeight="13.5"/>
  <cols>
    <col min="4" max="4" width="17.0916666666667" style="355"/>
    <col min="5" max="5" width="13.9083333333333" style="355" customWidth="1"/>
    <col min="6" max="6" width="13.45" style="355" customWidth="1"/>
    <col min="7" max="7" width="13.0916666666667" style="355" customWidth="1"/>
    <col min="8" max="8" width="11.0916666666667" style="355" customWidth="1"/>
    <col min="9" max="9" width="12.6333333333333" style="355" customWidth="1"/>
    <col min="10" max="11" width="13.725" style="355"/>
    <col min="12" max="12" width="13.725" style="355" customWidth="1"/>
    <col min="13" max="13" width="12.6333333333333" style="355"/>
    <col min="14" max="14" width="10.3666666666667" style="355"/>
    <col min="15" max="15" width="11.45" style="355"/>
    <col min="16" max="16" width="15.725" style="356" customWidth="1"/>
    <col min="17" max="17" width="11.45"/>
    <col min="18" max="18" width="15.3666666666667"/>
    <col min="19" max="19" width="11.45"/>
    <col min="20" max="21" width="10.3666666666667"/>
    <col min="23" max="23" width="9.36666666666667"/>
  </cols>
  <sheetData>
    <row r="1" spans="1:1">
      <c r="A1" t="s">
        <v>102</v>
      </c>
    </row>
    <row r="2" s="353" customFormat="1" ht="33" customHeight="1" spans="1:17">
      <c r="A2" s="357" t="s">
        <v>103</v>
      </c>
      <c r="B2" s="357"/>
      <c r="C2" s="357"/>
      <c r="D2" s="357"/>
      <c r="E2" s="358"/>
      <c r="F2" s="358"/>
      <c r="G2" s="358"/>
      <c r="H2" s="358"/>
      <c r="I2" s="358"/>
      <c r="J2" s="358"/>
      <c r="K2" s="358"/>
      <c r="L2" s="358"/>
      <c r="M2" s="358"/>
      <c r="N2" s="358"/>
      <c r="O2" s="358"/>
      <c r="P2" s="377"/>
      <c r="Q2" s="381"/>
    </row>
    <row r="4" s="354" customFormat="1" ht="17" customHeight="1" spans="1:18">
      <c r="A4" s="359" t="s">
        <v>104</v>
      </c>
      <c r="B4" s="359" t="s">
        <v>105</v>
      </c>
      <c r="C4" s="360" t="s">
        <v>106</v>
      </c>
      <c r="D4" s="361" t="s">
        <v>107</v>
      </c>
      <c r="E4" s="361"/>
      <c r="F4" s="361" t="s">
        <v>108</v>
      </c>
      <c r="G4" s="361"/>
      <c r="H4" s="361"/>
      <c r="I4" s="361"/>
      <c r="J4" s="361"/>
      <c r="K4" s="361"/>
      <c r="L4" s="361"/>
      <c r="M4" s="361"/>
      <c r="N4" s="361"/>
      <c r="O4" s="361"/>
      <c r="P4" s="378" t="s">
        <v>109</v>
      </c>
      <c r="Q4" s="382" t="s">
        <v>110</v>
      </c>
      <c r="R4" s="382" t="s">
        <v>111</v>
      </c>
    </row>
    <row r="5" s="354" customFormat="1" ht="36" spans="1:18">
      <c r="A5" s="359"/>
      <c r="B5" s="359"/>
      <c r="C5" s="362"/>
      <c r="D5" s="361" t="s">
        <v>112</v>
      </c>
      <c r="E5" s="361" t="s">
        <v>113</v>
      </c>
      <c r="F5" s="361" t="s">
        <v>114</v>
      </c>
      <c r="G5" s="361" t="s">
        <v>115</v>
      </c>
      <c r="H5" s="361" t="s">
        <v>116</v>
      </c>
      <c r="I5" s="361" t="s">
        <v>117</v>
      </c>
      <c r="J5" s="361" t="s">
        <v>118</v>
      </c>
      <c r="K5" s="361" t="s">
        <v>119</v>
      </c>
      <c r="L5" s="361" t="s">
        <v>120</v>
      </c>
      <c r="M5" s="361" t="s">
        <v>121</v>
      </c>
      <c r="N5" s="361" t="s">
        <v>122</v>
      </c>
      <c r="O5" s="361" t="s">
        <v>123</v>
      </c>
      <c r="P5" s="378"/>
      <c r="Q5" s="382"/>
      <c r="R5" s="382"/>
    </row>
    <row r="6" s="354" customFormat="1" ht="25" customHeight="1" spans="1:18">
      <c r="A6" s="359" t="s">
        <v>15</v>
      </c>
      <c r="B6" s="363"/>
      <c r="C6" s="363"/>
      <c r="D6" s="364">
        <f t="shared" ref="D6:O6" si="0">SUM(D7:D28)-D18</f>
        <v>0</v>
      </c>
      <c r="E6" s="364">
        <f t="shared" si="0"/>
        <v>0</v>
      </c>
      <c r="F6" s="364">
        <f t="shared" si="0"/>
        <v>0</v>
      </c>
      <c r="G6" s="364">
        <f t="shared" si="0"/>
        <v>0</v>
      </c>
      <c r="H6" s="364">
        <f t="shared" si="0"/>
        <v>0</v>
      </c>
      <c r="I6" s="364">
        <f t="shared" si="0"/>
        <v>0</v>
      </c>
      <c r="J6" s="364">
        <f t="shared" si="0"/>
        <v>0</v>
      </c>
      <c r="K6" s="364">
        <f t="shared" si="0"/>
        <v>0</v>
      </c>
      <c r="L6" s="364">
        <f t="shared" si="0"/>
        <v>0</v>
      </c>
      <c r="M6" s="364">
        <f t="shared" si="0"/>
        <v>0</v>
      </c>
      <c r="N6" s="364">
        <f t="shared" si="0"/>
        <v>0</v>
      </c>
      <c r="O6" s="364">
        <f t="shared" si="0"/>
        <v>0</v>
      </c>
      <c r="P6" s="379"/>
      <c r="R6" s="383">
        <f t="shared" ref="R6:R28" si="1">E6-F6-G6-H6-I6-J6-K6-L6-M6-O6-N6</f>
        <v>0</v>
      </c>
    </row>
    <row r="7" ht="25" customHeight="1" spans="1:18">
      <c r="A7" s="365">
        <v>1</v>
      </c>
      <c r="B7" s="366" t="s">
        <v>16</v>
      </c>
      <c r="C7" s="366" t="s">
        <v>124</v>
      </c>
      <c r="D7" s="367">
        <f>核减明细表!F7</f>
        <v>0</v>
      </c>
      <c r="E7" s="367">
        <f>核减明细表!G7</f>
        <v>0</v>
      </c>
      <c r="F7" s="367">
        <f>核减明细表!G10</f>
        <v>0</v>
      </c>
      <c r="G7" s="367">
        <f>核减明细表!G103</f>
        <v>0</v>
      </c>
      <c r="H7" s="367">
        <f>核减明细表!G184</f>
        <v>0</v>
      </c>
      <c r="I7" s="367">
        <f>核减明细表!G192</f>
        <v>0</v>
      </c>
      <c r="J7" s="367"/>
      <c r="K7" s="367">
        <f>核减明细表!G8</f>
        <v>0</v>
      </c>
      <c r="L7" s="367"/>
      <c r="M7" s="367"/>
      <c r="N7" s="367"/>
      <c r="O7" s="367"/>
      <c r="P7" s="356">
        <f>D7*0.1-E7</f>
        <v>0</v>
      </c>
      <c r="R7" s="383">
        <f t="shared" si="1"/>
        <v>0</v>
      </c>
    </row>
    <row r="8" ht="25" customHeight="1" spans="1:18">
      <c r="A8" s="368">
        <v>2</v>
      </c>
      <c r="B8" s="301" t="s">
        <v>22</v>
      </c>
      <c r="C8" s="366" t="s">
        <v>124</v>
      </c>
      <c r="D8" s="369">
        <f>核减明细表!F269</f>
        <v>0</v>
      </c>
      <c r="E8" s="369">
        <f>核减明细表!G269</f>
        <v>0</v>
      </c>
      <c r="F8" s="369">
        <f>核减明细表!G270</f>
        <v>0</v>
      </c>
      <c r="G8" s="369">
        <f>核减明细表!G573</f>
        <v>0</v>
      </c>
      <c r="H8" s="369">
        <f>核减明细表!G850</f>
        <v>0</v>
      </c>
      <c r="I8" s="369">
        <f>核减明细表!G1185</f>
        <v>0</v>
      </c>
      <c r="J8" s="369">
        <f>核减明细表!G1459</f>
        <v>0</v>
      </c>
      <c r="K8" s="369"/>
      <c r="L8" s="369">
        <f>核减明细表!G1577</f>
        <v>0</v>
      </c>
      <c r="M8" s="369"/>
      <c r="N8" s="369"/>
      <c r="O8" s="369"/>
      <c r="P8" s="356">
        <f>D8*0.1-E8</f>
        <v>0</v>
      </c>
      <c r="R8" s="383">
        <f t="shared" si="1"/>
        <v>0</v>
      </c>
    </row>
    <row r="9" ht="25" customHeight="1" spans="1:18">
      <c r="A9" s="365">
        <v>3</v>
      </c>
      <c r="B9" s="368" t="s">
        <v>125</v>
      </c>
      <c r="C9" s="368" t="s">
        <v>126</v>
      </c>
      <c r="D9" s="369">
        <f>核减明细表!F1754</f>
        <v>0</v>
      </c>
      <c r="E9" s="369">
        <f>核减明细表!G1754</f>
        <v>0</v>
      </c>
      <c r="F9" s="369">
        <f>核减明细表!G1755</f>
        <v>0</v>
      </c>
      <c r="G9" s="369">
        <f>核减明细表!G1854</f>
        <v>0</v>
      </c>
      <c r="H9" s="369">
        <f>核减明细表!G1901</f>
        <v>0</v>
      </c>
      <c r="I9" s="369">
        <f>核减明细表!G1936</f>
        <v>0</v>
      </c>
      <c r="J9" s="369">
        <f>核减明细表!G1983</f>
        <v>0</v>
      </c>
      <c r="K9" s="369"/>
      <c r="L9" s="369">
        <f>核减明细表!G2036</f>
        <v>0</v>
      </c>
      <c r="M9" s="369"/>
      <c r="N9" s="369"/>
      <c r="O9" s="369"/>
      <c r="P9" s="356">
        <f>D9*0.35-E9</f>
        <v>0</v>
      </c>
      <c r="R9" s="383">
        <f t="shared" si="1"/>
        <v>0</v>
      </c>
    </row>
    <row r="10" ht="25" customHeight="1" spans="1:18">
      <c r="A10" s="368">
        <v>4</v>
      </c>
      <c r="B10" s="368" t="s">
        <v>27</v>
      </c>
      <c r="C10" s="366" t="s">
        <v>124</v>
      </c>
      <c r="D10" s="370">
        <f>核减明细表!F2040</f>
        <v>0</v>
      </c>
      <c r="E10" s="370">
        <f>核减明细表!G2040</f>
        <v>0</v>
      </c>
      <c r="F10" s="371"/>
      <c r="G10" s="371"/>
      <c r="H10" s="369"/>
      <c r="I10" s="370">
        <f>核减明细表!G2041</f>
        <v>0</v>
      </c>
      <c r="J10" s="369"/>
      <c r="K10" s="369"/>
      <c r="L10" s="371"/>
      <c r="M10" s="380"/>
      <c r="N10" s="380"/>
      <c r="O10" s="380"/>
      <c r="P10" s="356">
        <f>D10*0.1-E10</f>
        <v>0</v>
      </c>
      <c r="R10" s="383">
        <f t="shared" si="1"/>
        <v>0</v>
      </c>
    </row>
    <row r="11" ht="25" customHeight="1" spans="1:18">
      <c r="A11" s="365">
        <v>5</v>
      </c>
      <c r="B11" s="372" t="s">
        <v>39</v>
      </c>
      <c r="C11" s="368" t="s">
        <v>126</v>
      </c>
      <c r="D11" s="369"/>
      <c r="E11" s="369"/>
      <c r="F11" s="369"/>
      <c r="G11" s="369"/>
      <c r="H11" s="369"/>
      <c r="I11" s="369"/>
      <c r="J11" s="369"/>
      <c r="K11" s="369"/>
      <c r="L11" s="369"/>
      <c r="M11" s="369"/>
      <c r="N11" s="369"/>
      <c r="O11" s="369"/>
      <c r="P11" s="356">
        <f>D11*0.35-E11</f>
        <v>0</v>
      </c>
      <c r="R11" s="383">
        <f t="shared" si="1"/>
        <v>0</v>
      </c>
    </row>
    <row r="12" ht="25" customHeight="1" spans="1:18">
      <c r="A12" s="368">
        <v>6</v>
      </c>
      <c r="B12" s="372" t="s">
        <v>127</v>
      </c>
      <c r="C12" s="368" t="s">
        <v>126</v>
      </c>
      <c r="D12" s="369"/>
      <c r="E12" s="369"/>
      <c r="F12" s="369"/>
      <c r="G12" s="369"/>
      <c r="H12" s="369"/>
      <c r="I12" s="369"/>
      <c r="J12" s="369"/>
      <c r="K12" s="369"/>
      <c r="L12" s="369"/>
      <c r="M12" s="369"/>
      <c r="N12" s="369"/>
      <c r="O12" s="369"/>
      <c r="P12" s="356">
        <f>D12*0.35-E12</f>
        <v>0</v>
      </c>
      <c r="R12" s="383">
        <f t="shared" si="1"/>
        <v>0</v>
      </c>
    </row>
    <row r="13" ht="25" customHeight="1" spans="1:18">
      <c r="A13" s="365">
        <v>7</v>
      </c>
      <c r="B13" s="372" t="s">
        <v>42</v>
      </c>
      <c r="C13" s="368" t="s">
        <v>126</v>
      </c>
      <c r="D13" s="369"/>
      <c r="E13" s="369"/>
      <c r="F13" s="369"/>
      <c r="G13" s="369"/>
      <c r="H13" s="369"/>
      <c r="I13" s="369"/>
      <c r="J13" s="369"/>
      <c r="K13" s="369"/>
      <c r="L13" s="369"/>
      <c r="M13" s="369">
        <f>核减明细表!G2071</f>
        <v>0</v>
      </c>
      <c r="N13" s="369"/>
      <c r="O13" s="369"/>
      <c r="P13" s="356">
        <f>D13*0.35-E13</f>
        <v>0</v>
      </c>
      <c r="R13" s="383">
        <f t="shared" si="1"/>
        <v>0</v>
      </c>
    </row>
    <row r="14" ht="25" customHeight="1" spans="1:18">
      <c r="A14" s="368">
        <v>8</v>
      </c>
      <c r="B14" s="372" t="s">
        <v>128</v>
      </c>
      <c r="C14" s="368" t="s">
        <v>126</v>
      </c>
      <c r="D14" s="369"/>
      <c r="E14" s="369"/>
      <c r="F14" s="369"/>
      <c r="G14" s="369"/>
      <c r="H14" s="369"/>
      <c r="I14" s="369"/>
      <c r="J14" s="369"/>
      <c r="K14" s="369"/>
      <c r="L14" s="369"/>
      <c r="M14" s="369"/>
      <c r="N14" s="369"/>
      <c r="O14" s="369"/>
      <c r="P14" s="356">
        <f>D14*0.35-E14</f>
        <v>0</v>
      </c>
      <c r="R14" s="383">
        <f t="shared" si="1"/>
        <v>0</v>
      </c>
    </row>
    <row r="15" ht="25" customHeight="1" spans="1:18">
      <c r="A15" s="365">
        <v>9</v>
      </c>
      <c r="B15" s="372" t="s">
        <v>46</v>
      </c>
      <c r="C15" s="368" t="s">
        <v>126</v>
      </c>
      <c r="D15" s="369"/>
      <c r="E15" s="369"/>
      <c r="F15" s="369"/>
      <c r="G15" s="369"/>
      <c r="H15" s="369"/>
      <c r="I15" s="369"/>
      <c r="J15" s="369"/>
      <c r="K15" s="369"/>
      <c r="L15" s="369"/>
      <c r="M15" s="369"/>
      <c r="N15" s="369"/>
      <c r="O15" s="369"/>
      <c r="P15" s="356">
        <f>D15*0.35-E15</f>
        <v>0</v>
      </c>
      <c r="R15" s="383">
        <f t="shared" si="1"/>
        <v>0</v>
      </c>
    </row>
    <row r="16" ht="25" customHeight="1" spans="1:18">
      <c r="A16" s="368">
        <v>10</v>
      </c>
      <c r="B16" s="372" t="s">
        <v>49</v>
      </c>
      <c r="C16" s="366" t="s">
        <v>124</v>
      </c>
      <c r="D16" s="369"/>
      <c r="E16" s="369"/>
      <c r="F16" s="369"/>
      <c r="G16" s="369"/>
      <c r="H16" s="369"/>
      <c r="I16" s="369"/>
      <c r="J16" s="369"/>
      <c r="K16" s="369"/>
      <c r="L16" s="369"/>
      <c r="M16" s="369"/>
      <c r="N16" s="369"/>
      <c r="O16" s="369"/>
      <c r="P16" s="356">
        <f>D16*0.1-E16</f>
        <v>0</v>
      </c>
      <c r="R16" s="383">
        <f t="shared" si="1"/>
        <v>0</v>
      </c>
    </row>
    <row r="17" ht="25" customHeight="1" spans="1:18">
      <c r="A17" s="365">
        <v>11</v>
      </c>
      <c r="B17" s="301" t="s">
        <v>52</v>
      </c>
      <c r="C17" s="366" t="s">
        <v>124</v>
      </c>
      <c r="D17" s="369"/>
      <c r="E17" s="369"/>
      <c r="F17" s="369"/>
      <c r="G17" s="369">
        <f>E17</f>
        <v>0</v>
      </c>
      <c r="H17" s="369"/>
      <c r="I17" s="369"/>
      <c r="J17" s="369"/>
      <c r="K17" s="369"/>
      <c r="L17" s="369"/>
      <c r="M17" s="369"/>
      <c r="N17" s="369"/>
      <c r="O17" s="369"/>
      <c r="P17" s="356">
        <f>D17*0.1-E17</f>
        <v>0</v>
      </c>
      <c r="R17" s="383">
        <f t="shared" si="1"/>
        <v>0</v>
      </c>
    </row>
    <row r="18" ht="25" customHeight="1" spans="1:18">
      <c r="A18" s="373">
        <v>12</v>
      </c>
      <c r="B18" s="301" t="s">
        <v>129</v>
      </c>
      <c r="C18" s="368"/>
      <c r="D18" s="369">
        <f t="shared" ref="D18:O18" si="2">SUM(D19:D20)</f>
        <v>0</v>
      </c>
      <c r="E18" s="369">
        <f t="shared" si="2"/>
        <v>0</v>
      </c>
      <c r="F18" s="369">
        <f t="shared" si="2"/>
        <v>0</v>
      </c>
      <c r="G18" s="369">
        <f t="shared" si="2"/>
        <v>0</v>
      </c>
      <c r="H18" s="369">
        <f t="shared" si="2"/>
        <v>0</v>
      </c>
      <c r="I18" s="369">
        <f t="shared" si="2"/>
        <v>0</v>
      </c>
      <c r="J18" s="369">
        <f t="shared" si="2"/>
        <v>0</v>
      </c>
      <c r="K18" s="369">
        <f t="shared" si="2"/>
        <v>0</v>
      </c>
      <c r="L18" s="369">
        <f t="shared" si="2"/>
        <v>0</v>
      </c>
      <c r="M18" s="369">
        <f t="shared" si="2"/>
        <v>0</v>
      </c>
      <c r="N18" s="369">
        <f t="shared" si="2"/>
        <v>0</v>
      </c>
      <c r="O18" s="369">
        <f t="shared" si="2"/>
        <v>0</v>
      </c>
      <c r="P18" s="356">
        <f>D18*0.35-E18</f>
        <v>0</v>
      </c>
      <c r="R18" s="383">
        <f t="shared" si="1"/>
        <v>0</v>
      </c>
    </row>
    <row r="19" ht="25" customHeight="1" spans="1:18">
      <c r="A19" s="374"/>
      <c r="B19" s="375" t="s">
        <v>58</v>
      </c>
      <c r="C19" s="366" t="s">
        <v>124</v>
      </c>
      <c r="D19" s="369"/>
      <c r="E19" s="369"/>
      <c r="F19" s="369"/>
      <c r="G19" s="369"/>
      <c r="H19" s="369"/>
      <c r="I19" s="369"/>
      <c r="J19" s="369"/>
      <c r="K19" s="369"/>
      <c r="L19" s="369"/>
      <c r="M19" s="369"/>
      <c r="N19" s="369"/>
      <c r="O19" s="369"/>
      <c r="P19" s="356">
        <f>D19*0.1-E19</f>
        <v>0</v>
      </c>
      <c r="R19" s="383">
        <f t="shared" si="1"/>
        <v>0</v>
      </c>
    </row>
    <row r="20" ht="25" customHeight="1" spans="1:18">
      <c r="A20" s="376"/>
      <c r="B20" s="375" t="s">
        <v>58</v>
      </c>
      <c r="C20" s="375" t="s">
        <v>126</v>
      </c>
      <c r="D20" s="369"/>
      <c r="E20" s="369"/>
      <c r="F20" s="369"/>
      <c r="G20" s="369"/>
      <c r="H20" s="369"/>
      <c r="I20" s="369"/>
      <c r="J20" s="369"/>
      <c r="K20" s="369"/>
      <c r="L20" s="369"/>
      <c r="M20" s="369"/>
      <c r="N20" s="369"/>
      <c r="O20" s="369"/>
      <c r="P20" s="356">
        <f t="shared" ref="P20:P28" si="3">D20*0.35-E20</f>
        <v>0</v>
      </c>
      <c r="R20" s="383">
        <f t="shared" si="1"/>
        <v>0</v>
      </c>
    </row>
    <row r="21" ht="25" customHeight="1" spans="1:18">
      <c r="A21" s="368">
        <v>13</v>
      </c>
      <c r="B21" s="372" t="s">
        <v>63</v>
      </c>
      <c r="C21" s="368" t="s">
        <v>126</v>
      </c>
      <c r="D21" s="369"/>
      <c r="E21" s="369"/>
      <c r="F21" s="369"/>
      <c r="G21" s="369"/>
      <c r="H21" s="369"/>
      <c r="I21" s="369"/>
      <c r="J21" s="369"/>
      <c r="K21" s="369"/>
      <c r="L21" s="369"/>
      <c r="M21" s="369"/>
      <c r="N21" s="369"/>
      <c r="O21" s="380"/>
      <c r="P21" s="356">
        <f t="shared" si="3"/>
        <v>0</v>
      </c>
      <c r="R21" s="383">
        <f t="shared" si="1"/>
        <v>0</v>
      </c>
    </row>
    <row r="22" ht="25" customHeight="1" spans="1:18">
      <c r="A22" s="365">
        <v>14</v>
      </c>
      <c r="B22" s="372" t="s">
        <v>130</v>
      </c>
      <c r="C22" s="368" t="s">
        <v>126</v>
      </c>
      <c r="D22" s="369"/>
      <c r="E22" s="369"/>
      <c r="F22" s="369"/>
      <c r="G22" s="369"/>
      <c r="H22" s="369"/>
      <c r="I22" s="369"/>
      <c r="J22" s="369"/>
      <c r="K22" s="369"/>
      <c r="L22" s="369"/>
      <c r="M22" s="369"/>
      <c r="N22" s="369"/>
      <c r="O22" s="369">
        <v>0</v>
      </c>
      <c r="P22" s="356">
        <f t="shared" si="3"/>
        <v>0</v>
      </c>
      <c r="R22" s="383">
        <f t="shared" si="1"/>
        <v>0</v>
      </c>
    </row>
    <row r="23" ht="25" customHeight="1" spans="1:18">
      <c r="A23" s="368">
        <v>15</v>
      </c>
      <c r="B23" s="368" t="s">
        <v>68</v>
      </c>
      <c r="C23" s="368" t="s">
        <v>126</v>
      </c>
      <c r="D23" s="369">
        <f>核减明细表!F2074</f>
        <v>0</v>
      </c>
      <c r="E23" s="369">
        <f>核减明细表!G2074</f>
        <v>0</v>
      </c>
      <c r="F23" s="369"/>
      <c r="G23" s="369"/>
      <c r="H23" s="369"/>
      <c r="I23" s="369"/>
      <c r="J23" s="369">
        <f>核减明细表!G2075</f>
        <v>0</v>
      </c>
      <c r="K23" s="369"/>
      <c r="L23" s="369"/>
      <c r="M23" s="369"/>
      <c r="N23" s="369"/>
      <c r="O23" s="380"/>
      <c r="P23" s="356">
        <f t="shared" si="3"/>
        <v>0</v>
      </c>
      <c r="R23" s="383">
        <f t="shared" si="1"/>
        <v>0</v>
      </c>
    </row>
    <row r="24" ht="25" customHeight="1" spans="1:18">
      <c r="A24" s="365">
        <v>16</v>
      </c>
      <c r="B24" s="368" t="s">
        <v>75</v>
      </c>
      <c r="C24" s="368" t="s">
        <v>126</v>
      </c>
      <c r="D24" s="369"/>
      <c r="E24" s="369"/>
      <c r="F24" s="369"/>
      <c r="G24" s="369"/>
      <c r="H24" s="369"/>
      <c r="I24" s="369"/>
      <c r="J24" s="369"/>
      <c r="K24" s="369"/>
      <c r="L24" s="369"/>
      <c r="M24" s="369"/>
      <c r="N24" s="369"/>
      <c r="O24" s="380"/>
      <c r="P24" s="356">
        <f t="shared" si="3"/>
        <v>0</v>
      </c>
      <c r="R24" s="383">
        <f t="shared" si="1"/>
        <v>0</v>
      </c>
    </row>
    <row r="25" ht="25" customHeight="1" spans="1:18">
      <c r="A25" s="368">
        <v>17</v>
      </c>
      <c r="B25" s="368" t="s">
        <v>84</v>
      </c>
      <c r="C25" s="368" t="s">
        <v>126</v>
      </c>
      <c r="D25" s="369"/>
      <c r="E25" s="369"/>
      <c r="F25" s="369"/>
      <c r="G25" s="369"/>
      <c r="H25" s="369"/>
      <c r="I25" s="369"/>
      <c r="J25" s="369"/>
      <c r="K25" s="369"/>
      <c r="L25" s="369"/>
      <c r="M25" s="369"/>
      <c r="N25" s="369"/>
      <c r="O25" s="380"/>
      <c r="P25" s="356">
        <f t="shared" si="3"/>
        <v>0</v>
      </c>
      <c r="R25" s="383">
        <f t="shared" si="1"/>
        <v>0</v>
      </c>
    </row>
    <row r="26" ht="25" customHeight="1" spans="1:18">
      <c r="A26" s="365">
        <v>18</v>
      </c>
      <c r="B26" s="368" t="s">
        <v>92</v>
      </c>
      <c r="C26" s="368" t="s">
        <v>126</v>
      </c>
      <c r="D26" s="369">
        <f>核减明细表!F2109</f>
        <v>0</v>
      </c>
      <c r="E26" s="369">
        <f>核减明细表!G2109</f>
        <v>0</v>
      </c>
      <c r="F26" s="369"/>
      <c r="G26" s="369"/>
      <c r="H26" s="369"/>
      <c r="I26" s="369">
        <f>核减明细表!G2110</f>
        <v>0</v>
      </c>
      <c r="J26" s="369"/>
      <c r="K26" s="369"/>
      <c r="L26" s="369"/>
      <c r="M26" s="369"/>
      <c r="N26" s="369"/>
      <c r="O26" s="380"/>
      <c r="P26" s="356">
        <f t="shared" si="3"/>
        <v>0</v>
      </c>
      <c r="R26" s="383">
        <f t="shared" si="1"/>
        <v>0</v>
      </c>
    </row>
    <row r="27" ht="25" customHeight="1" spans="1:18">
      <c r="A27" s="368">
        <v>19</v>
      </c>
      <c r="B27" s="368" t="s">
        <v>95</v>
      </c>
      <c r="C27" s="368" t="s">
        <v>126</v>
      </c>
      <c r="D27" s="369">
        <f>核减明细表!F2116</f>
        <v>0</v>
      </c>
      <c r="E27" s="369">
        <f>核减明细表!G2116</f>
        <v>0</v>
      </c>
      <c r="F27" s="369">
        <f>核减明细表!G2117</f>
        <v>0</v>
      </c>
      <c r="G27" s="369"/>
      <c r="H27" s="369">
        <f>核减明细表!G2130</f>
        <v>0</v>
      </c>
      <c r="I27" s="369"/>
      <c r="J27" s="369"/>
      <c r="K27" s="369"/>
      <c r="L27" s="369"/>
      <c r="M27" s="369"/>
      <c r="N27" s="369"/>
      <c r="O27" s="380"/>
      <c r="P27" s="356">
        <f t="shared" si="3"/>
        <v>0</v>
      </c>
      <c r="R27" s="383">
        <f t="shared" si="1"/>
        <v>0</v>
      </c>
    </row>
    <row r="28" ht="25" customHeight="1" spans="1:18">
      <c r="A28" s="365">
        <v>20</v>
      </c>
      <c r="B28" s="368" t="s">
        <v>131</v>
      </c>
      <c r="C28" s="368" t="s">
        <v>126</v>
      </c>
      <c r="D28" s="369">
        <f>核减明细表!F2133</f>
        <v>0</v>
      </c>
      <c r="E28" s="369">
        <f>核减明细表!G2133</f>
        <v>0</v>
      </c>
      <c r="F28" s="369"/>
      <c r="G28" s="369"/>
      <c r="H28" s="369">
        <f>核减明细表!G2133</f>
        <v>0</v>
      </c>
      <c r="I28" s="369"/>
      <c r="J28" s="369"/>
      <c r="K28" s="369"/>
      <c r="L28" s="369"/>
      <c r="M28" s="369"/>
      <c r="N28" s="369"/>
      <c r="O28" s="380"/>
      <c r="P28" s="356">
        <f t="shared" si="3"/>
        <v>0</v>
      </c>
      <c r="R28" s="383">
        <f t="shared" si="1"/>
        <v>0</v>
      </c>
    </row>
  </sheetData>
  <autoFilter ref="A5:Y28"/>
  <mergeCells count="10">
    <mergeCell ref="A2:O2"/>
    <mergeCell ref="D4:E4"/>
    <mergeCell ref="F4:O4"/>
    <mergeCell ref="A4:A5"/>
    <mergeCell ref="A18:A20"/>
    <mergeCell ref="B4:B5"/>
    <mergeCell ref="C4:C5"/>
    <mergeCell ref="P4:P5"/>
    <mergeCell ref="Q4:Q5"/>
    <mergeCell ref="R4:R5"/>
  </mergeCells>
  <pageMargins left="0.699305555555556" right="0.699305555555556" top="0.75" bottom="0.75" header="0.3" footer="0.3"/>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L2135"/>
  <sheetViews>
    <sheetView workbookViewId="0">
      <selection activeCell="G10" sqref="G10"/>
    </sheetView>
  </sheetViews>
  <sheetFormatPr defaultColWidth="8.63333333333333" defaultRowHeight="13.5"/>
  <cols>
    <col min="1" max="1" width="11.5416666666667" style="308" customWidth="1"/>
    <col min="2" max="2" width="8.63333333333333" style="308"/>
    <col min="3" max="3" width="16" style="308" customWidth="1"/>
    <col min="4" max="4" width="14.6333333333333" style="308" customWidth="1"/>
    <col min="5" max="5" width="19.0916666666667" style="309" customWidth="1"/>
    <col min="6" max="6" width="19.0916666666667" style="310" customWidth="1"/>
    <col min="7" max="7" width="17.3666666666667" style="311" customWidth="1"/>
    <col min="8" max="9" width="35.45" style="312" customWidth="1"/>
    <col min="10" max="16384" width="8.63333333333333" style="313"/>
  </cols>
  <sheetData>
    <row r="1" s="303" customFormat="1" ht="23.25" customHeight="1" spans="1:9">
      <c r="A1" s="314" t="s">
        <v>132</v>
      </c>
      <c r="B1" s="314"/>
      <c r="C1" s="314"/>
      <c r="D1" s="314"/>
      <c r="E1" s="315"/>
      <c r="F1" s="316"/>
      <c r="G1" s="317"/>
      <c r="H1" s="318"/>
      <c r="I1" s="344"/>
    </row>
    <row r="2" s="303" customFormat="1" ht="40" customHeight="1" spans="1:9">
      <c r="A2" s="319" t="s">
        <v>133</v>
      </c>
      <c r="B2" s="319"/>
      <c r="C2" s="319"/>
      <c r="D2" s="319"/>
      <c r="E2" s="319"/>
      <c r="F2" s="320"/>
      <c r="G2" s="320"/>
      <c r="H2" s="321"/>
      <c r="I2" s="319"/>
    </row>
    <row r="3" s="303" customFormat="1" ht="26.25" customHeight="1" spans="1:9">
      <c r="A3" s="314"/>
      <c r="B3" s="314"/>
      <c r="C3" s="314"/>
      <c r="D3" s="314"/>
      <c r="E3" s="315"/>
      <c r="F3" s="316"/>
      <c r="G3" s="317"/>
      <c r="H3" s="318"/>
      <c r="I3" s="344" t="s">
        <v>134</v>
      </c>
    </row>
    <row r="4" s="304" customFormat="1" ht="25.5" customHeight="1" spans="1:9">
      <c r="A4" s="322" t="s">
        <v>104</v>
      </c>
      <c r="B4" s="323" t="s">
        <v>135</v>
      </c>
      <c r="C4" s="323" t="s">
        <v>2</v>
      </c>
      <c r="D4" s="324" t="s">
        <v>136</v>
      </c>
      <c r="E4" s="325" t="s">
        <v>137</v>
      </c>
      <c r="F4" s="326" t="s">
        <v>138</v>
      </c>
      <c r="G4" s="326"/>
      <c r="H4" s="327" t="s">
        <v>139</v>
      </c>
      <c r="I4" s="323" t="s">
        <v>140</v>
      </c>
    </row>
    <row r="5" s="304" customFormat="1" ht="51" customHeight="1" spans="1:9">
      <c r="A5" s="322"/>
      <c r="B5" s="323"/>
      <c r="C5" s="323"/>
      <c r="D5" s="328"/>
      <c r="E5" s="325"/>
      <c r="F5" s="329" t="s">
        <v>112</v>
      </c>
      <c r="G5" s="330" t="s">
        <v>113</v>
      </c>
      <c r="H5" s="327"/>
      <c r="I5" s="323"/>
    </row>
    <row r="6" s="305" customFormat="1" ht="34.75" customHeight="1" spans="1:9">
      <c r="A6" s="331" t="s">
        <v>17</v>
      </c>
      <c r="B6" s="332"/>
      <c r="C6" s="332"/>
      <c r="D6" s="332"/>
      <c r="E6" s="333"/>
      <c r="F6" s="334">
        <f>F7+F2074+F2116+F269+F1754+F2071+F2109+F2133+F2040</f>
        <v>0</v>
      </c>
      <c r="G6" s="334">
        <f>G7+G2074+G2116+G269+G1754+G2071+G2109+G2133+G2040</f>
        <v>0</v>
      </c>
      <c r="H6" s="335"/>
      <c r="I6" s="335"/>
    </row>
    <row r="7" s="306" customFormat="1" ht="34.75" customHeight="1" spans="1:9">
      <c r="A7" s="323" t="s">
        <v>141</v>
      </c>
      <c r="B7" s="336" t="s">
        <v>16</v>
      </c>
      <c r="C7" s="336"/>
      <c r="D7" s="336" t="s">
        <v>17</v>
      </c>
      <c r="E7" s="337"/>
      <c r="F7" s="338">
        <f>F8+F192+F10+F103+F184</f>
        <v>0</v>
      </c>
      <c r="G7" s="338">
        <f>G8+G192+G10+G103+G184</f>
        <v>0</v>
      </c>
      <c r="H7" s="336"/>
      <c r="I7" s="336"/>
    </row>
    <row r="8" s="306" customFormat="1" ht="34.75" customHeight="1" spans="1:9">
      <c r="A8" s="331"/>
      <c r="B8" s="336" t="s">
        <v>16</v>
      </c>
      <c r="C8" s="336"/>
      <c r="D8" s="336" t="s">
        <v>142</v>
      </c>
      <c r="E8" s="337"/>
      <c r="F8" s="338">
        <f>SUM(F9)</f>
        <v>0</v>
      </c>
      <c r="G8" s="338">
        <f>SUM(G9)</f>
        <v>0</v>
      </c>
      <c r="H8" s="336"/>
      <c r="I8" s="336"/>
    </row>
    <row r="9" s="307" customFormat="1" ht="54" customHeight="1" spans="1:9">
      <c r="A9" s="339"/>
      <c r="B9" s="340"/>
      <c r="C9" s="340"/>
      <c r="D9" s="340"/>
      <c r="E9" s="341"/>
      <c r="F9" s="342"/>
      <c r="G9" s="343"/>
      <c r="H9" s="340"/>
      <c r="I9" s="340"/>
    </row>
    <row r="10" s="306" customFormat="1" ht="55" customHeight="1" spans="1:9">
      <c r="A10" s="331"/>
      <c r="B10" s="336" t="s">
        <v>16</v>
      </c>
      <c r="C10" s="336"/>
      <c r="D10" s="336" t="s">
        <v>143</v>
      </c>
      <c r="E10" s="337"/>
      <c r="F10" s="334">
        <f>SUM(F11:F102)</f>
        <v>0</v>
      </c>
      <c r="G10" s="334">
        <f>SUM(G11:G102)</f>
        <v>0</v>
      </c>
      <c r="H10" s="336"/>
      <c r="I10" s="336"/>
    </row>
    <row r="11" s="307" customFormat="1" ht="55" customHeight="1" spans="1:9">
      <c r="A11" s="339"/>
      <c r="B11" s="340"/>
      <c r="C11" s="340"/>
      <c r="D11" s="340"/>
      <c r="E11" s="341"/>
      <c r="F11" s="342"/>
      <c r="G11" s="343"/>
      <c r="H11" s="340"/>
      <c r="I11" s="340"/>
    </row>
    <row r="12" s="307" customFormat="1" ht="55" customHeight="1" spans="1:9">
      <c r="A12" s="339"/>
      <c r="B12" s="340"/>
      <c r="C12" s="340"/>
      <c r="D12" s="340"/>
      <c r="E12" s="341"/>
      <c r="F12" s="342"/>
      <c r="G12" s="343"/>
      <c r="H12" s="340"/>
      <c r="I12" s="340"/>
    </row>
    <row r="13" s="307" customFormat="1" ht="55" customHeight="1" spans="1:9">
      <c r="A13" s="339"/>
      <c r="B13" s="340"/>
      <c r="C13" s="340"/>
      <c r="D13" s="340"/>
      <c r="E13" s="341"/>
      <c r="F13" s="342"/>
      <c r="G13" s="343"/>
      <c r="H13" s="340"/>
      <c r="I13" s="340"/>
    </row>
    <row r="14" s="307" customFormat="1" ht="55" customHeight="1" spans="1:9">
      <c r="A14" s="339"/>
      <c r="B14" s="340"/>
      <c r="C14" s="340"/>
      <c r="D14" s="340"/>
      <c r="E14" s="341"/>
      <c r="F14" s="342"/>
      <c r="G14" s="343"/>
      <c r="H14" s="340"/>
      <c r="I14" s="340"/>
    </row>
    <row r="15" s="307" customFormat="1" ht="55" customHeight="1" spans="1:9">
      <c r="A15" s="339"/>
      <c r="B15" s="340"/>
      <c r="C15" s="340"/>
      <c r="D15" s="340"/>
      <c r="E15" s="341"/>
      <c r="F15" s="342"/>
      <c r="G15" s="343"/>
      <c r="H15" s="340"/>
      <c r="I15" s="340"/>
    </row>
    <row r="16" s="307" customFormat="1" ht="55" customHeight="1" spans="1:9">
      <c r="A16" s="339"/>
      <c r="B16" s="340"/>
      <c r="C16" s="340"/>
      <c r="D16" s="340"/>
      <c r="E16" s="341"/>
      <c r="F16" s="342"/>
      <c r="G16" s="343"/>
      <c r="H16" s="340"/>
      <c r="I16" s="340"/>
    </row>
    <row r="17" s="307" customFormat="1" ht="55" customHeight="1" spans="1:9">
      <c r="A17" s="339"/>
      <c r="B17" s="340"/>
      <c r="C17" s="340"/>
      <c r="D17" s="340"/>
      <c r="E17" s="341"/>
      <c r="F17" s="342"/>
      <c r="G17" s="343"/>
      <c r="H17" s="340"/>
      <c r="I17" s="340"/>
    </row>
    <row r="18" s="307" customFormat="1" ht="55" customHeight="1" spans="1:9">
      <c r="A18" s="339"/>
      <c r="B18" s="340"/>
      <c r="C18" s="340"/>
      <c r="D18" s="340"/>
      <c r="E18" s="341"/>
      <c r="F18" s="342"/>
      <c r="G18" s="343"/>
      <c r="H18" s="340"/>
      <c r="I18" s="340"/>
    </row>
    <row r="19" s="307" customFormat="1" ht="55" customHeight="1" spans="1:9">
      <c r="A19" s="339"/>
      <c r="B19" s="340"/>
      <c r="C19" s="340"/>
      <c r="D19" s="340"/>
      <c r="E19" s="341"/>
      <c r="F19" s="342"/>
      <c r="G19" s="343"/>
      <c r="H19" s="340"/>
      <c r="I19" s="340"/>
    </row>
    <row r="20" s="307" customFormat="1" ht="55" customHeight="1" spans="1:9">
      <c r="A20" s="339"/>
      <c r="B20" s="340"/>
      <c r="C20" s="340"/>
      <c r="D20" s="340"/>
      <c r="E20" s="341"/>
      <c r="F20" s="342"/>
      <c r="G20" s="343"/>
      <c r="H20" s="340"/>
      <c r="I20" s="340"/>
    </row>
    <row r="21" s="307" customFormat="1" ht="55" customHeight="1" spans="1:9">
      <c r="A21" s="339"/>
      <c r="B21" s="340"/>
      <c r="C21" s="340"/>
      <c r="D21" s="340"/>
      <c r="E21" s="341"/>
      <c r="F21" s="342"/>
      <c r="G21" s="343"/>
      <c r="H21" s="340"/>
      <c r="I21" s="340"/>
    </row>
    <row r="22" s="307" customFormat="1" ht="55" customHeight="1" spans="1:9">
      <c r="A22" s="339"/>
      <c r="B22" s="340"/>
      <c r="C22" s="340"/>
      <c r="D22" s="340"/>
      <c r="E22" s="341"/>
      <c r="F22" s="342"/>
      <c r="G22" s="343"/>
      <c r="H22" s="340"/>
      <c r="I22" s="340"/>
    </row>
    <row r="23" s="307" customFormat="1" ht="55" customHeight="1" spans="1:9">
      <c r="A23" s="339"/>
      <c r="B23" s="340"/>
      <c r="C23" s="340"/>
      <c r="D23" s="340"/>
      <c r="E23" s="341"/>
      <c r="F23" s="342"/>
      <c r="G23" s="343"/>
      <c r="H23" s="340"/>
      <c r="I23" s="340"/>
    </row>
    <row r="24" s="307" customFormat="1" ht="55" customHeight="1" spans="1:9">
      <c r="A24" s="339"/>
      <c r="B24" s="340"/>
      <c r="C24" s="340"/>
      <c r="D24" s="340"/>
      <c r="E24" s="341"/>
      <c r="F24" s="342"/>
      <c r="G24" s="343"/>
      <c r="H24" s="340"/>
      <c r="I24" s="340"/>
    </row>
    <row r="25" s="307" customFormat="1" ht="55" customHeight="1" spans="1:9">
      <c r="A25" s="339"/>
      <c r="B25" s="340"/>
      <c r="C25" s="340"/>
      <c r="D25" s="340"/>
      <c r="E25" s="341"/>
      <c r="F25" s="342"/>
      <c r="G25" s="343"/>
      <c r="H25" s="340"/>
      <c r="I25" s="340"/>
    </row>
    <row r="26" s="307" customFormat="1" ht="55" customHeight="1" spans="1:9">
      <c r="A26" s="339"/>
      <c r="B26" s="340"/>
      <c r="C26" s="340"/>
      <c r="D26" s="340"/>
      <c r="E26" s="341"/>
      <c r="F26" s="342"/>
      <c r="G26" s="343"/>
      <c r="H26" s="340"/>
      <c r="I26" s="340"/>
    </row>
    <row r="27" s="307" customFormat="1" ht="55" customHeight="1" spans="1:9">
      <c r="A27" s="339"/>
      <c r="B27" s="340"/>
      <c r="C27" s="340"/>
      <c r="D27" s="340"/>
      <c r="E27" s="341"/>
      <c r="F27" s="342"/>
      <c r="G27" s="343"/>
      <c r="H27" s="340"/>
      <c r="I27" s="340"/>
    </row>
    <row r="28" s="307" customFormat="1" ht="55" customHeight="1" spans="1:9">
      <c r="A28" s="339"/>
      <c r="B28" s="340"/>
      <c r="C28" s="340"/>
      <c r="D28" s="340"/>
      <c r="E28" s="341"/>
      <c r="F28" s="342"/>
      <c r="G28" s="343"/>
      <c r="H28" s="340"/>
      <c r="I28" s="340"/>
    </row>
    <row r="29" s="307" customFormat="1" ht="55" customHeight="1" spans="1:9">
      <c r="A29" s="339"/>
      <c r="B29" s="340"/>
      <c r="C29" s="340"/>
      <c r="D29" s="340"/>
      <c r="E29" s="341"/>
      <c r="F29" s="342"/>
      <c r="G29" s="343"/>
      <c r="H29" s="340"/>
      <c r="I29" s="340"/>
    </row>
    <row r="30" s="307" customFormat="1" ht="55" customHeight="1" spans="1:9">
      <c r="A30" s="339"/>
      <c r="B30" s="340"/>
      <c r="C30" s="340"/>
      <c r="D30" s="340"/>
      <c r="E30" s="341"/>
      <c r="F30" s="342"/>
      <c r="G30" s="343"/>
      <c r="H30" s="340"/>
      <c r="I30" s="340"/>
    </row>
    <row r="31" s="307" customFormat="1" ht="55" customHeight="1" spans="1:9">
      <c r="A31" s="339"/>
      <c r="B31" s="340"/>
      <c r="C31" s="340"/>
      <c r="D31" s="340"/>
      <c r="E31" s="341"/>
      <c r="F31" s="342"/>
      <c r="G31" s="343"/>
      <c r="H31" s="340"/>
      <c r="I31" s="340"/>
    </row>
    <row r="32" s="307" customFormat="1" ht="55" customHeight="1" spans="1:9">
      <c r="A32" s="339"/>
      <c r="B32" s="340"/>
      <c r="C32" s="340"/>
      <c r="D32" s="340"/>
      <c r="E32" s="341"/>
      <c r="F32" s="342"/>
      <c r="G32" s="343"/>
      <c r="H32" s="340"/>
      <c r="I32" s="340"/>
    </row>
    <row r="33" s="307" customFormat="1" ht="55" customHeight="1" spans="1:9">
      <c r="A33" s="339"/>
      <c r="B33" s="340"/>
      <c r="C33" s="340"/>
      <c r="D33" s="340"/>
      <c r="E33" s="341"/>
      <c r="F33" s="342"/>
      <c r="G33" s="343"/>
      <c r="H33" s="340"/>
      <c r="I33" s="340"/>
    </row>
    <row r="34" s="307" customFormat="1" ht="55" customHeight="1" spans="1:9">
      <c r="A34" s="339"/>
      <c r="B34" s="340"/>
      <c r="C34" s="340"/>
      <c r="D34" s="340"/>
      <c r="E34" s="341"/>
      <c r="F34" s="342"/>
      <c r="G34" s="343"/>
      <c r="H34" s="340"/>
      <c r="I34" s="340"/>
    </row>
    <row r="35" s="307" customFormat="1" ht="55" customHeight="1" spans="1:9">
      <c r="A35" s="339"/>
      <c r="B35" s="340"/>
      <c r="C35" s="340"/>
      <c r="D35" s="340"/>
      <c r="E35" s="341"/>
      <c r="F35" s="342"/>
      <c r="G35" s="343"/>
      <c r="H35" s="340"/>
      <c r="I35" s="340"/>
    </row>
    <row r="36" s="307" customFormat="1" ht="55" customHeight="1" spans="1:9">
      <c r="A36" s="339"/>
      <c r="B36" s="340"/>
      <c r="C36" s="340"/>
      <c r="D36" s="340"/>
      <c r="E36" s="341"/>
      <c r="F36" s="342"/>
      <c r="G36" s="343"/>
      <c r="H36" s="340"/>
      <c r="I36" s="340"/>
    </row>
    <row r="37" s="307" customFormat="1" ht="55" customHeight="1" spans="1:9">
      <c r="A37" s="339"/>
      <c r="B37" s="340"/>
      <c r="C37" s="340"/>
      <c r="D37" s="340"/>
      <c r="E37" s="341"/>
      <c r="F37" s="342"/>
      <c r="G37" s="343"/>
      <c r="H37" s="340"/>
      <c r="I37" s="340"/>
    </row>
    <row r="38" s="307" customFormat="1" ht="55" customHeight="1" spans="1:9">
      <c r="A38" s="339"/>
      <c r="B38" s="340"/>
      <c r="C38" s="340"/>
      <c r="D38" s="340"/>
      <c r="E38" s="341"/>
      <c r="F38" s="342"/>
      <c r="G38" s="343"/>
      <c r="H38" s="340"/>
      <c r="I38" s="340"/>
    </row>
    <row r="39" s="307" customFormat="1" ht="55" customHeight="1" spans="1:9">
      <c r="A39" s="339"/>
      <c r="B39" s="340"/>
      <c r="C39" s="340"/>
      <c r="D39" s="340"/>
      <c r="E39" s="341"/>
      <c r="F39" s="342"/>
      <c r="G39" s="343"/>
      <c r="H39" s="340"/>
      <c r="I39" s="340"/>
    </row>
    <row r="40" s="307" customFormat="1" ht="55" customHeight="1" spans="1:9">
      <c r="A40" s="339"/>
      <c r="B40" s="340"/>
      <c r="C40" s="340"/>
      <c r="D40" s="340"/>
      <c r="E40" s="341"/>
      <c r="F40" s="342"/>
      <c r="G40" s="343"/>
      <c r="H40" s="340"/>
      <c r="I40" s="340"/>
    </row>
    <row r="41" s="307" customFormat="1" ht="55" customHeight="1" spans="1:9">
      <c r="A41" s="339"/>
      <c r="B41" s="340"/>
      <c r="C41" s="340"/>
      <c r="D41" s="340"/>
      <c r="E41" s="341"/>
      <c r="F41" s="342"/>
      <c r="G41" s="343"/>
      <c r="H41" s="340"/>
      <c r="I41" s="340"/>
    </row>
    <row r="42" s="307" customFormat="1" ht="55" customHeight="1" spans="1:9">
      <c r="A42" s="339"/>
      <c r="B42" s="340"/>
      <c r="C42" s="340"/>
      <c r="D42" s="340"/>
      <c r="E42" s="341"/>
      <c r="F42" s="342"/>
      <c r="G42" s="343"/>
      <c r="H42" s="340"/>
      <c r="I42" s="340"/>
    </row>
    <row r="43" s="307" customFormat="1" ht="55" customHeight="1" spans="1:9">
      <c r="A43" s="339"/>
      <c r="B43" s="340"/>
      <c r="C43" s="340"/>
      <c r="D43" s="340"/>
      <c r="E43" s="341"/>
      <c r="F43" s="342"/>
      <c r="G43" s="343"/>
      <c r="H43" s="340"/>
      <c r="I43" s="340"/>
    </row>
    <row r="44" s="307" customFormat="1" ht="55" customHeight="1" spans="1:9">
      <c r="A44" s="339"/>
      <c r="B44" s="340"/>
      <c r="C44" s="340"/>
      <c r="D44" s="340"/>
      <c r="E44" s="341"/>
      <c r="F44" s="342"/>
      <c r="G44" s="343"/>
      <c r="H44" s="340"/>
      <c r="I44" s="340"/>
    </row>
    <row r="45" s="307" customFormat="1" ht="55" customHeight="1" spans="1:9">
      <c r="A45" s="339"/>
      <c r="B45" s="340"/>
      <c r="C45" s="340"/>
      <c r="D45" s="340"/>
      <c r="E45" s="341"/>
      <c r="F45" s="342"/>
      <c r="G45" s="343"/>
      <c r="H45" s="340"/>
      <c r="I45" s="340"/>
    </row>
    <row r="46" s="307" customFormat="1" ht="55" customHeight="1" spans="1:9">
      <c r="A46" s="339"/>
      <c r="B46" s="340"/>
      <c r="C46" s="340"/>
      <c r="D46" s="340"/>
      <c r="E46" s="341"/>
      <c r="F46" s="342"/>
      <c r="G46" s="343"/>
      <c r="H46" s="340"/>
      <c r="I46" s="340"/>
    </row>
    <row r="47" s="307" customFormat="1" ht="55" customHeight="1" spans="1:9">
      <c r="A47" s="339"/>
      <c r="B47" s="340"/>
      <c r="C47" s="340"/>
      <c r="D47" s="340"/>
      <c r="E47" s="341"/>
      <c r="F47" s="342"/>
      <c r="G47" s="343"/>
      <c r="H47" s="340"/>
      <c r="I47" s="340"/>
    </row>
    <row r="48" s="307" customFormat="1" ht="55" customHeight="1" spans="1:9">
      <c r="A48" s="339"/>
      <c r="B48" s="340"/>
      <c r="C48" s="340"/>
      <c r="D48" s="340"/>
      <c r="E48" s="341"/>
      <c r="F48" s="342"/>
      <c r="G48" s="343"/>
      <c r="H48" s="340"/>
      <c r="I48" s="340"/>
    </row>
    <row r="49" s="307" customFormat="1" ht="55" customHeight="1" spans="1:9">
      <c r="A49" s="339"/>
      <c r="B49" s="340"/>
      <c r="C49" s="340"/>
      <c r="D49" s="340"/>
      <c r="E49" s="341"/>
      <c r="F49" s="342"/>
      <c r="G49" s="343"/>
      <c r="H49" s="340"/>
      <c r="I49" s="340"/>
    </row>
    <row r="50" s="307" customFormat="1" ht="55" customHeight="1" spans="1:9">
      <c r="A50" s="339"/>
      <c r="B50" s="340"/>
      <c r="C50" s="340"/>
      <c r="D50" s="340"/>
      <c r="E50" s="341"/>
      <c r="F50" s="342"/>
      <c r="G50" s="343"/>
      <c r="H50" s="340"/>
      <c r="I50" s="340"/>
    </row>
    <row r="51" s="307" customFormat="1" ht="55" customHeight="1" spans="1:9">
      <c r="A51" s="339"/>
      <c r="B51" s="340"/>
      <c r="C51" s="340"/>
      <c r="D51" s="340"/>
      <c r="E51" s="341"/>
      <c r="F51" s="342"/>
      <c r="G51" s="343"/>
      <c r="H51" s="340"/>
      <c r="I51" s="340"/>
    </row>
    <row r="52" s="307" customFormat="1" ht="55" customHeight="1" spans="1:9">
      <c r="A52" s="339"/>
      <c r="B52" s="340"/>
      <c r="C52" s="340"/>
      <c r="D52" s="340"/>
      <c r="E52" s="341"/>
      <c r="F52" s="342"/>
      <c r="G52" s="343"/>
      <c r="H52" s="340"/>
      <c r="I52" s="340"/>
    </row>
    <row r="53" s="307" customFormat="1" ht="55" customHeight="1" spans="1:9">
      <c r="A53" s="339"/>
      <c r="B53" s="340"/>
      <c r="C53" s="340"/>
      <c r="D53" s="340"/>
      <c r="E53" s="341"/>
      <c r="F53" s="342"/>
      <c r="G53" s="343"/>
      <c r="H53" s="340"/>
      <c r="I53" s="340"/>
    </row>
    <row r="54" s="307" customFormat="1" ht="55" customHeight="1" spans="1:9">
      <c r="A54" s="339"/>
      <c r="B54" s="340"/>
      <c r="C54" s="340"/>
      <c r="D54" s="340"/>
      <c r="E54" s="341"/>
      <c r="F54" s="342"/>
      <c r="G54" s="343"/>
      <c r="H54" s="340"/>
      <c r="I54" s="340"/>
    </row>
    <row r="55" s="307" customFormat="1" ht="55" customHeight="1" spans="1:9">
      <c r="A55" s="339"/>
      <c r="B55" s="340"/>
      <c r="C55" s="340"/>
      <c r="D55" s="340"/>
      <c r="E55" s="341"/>
      <c r="F55" s="342"/>
      <c r="G55" s="343"/>
      <c r="H55" s="340"/>
      <c r="I55" s="340"/>
    </row>
    <row r="56" s="307" customFormat="1" ht="55" customHeight="1" spans="1:9">
      <c r="A56" s="339"/>
      <c r="B56" s="340"/>
      <c r="C56" s="340"/>
      <c r="D56" s="340"/>
      <c r="E56" s="341"/>
      <c r="F56" s="342"/>
      <c r="G56" s="343"/>
      <c r="H56" s="340"/>
      <c r="I56" s="340"/>
    </row>
    <row r="57" s="307" customFormat="1" ht="55" customHeight="1" spans="1:9">
      <c r="A57" s="339"/>
      <c r="B57" s="340"/>
      <c r="C57" s="340"/>
      <c r="D57" s="340"/>
      <c r="E57" s="341"/>
      <c r="F57" s="342"/>
      <c r="G57" s="343"/>
      <c r="H57" s="340"/>
      <c r="I57" s="340"/>
    </row>
    <row r="58" s="307" customFormat="1" ht="55" customHeight="1" spans="1:9">
      <c r="A58" s="339"/>
      <c r="B58" s="340"/>
      <c r="C58" s="340"/>
      <c r="D58" s="340"/>
      <c r="E58" s="341"/>
      <c r="F58" s="342"/>
      <c r="G58" s="343"/>
      <c r="H58" s="340"/>
      <c r="I58" s="340"/>
    </row>
    <row r="59" s="307" customFormat="1" ht="55" customHeight="1" spans="1:9">
      <c r="A59" s="339"/>
      <c r="B59" s="340"/>
      <c r="C59" s="340"/>
      <c r="D59" s="340"/>
      <c r="E59" s="341"/>
      <c r="F59" s="342"/>
      <c r="G59" s="343"/>
      <c r="H59" s="340"/>
      <c r="I59" s="340"/>
    </row>
    <row r="60" s="307" customFormat="1" ht="55" customHeight="1" spans="1:9">
      <c r="A60" s="339"/>
      <c r="B60" s="340"/>
      <c r="C60" s="340"/>
      <c r="D60" s="340"/>
      <c r="E60" s="341"/>
      <c r="F60" s="342"/>
      <c r="G60" s="343"/>
      <c r="H60" s="340"/>
      <c r="I60" s="340"/>
    </row>
    <row r="61" s="307" customFormat="1" ht="55" customHeight="1" spans="1:9">
      <c r="A61" s="339"/>
      <c r="B61" s="340"/>
      <c r="C61" s="340"/>
      <c r="D61" s="340"/>
      <c r="E61" s="341"/>
      <c r="F61" s="342"/>
      <c r="G61" s="343"/>
      <c r="H61" s="340"/>
      <c r="I61" s="340"/>
    </row>
    <row r="62" s="307" customFormat="1" ht="55" customHeight="1" spans="1:9">
      <c r="A62" s="339"/>
      <c r="B62" s="340"/>
      <c r="C62" s="340"/>
      <c r="D62" s="340"/>
      <c r="E62" s="341"/>
      <c r="F62" s="342"/>
      <c r="G62" s="343"/>
      <c r="H62" s="340"/>
      <c r="I62" s="340"/>
    </row>
    <row r="63" s="307" customFormat="1" ht="55" customHeight="1" spans="1:9">
      <c r="A63" s="339"/>
      <c r="B63" s="340"/>
      <c r="C63" s="340"/>
      <c r="D63" s="340"/>
      <c r="E63" s="341"/>
      <c r="F63" s="342"/>
      <c r="G63" s="343"/>
      <c r="H63" s="340"/>
      <c r="I63" s="340"/>
    </row>
    <row r="64" s="307" customFormat="1" ht="55" customHeight="1" spans="1:9">
      <c r="A64" s="339"/>
      <c r="B64" s="340"/>
      <c r="C64" s="340"/>
      <c r="D64" s="340"/>
      <c r="E64" s="341"/>
      <c r="F64" s="342"/>
      <c r="G64" s="343"/>
      <c r="H64" s="340"/>
      <c r="I64" s="340"/>
    </row>
    <row r="65" s="307" customFormat="1" ht="55" customHeight="1" spans="1:9">
      <c r="A65" s="339"/>
      <c r="B65" s="340"/>
      <c r="C65" s="340"/>
      <c r="D65" s="340"/>
      <c r="E65" s="341"/>
      <c r="F65" s="342"/>
      <c r="G65" s="343"/>
      <c r="H65" s="340"/>
      <c r="I65" s="340"/>
    </row>
    <row r="66" s="307" customFormat="1" ht="55" customHeight="1" spans="1:9">
      <c r="A66" s="339"/>
      <c r="B66" s="340"/>
      <c r="C66" s="340"/>
      <c r="D66" s="340"/>
      <c r="E66" s="341"/>
      <c r="F66" s="342"/>
      <c r="G66" s="343"/>
      <c r="H66" s="340"/>
      <c r="I66" s="340"/>
    </row>
    <row r="67" s="307" customFormat="1" ht="55" customHeight="1" spans="1:9">
      <c r="A67" s="339"/>
      <c r="B67" s="340"/>
      <c r="C67" s="340"/>
      <c r="D67" s="340"/>
      <c r="E67" s="341"/>
      <c r="F67" s="342"/>
      <c r="G67" s="343"/>
      <c r="H67" s="340"/>
      <c r="I67" s="340"/>
    </row>
    <row r="68" s="307" customFormat="1" ht="55" customHeight="1" spans="1:9">
      <c r="A68" s="339"/>
      <c r="B68" s="340"/>
      <c r="C68" s="340"/>
      <c r="D68" s="340"/>
      <c r="E68" s="341"/>
      <c r="F68" s="342"/>
      <c r="G68" s="343"/>
      <c r="H68" s="340"/>
      <c r="I68" s="340"/>
    </row>
    <row r="69" s="307" customFormat="1" ht="55" customHeight="1" spans="1:9">
      <c r="A69" s="339"/>
      <c r="B69" s="340"/>
      <c r="C69" s="340"/>
      <c r="D69" s="340"/>
      <c r="E69" s="341"/>
      <c r="F69" s="342"/>
      <c r="G69" s="343"/>
      <c r="H69" s="340"/>
      <c r="I69" s="340"/>
    </row>
    <row r="70" s="307" customFormat="1" ht="55" customHeight="1" spans="1:9">
      <c r="A70" s="339"/>
      <c r="B70" s="340"/>
      <c r="C70" s="340"/>
      <c r="D70" s="340"/>
      <c r="E70" s="341"/>
      <c r="F70" s="342"/>
      <c r="G70" s="343"/>
      <c r="H70" s="340"/>
      <c r="I70" s="340"/>
    </row>
    <row r="71" s="307" customFormat="1" ht="55" customHeight="1" spans="1:9">
      <c r="A71" s="339"/>
      <c r="B71" s="340"/>
      <c r="C71" s="340"/>
      <c r="D71" s="340"/>
      <c r="E71" s="341"/>
      <c r="F71" s="342"/>
      <c r="G71" s="343"/>
      <c r="H71" s="340"/>
      <c r="I71" s="340"/>
    </row>
    <row r="72" s="307" customFormat="1" ht="55" customHeight="1" spans="1:9">
      <c r="A72" s="339"/>
      <c r="B72" s="340"/>
      <c r="C72" s="340"/>
      <c r="D72" s="340"/>
      <c r="E72" s="341"/>
      <c r="F72" s="342"/>
      <c r="G72" s="343"/>
      <c r="H72" s="340"/>
      <c r="I72" s="340"/>
    </row>
    <row r="73" s="307" customFormat="1" ht="55" customHeight="1" spans="1:9">
      <c r="A73" s="339"/>
      <c r="B73" s="340"/>
      <c r="C73" s="340"/>
      <c r="D73" s="340"/>
      <c r="E73" s="341"/>
      <c r="F73" s="342"/>
      <c r="G73" s="343"/>
      <c r="H73" s="340"/>
      <c r="I73" s="340"/>
    </row>
    <row r="74" s="307" customFormat="1" ht="55" customHeight="1" spans="1:9">
      <c r="A74" s="339"/>
      <c r="B74" s="340"/>
      <c r="C74" s="340"/>
      <c r="D74" s="340"/>
      <c r="E74" s="341"/>
      <c r="F74" s="342"/>
      <c r="G74" s="343"/>
      <c r="H74" s="340"/>
      <c r="I74" s="340"/>
    </row>
    <row r="75" s="307" customFormat="1" ht="55" customHeight="1" spans="1:9">
      <c r="A75" s="339"/>
      <c r="B75" s="340"/>
      <c r="C75" s="340"/>
      <c r="D75" s="340"/>
      <c r="E75" s="341"/>
      <c r="F75" s="342"/>
      <c r="G75" s="343"/>
      <c r="H75" s="340"/>
      <c r="I75" s="340"/>
    </row>
    <row r="76" s="307" customFormat="1" ht="55" customHeight="1" spans="1:9">
      <c r="A76" s="339"/>
      <c r="B76" s="340"/>
      <c r="C76" s="340"/>
      <c r="D76" s="340"/>
      <c r="E76" s="341"/>
      <c r="F76" s="342"/>
      <c r="G76" s="343"/>
      <c r="H76" s="340"/>
      <c r="I76" s="340"/>
    </row>
    <row r="77" s="307" customFormat="1" ht="55" customHeight="1" spans="1:9">
      <c r="A77" s="339"/>
      <c r="B77" s="340"/>
      <c r="C77" s="340"/>
      <c r="D77" s="340"/>
      <c r="E77" s="341"/>
      <c r="F77" s="342"/>
      <c r="G77" s="343"/>
      <c r="H77" s="340"/>
      <c r="I77" s="340"/>
    </row>
    <row r="78" s="307" customFormat="1" ht="55" customHeight="1" spans="1:9">
      <c r="A78" s="339"/>
      <c r="B78" s="340"/>
      <c r="C78" s="340"/>
      <c r="D78" s="340"/>
      <c r="E78" s="341"/>
      <c r="F78" s="342"/>
      <c r="G78" s="343"/>
      <c r="H78" s="340"/>
      <c r="I78" s="340"/>
    </row>
    <row r="79" s="307" customFormat="1" ht="55" customHeight="1" spans="1:9">
      <c r="A79" s="339"/>
      <c r="B79" s="340"/>
      <c r="C79" s="340"/>
      <c r="D79" s="340"/>
      <c r="E79" s="341"/>
      <c r="F79" s="342"/>
      <c r="G79" s="343"/>
      <c r="H79" s="340"/>
      <c r="I79" s="340"/>
    </row>
    <row r="80" s="307" customFormat="1" ht="55" customHeight="1" spans="1:9">
      <c r="A80" s="339"/>
      <c r="B80" s="340"/>
      <c r="C80" s="340"/>
      <c r="D80" s="340"/>
      <c r="E80" s="341"/>
      <c r="F80" s="342"/>
      <c r="G80" s="343"/>
      <c r="H80" s="340"/>
      <c r="I80" s="340"/>
    </row>
    <row r="81" s="307" customFormat="1" ht="55" customHeight="1" spans="1:9">
      <c r="A81" s="339"/>
      <c r="B81" s="340"/>
      <c r="C81" s="340"/>
      <c r="D81" s="340"/>
      <c r="E81" s="341"/>
      <c r="F81" s="342"/>
      <c r="G81" s="343"/>
      <c r="H81" s="340"/>
      <c r="I81" s="340"/>
    </row>
    <row r="82" s="307" customFormat="1" ht="55" customHeight="1" spans="1:9">
      <c r="A82" s="339"/>
      <c r="B82" s="340"/>
      <c r="C82" s="340"/>
      <c r="D82" s="340"/>
      <c r="E82" s="341"/>
      <c r="F82" s="342"/>
      <c r="G82" s="343"/>
      <c r="H82" s="340"/>
      <c r="I82" s="340"/>
    </row>
    <row r="83" s="307" customFormat="1" ht="55" customHeight="1" spans="1:9">
      <c r="A83" s="339"/>
      <c r="B83" s="340"/>
      <c r="C83" s="340"/>
      <c r="D83" s="340"/>
      <c r="E83" s="341"/>
      <c r="F83" s="342"/>
      <c r="G83" s="343"/>
      <c r="H83" s="340"/>
      <c r="I83" s="340"/>
    </row>
    <row r="84" s="307" customFormat="1" ht="55" customHeight="1" spans="1:9">
      <c r="A84" s="339"/>
      <c r="B84" s="340"/>
      <c r="C84" s="340"/>
      <c r="D84" s="340"/>
      <c r="E84" s="341"/>
      <c r="F84" s="342"/>
      <c r="G84" s="343"/>
      <c r="H84" s="340"/>
      <c r="I84" s="340"/>
    </row>
    <row r="85" s="307" customFormat="1" ht="55" customHeight="1" spans="1:9">
      <c r="A85" s="339"/>
      <c r="B85" s="340"/>
      <c r="C85" s="340"/>
      <c r="D85" s="340"/>
      <c r="E85" s="341"/>
      <c r="F85" s="342"/>
      <c r="G85" s="343"/>
      <c r="H85" s="340"/>
      <c r="I85" s="340"/>
    </row>
    <row r="86" s="307" customFormat="1" ht="55" customHeight="1" spans="1:9">
      <c r="A86" s="339"/>
      <c r="B86" s="340"/>
      <c r="C86" s="340"/>
      <c r="D86" s="340"/>
      <c r="E86" s="341"/>
      <c r="F86" s="342"/>
      <c r="G86" s="343"/>
      <c r="H86" s="340"/>
      <c r="I86" s="340"/>
    </row>
    <row r="87" s="307" customFormat="1" ht="55" customHeight="1" spans="1:9">
      <c r="A87" s="339"/>
      <c r="B87" s="340"/>
      <c r="C87" s="340"/>
      <c r="D87" s="340"/>
      <c r="E87" s="341"/>
      <c r="F87" s="342"/>
      <c r="G87" s="343"/>
      <c r="H87" s="340"/>
      <c r="I87" s="340"/>
    </row>
    <row r="88" s="307" customFormat="1" ht="55" customHeight="1" spans="1:9">
      <c r="A88" s="339"/>
      <c r="B88" s="340"/>
      <c r="C88" s="340"/>
      <c r="D88" s="340"/>
      <c r="E88" s="341"/>
      <c r="F88" s="342"/>
      <c r="G88" s="343"/>
      <c r="H88" s="340"/>
      <c r="I88" s="340"/>
    </row>
    <row r="89" s="307" customFormat="1" ht="55" customHeight="1" spans="1:9">
      <c r="A89" s="339"/>
      <c r="B89" s="340"/>
      <c r="C89" s="340"/>
      <c r="D89" s="340"/>
      <c r="E89" s="341"/>
      <c r="F89" s="342"/>
      <c r="G89" s="343"/>
      <c r="H89" s="340"/>
      <c r="I89" s="340"/>
    </row>
    <row r="90" s="307" customFormat="1" ht="55" customHeight="1" spans="1:9">
      <c r="A90" s="339"/>
      <c r="B90" s="340"/>
      <c r="C90" s="340"/>
      <c r="D90" s="340"/>
      <c r="E90" s="341"/>
      <c r="F90" s="342"/>
      <c r="G90" s="343"/>
      <c r="H90" s="340"/>
      <c r="I90" s="340"/>
    </row>
    <row r="91" s="307" customFormat="1" ht="55" customHeight="1" spans="1:9">
      <c r="A91" s="339"/>
      <c r="B91" s="340"/>
      <c r="C91" s="340"/>
      <c r="D91" s="340"/>
      <c r="E91" s="341"/>
      <c r="F91" s="342"/>
      <c r="G91" s="343"/>
      <c r="H91" s="340"/>
      <c r="I91" s="340"/>
    </row>
    <row r="92" s="307" customFormat="1" ht="55" customHeight="1" spans="1:9">
      <c r="A92" s="339"/>
      <c r="B92" s="340"/>
      <c r="C92" s="340"/>
      <c r="D92" s="340"/>
      <c r="E92" s="341"/>
      <c r="F92" s="342"/>
      <c r="G92" s="343"/>
      <c r="H92" s="340"/>
      <c r="I92" s="340"/>
    </row>
    <row r="93" s="307" customFormat="1" ht="55" customHeight="1" spans="1:9">
      <c r="A93" s="339"/>
      <c r="B93" s="340"/>
      <c r="C93" s="340"/>
      <c r="D93" s="340"/>
      <c r="E93" s="341"/>
      <c r="F93" s="342"/>
      <c r="G93" s="343"/>
      <c r="H93" s="340"/>
      <c r="I93" s="340"/>
    </row>
    <row r="94" s="307" customFormat="1" ht="55" customHeight="1" spans="1:9">
      <c r="A94" s="339"/>
      <c r="B94" s="340"/>
      <c r="C94" s="340"/>
      <c r="D94" s="340"/>
      <c r="E94" s="341"/>
      <c r="F94" s="342"/>
      <c r="G94" s="343"/>
      <c r="H94" s="340"/>
      <c r="I94" s="340"/>
    </row>
    <row r="95" s="307" customFormat="1" ht="55" customHeight="1" spans="1:9">
      <c r="A95" s="339"/>
      <c r="B95" s="340"/>
      <c r="C95" s="340"/>
      <c r="D95" s="340"/>
      <c r="E95" s="341"/>
      <c r="F95" s="342"/>
      <c r="G95" s="343"/>
      <c r="H95" s="340"/>
      <c r="I95" s="340"/>
    </row>
    <row r="96" s="307" customFormat="1" ht="55" customHeight="1" spans="1:9">
      <c r="A96" s="339"/>
      <c r="B96" s="340"/>
      <c r="C96" s="340"/>
      <c r="D96" s="340"/>
      <c r="E96" s="341"/>
      <c r="F96" s="342"/>
      <c r="G96" s="343"/>
      <c r="H96" s="340"/>
      <c r="I96" s="340"/>
    </row>
    <row r="97" s="307" customFormat="1" ht="55" customHeight="1" spans="1:9">
      <c r="A97" s="339"/>
      <c r="B97" s="340"/>
      <c r="C97" s="340"/>
      <c r="D97" s="340"/>
      <c r="E97" s="341"/>
      <c r="F97" s="342"/>
      <c r="G97" s="343"/>
      <c r="H97" s="340"/>
      <c r="I97" s="340"/>
    </row>
    <row r="98" s="307" customFormat="1" ht="55" customHeight="1" spans="1:9">
      <c r="A98" s="339"/>
      <c r="B98" s="340"/>
      <c r="C98" s="340"/>
      <c r="D98" s="340"/>
      <c r="E98" s="341"/>
      <c r="F98" s="342"/>
      <c r="G98" s="343"/>
      <c r="H98" s="340"/>
      <c r="I98" s="340"/>
    </row>
    <row r="99" s="307" customFormat="1" ht="55" customHeight="1" spans="1:9">
      <c r="A99" s="339"/>
      <c r="B99" s="340"/>
      <c r="C99" s="340"/>
      <c r="D99" s="340"/>
      <c r="E99" s="341"/>
      <c r="F99" s="342"/>
      <c r="G99" s="343"/>
      <c r="H99" s="340"/>
      <c r="I99" s="340"/>
    </row>
    <row r="100" s="307" customFormat="1" ht="55" customHeight="1" spans="1:9">
      <c r="A100" s="339"/>
      <c r="B100" s="340"/>
      <c r="C100" s="340"/>
      <c r="D100" s="340"/>
      <c r="E100" s="341"/>
      <c r="F100" s="342"/>
      <c r="G100" s="343"/>
      <c r="H100" s="340"/>
      <c r="I100" s="340"/>
    </row>
    <row r="101" s="307" customFormat="1" ht="55" customHeight="1" spans="1:9">
      <c r="A101" s="339"/>
      <c r="B101" s="340"/>
      <c r="C101" s="340"/>
      <c r="D101" s="340"/>
      <c r="E101" s="341"/>
      <c r="F101" s="342"/>
      <c r="G101" s="343"/>
      <c r="H101" s="340"/>
      <c r="I101" s="340"/>
    </row>
    <row r="102" s="307" customFormat="1" ht="55" customHeight="1" spans="1:9">
      <c r="A102" s="339"/>
      <c r="B102" s="340"/>
      <c r="C102" s="340"/>
      <c r="D102" s="340"/>
      <c r="E102" s="341"/>
      <c r="F102" s="342"/>
      <c r="G102" s="343"/>
      <c r="H102" s="340"/>
      <c r="I102" s="340"/>
    </row>
    <row r="103" s="306" customFormat="1" ht="55" customHeight="1" spans="1:9">
      <c r="A103" s="331"/>
      <c r="B103" s="336" t="s">
        <v>16</v>
      </c>
      <c r="C103" s="336"/>
      <c r="D103" s="336" t="s">
        <v>144</v>
      </c>
      <c r="E103" s="337"/>
      <c r="F103" s="334">
        <f>SUM(F104:F183)</f>
        <v>0</v>
      </c>
      <c r="G103" s="334">
        <f>SUM(G104:G183)</f>
        <v>0</v>
      </c>
      <c r="H103" s="336"/>
      <c r="I103" s="336"/>
    </row>
    <row r="104" s="307" customFormat="1" ht="55" customHeight="1" spans="1:9">
      <c r="A104" s="339"/>
      <c r="B104" s="340"/>
      <c r="C104" s="340"/>
      <c r="D104" s="340"/>
      <c r="E104" s="341"/>
      <c r="F104" s="342"/>
      <c r="G104" s="343"/>
      <c r="H104" s="340"/>
      <c r="I104" s="340"/>
    </row>
    <row r="105" s="307" customFormat="1" ht="55" customHeight="1" spans="1:9">
      <c r="A105" s="339"/>
      <c r="B105" s="340"/>
      <c r="C105" s="340"/>
      <c r="D105" s="340"/>
      <c r="E105" s="341"/>
      <c r="F105" s="342"/>
      <c r="G105" s="343"/>
      <c r="H105" s="340"/>
      <c r="I105" s="340"/>
    </row>
    <row r="106" s="307" customFormat="1" ht="55" customHeight="1" spans="1:9">
      <c r="A106" s="339"/>
      <c r="B106" s="340"/>
      <c r="C106" s="340"/>
      <c r="D106" s="340"/>
      <c r="E106" s="341"/>
      <c r="F106" s="342"/>
      <c r="G106" s="343"/>
      <c r="H106" s="340"/>
      <c r="I106" s="340"/>
    </row>
    <row r="107" s="307" customFormat="1" ht="55" customHeight="1" spans="1:9">
      <c r="A107" s="339"/>
      <c r="B107" s="340"/>
      <c r="C107" s="340"/>
      <c r="D107" s="340"/>
      <c r="E107" s="341"/>
      <c r="F107" s="342"/>
      <c r="G107" s="343"/>
      <c r="H107" s="340"/>
      <c r="I107" s="340"/>
    </row>
    <row r="108" s="307" customFormat="1" ht="55" customHeight="1" spans="1:9">
      <c r="A108" s="339"/>
      <c r="B108" s="340"/>
      <c r="C108" s="340"/>
      <c r="D108" s="340"/>
      <c r="E108" s="341"/>
      <c r="F108" s="342"/>
      <c r="G108" s="343"/>
      <c r="H108" s="340"/>
      <c r="I108" s="340"/>
    </row>
    <row r="109" s="307" customFormat="1" ht="55" customHeight="1" spans="1:9">
      <c r="A109" s="339"/>
      <c r="B109" s="340"/>
      <c r="C109" s="340"/>
      <c r="D109" s="340"/>
      <c r="E109" s="341"/>
      <c r="F109" s="342"/>
      <c r="G109" s="343"/>
      <c r="H109" s="340"/>
      <c r="I109" s="340"/>
    </row>
    <row r="110" s="307" customFormat="1" ht="55" customHeight="1" spans="1:9">
      <c r="A110" s="339"/>
      <c r="B110" s="340"/>
      <c r="C110" s="340"/>
      <c r="D110" s="340"/>
      <c r="E110" s="341"/>
      <c r="F110" s="342"/>
      <c r="G110" s="343"/>
      <c r="H110" s="340"/>
      <c r="I110" s="340"/>
    </row>
    <row r="111" s="307" customFormat="1" ht="55" customHeight="1" spans="1:9">
      <c r="A111" s="339"/>
      <c r="B111" s="340"/>
      <c r="C111" s="340"/>
      <c r="D111" s="340"/>
      <c r="E111" s="341"/>
      <c r="F111" s="342"/>
      <c r="G111" s="343"/>
      <c r="H111" s="340"/>
      <c r="I111" s="340"/>
    </row>
    <row r="112" s="307" customFormat="1" ht="55" customHeight="1" spans="1:9">
      <c r="A112" s="339"/>
      <c r="B112" s="340"/>
      <c r="C112" s="340"/>
      <c r="D112" s="340"/>
      <c r="E112" s="341"/>
      <c r="F112" s="342"/>
      <c r="G112" s="343"/>
      <c r="H112" s="340"/>
      <c r="I112" s="340"/>
    </row>
    <row r="113" s="307" customFormat="1" ht="55" customHeight="1" spans="1:9">
      <c r="A113" s="339"/>
      <c r="B113" s="340"/>
      <c r="C113" s="340"/>
      <c r="D113" s="340"/>
      <c r="E113" s="341"/>
      <c r="F113" s="342"/>
      <c r="G113" s="343"/>
      <c r="H113" s="340"/>
      <c r="I113" s="340"/>
    </row>
    <row r="114" s="307" customFormat="1" ht="55" customHeight="1" spans="1:9">
      <c r="A114" s="339"/>
      <c r="B114" s="340"/>
      <c r="C114" s="340"/>
      <c r="D114" s="340"/>
      <c r="E114" s="341"/>
      <c r="F114" s="342"/>
      <c r="G114" s="343"/>
      <c r="H114" s="340"/>
      <c r="I114" s="340"/>
    </row>
    <row r="115" s="307" customFormat="1" ht="55" customHeight="1" spans="1:9">
      <c r="A115" s="339"/>
      <c r="B115" s="340"/>
      <c r="C115" s="340"/>
      <c r="D115" s="340"/>
      <c r="E115" s="341"/>
      <c r="F115" s="342"/>
      <c r="G115" s="343"/>
      <c r="H115" s="340"/>
      <c r="I115" s="340"/>
    </row>
    <row r="116" s="307" customFormat="1" ht="55" customHeight="1" spans="1:9">
      <c r="A116" s="339"/>
      <c r="B116" s="340"/>
      <c r="C116" s="340"/>
      <c r="D116" s="340"/>
      <c r="E116" s="341"/>
      <c r="F116" s="342"/>
      <c r="G116" s="343"/>
      <c r="H116" s="340"/>
      <c r="I116" s="340"/>
    </row>
    <row r="117" s="307" customFormat="1" ht="55" customHeight="1" spans="1:9">
      <c r="A117" s="339"/>
      <c r="B117" s="340"/>
      <c r="C117" s="340"/>
      <c r="D117" s="340"/>
      <c r="E117" s="341"/>
      <c r="F117" s="342"/>
      <c r="G117" s="343"/>
      <c r="H117" s="340"/>
      <c r="I117" s="340"/>
    </row>
    <row r="118" s="307" customFormat="1" ht="55" customHeight="1" spans="1:9">
      <c r="A118" s="339"/>
      <c r="B118" s="340"/>
      <c r="C118" s="340"/>
      <c r="D118" s="340"/>
      <c r="E118" s="341"/>
      <c r="F118" s="342"/>
      <c r="G118" s="343"/>
      <c r="H118" s="340"/>
      <c r="I118" s="340"/>
    </row>
    <row r="119" s="307" customFormat="1" ht="55" customHeight="1" spans="1:9">
      <c r="A119" s="339"/>
      <c r="B119" s="340"/>
      <c r="C119" s="340"/>
      <c r="D119" s="340"/>
      <c r="E119" s="341"/>
      <c r="F119" s="342"/>
      <c r="G119" s="343"/>
      <c r="H119" s="340"/>
      <c r="I119" s="340"/>
    </row>
    <row r="120" s="307" customFormat="1" ht="55" customHeight="1" spans="1:9">
      <c r="A120" s="339"/>
      <c r="B120" s="340"/>
      <c r="C120" s="340"/>
      <c r="D120" s="340"/>
      <c r="E120" s="341"/>
      <c r="F120" s="342"/>
      <c r="G120" s="343"/>
      <c r="H120" s="340"/>
      <c r="I120" s="340"/>
    </row>
    <row r="121" s="307" customFormat="1" ht="55" customHeight="1" spans="1:9">
      <c r="A121" s="339"/>
      <c r="B121" s="340"/>
      <c r="C121" s="340"/>
      <c r="D121" s="340"/>
      <c r="E121" s="341"/>
      <c r="F121" s="342"/>
      <c r="G121" s="343"/>
      <c r="H121" s="340"/>
      <c r="I121" s="340"/>
    </row>
    <row r="122" s="307" customFormat="1" ht="55" customHeight="1" spans="1:9">
      <c r="A122" s="339"/>
      <c r="B122" s="340"/>
      <c r="C122" s="340"/>
      <c r="D122" s="340"/>
      <c r="E122" s="341"/>
      <c r="F122" s="342"/>
      <c r="G122" s="343"/>
      <c r="H122" s="340"/>
      <c r="I122" s="340"/>
    </row>
    <row r="123" s="307" customFormat="1" ht="55" customHeight="1" spans="1:9">
      <c r="A123" s="339"/>
      <c r="B123" s="340"/>
      <c r="C123" s="340"/>
      <c r="D123" s="340"/>
      <c r="E123" s="341"/>
      <c r="F123" s="342"/>
      <c r="G123" s="343"/>
      <c r="H123" s="340"/>
      <c r="I123" s="340"/>
    </row>
    <row r="124" s="307" customFormat="1" ht="55" customHeight="1" spans="1:9">
      <c r="A124" s="339"/>
      <c r="B124" s="340"/>
      <c r="C124" s="340"/>
      <c r="D124" s="340"/>
      <c r="E124" s="341"/>
      <c r="F124" s="342"/>
      <c r="G124" s="343"/>
      <c r="H124" s="340"/>
      <c r="I124" s="340"/>
    </row>
    <row r="125" s="307" customFormat="1" ht="55" customHeight="1" spans="1:9">
      <c r="A125" s="339"/>
      <c r="B125" s="340"/>
      <c r="C125" s="340"/>
      <c r="D125" s="340"/>
      <c r="E125" s="341"/>
      <c r="F125" s="342"/>
      <c r="G125" s="343"/>
      <c r="H125" s="340"/>
      <c r="I125" s="340"/>
    </row>
    <row r="126" s="307" customFormat="1" ht="55" customHeight="1" spans="1:9">
      <c r="A126" s="339"/>
      <c r="B126" s="340"/>
      <c r="C126" s="340"/>
      <c r="D126" s="340"/>
      <c r="E126" s="341"/>
      <c r="F126" s="342"/>
      <c r="G126" s="343"/>
      <c r="H126" s="340"/>
      <c r="I126" s="340"/>
    </row>
    <row r="127" s="307" customFormat="1" ht="55" customHeight="1" spans="1:9">
      <c r="A127" s="339"/>
      <c r="B127" s="340"/>
      <c r="C127" s="340"/>
      <c r="D127" s="340"/>
      <c r="E127" s="341"/>
      <c r="F127" s="342"/>
      <c r="G127" s="343"/>
      <c r="H127" s="340"/>
      <c r="I127" s="340"/>
    </row>
    <row r="128" s="307" customFormat="1" ht="55" customHeight="1" spans="1:9">
      <c r="A128" s="339"/>
      <c r="B128" s="340"/>
      <c r="C128" s="340"/>
      <c r="D128" s="340"/>
      <c r="E128" s="341"/>
      <c r="F128" s="342"/>
      <c r="G128" s="343"/>
      <c r="H128" s="340"/>
      <c r="I128" s="340"/>
    </row>
    <row r="129" s="307" customFormat="1" ht="55" customHeight="1" spans="1:9">
      <c r="A129" s="339"/>
      <c r="B129" s="340"/>
      <c r="C129" s="340"/>
      <c r="D129" s="340"/>
      <c r="E129" s="341"/>
      <c r="F129" s="342"/>
      <c r="G129" s="343"/>
      <c r="H129" s="340"/>
      <c r="I129" s="340"/>
    </row>
    <row r="130" s="307" customFormat="1" ht="55" customHeight="1" spans="1:9">
      <c r="A130" s="339"/>
      <c r="B130" s="340"/>
      <c r="C130" s="340"/>
      <c r="D130" s="340"/>
      <c r="E130" s="341"/>
      <c r="F130" s="342"/>
      <c r="G130" s="343"/>
      <c r="H130" s="340"/>
      <c r="I130" s="340"/>
    </row>
    <row r="131" s="307" customFormat="1" ht="55" customHeight="1" spans="1:9">
      <c r="A131" s="339"/>
      <c r="B131" s="340"/>
      <c r="C131" s="340"/>
      <c r="D131" s="340"/>
      <c r="E131" s="341"/>
      <c r="F131" s="342"/>
      <c r="G131" s="343"/>
      <c r="H131" s="340"/>
      <c r="I131" s="340"/>
    </row>
    <row r="132" s="307" customFormat="1" ht="55" customHeight="1" spans="1:9">
      <c r="A132" s="339"/>
      <c r="B132" s="340"/>
      <c r="C132" s="340"/>
      <c r="D132" s="340"/>
      <c r="E132" s="341"/>
      <c r="F132" s="342"/>
      <c r="G132" s="343"/>
      <c r="H132" s="340"/>
      <c r="I132" s="340"/>
    </row>
    <row r="133" s="307" customFormat="1" ht="55" customHeight="1" spans="1:9">
      <c r="A133" s="339"/>
      <c r="B133" s="340"/>
      <c r="C133" s="340"/>
      <c r="D133" s="340"/>
      <c r="E133" s="341"/>
      <c r="F133" s="342"/>
      <c r="G133" s="343"/>
      <c r="H133" s="340"/>
      <c r="I133" s="340"/>
    </row>
    <row r="134" s="307" customFormat="1" ht="55" customHeight="1" spans="1:9">
      <c r="A134" s="339"/>
      <c r="B134" s="340"/>
      <c r="C134" s="340"/>
      <c r="D134" s="340"/>
      <c r="E134" s="341"/>
      <c r="F134" s="342"/>
      <c r="G134" s="343"/>
      <c r="H134" s="340"/>
      <c r="I134" s="340"/>
    </row>
    <row r="135" s="307" customFormat="1" ht="55" customHeight="1" spans="1:9">
      <c r="A135" s="339"/>
      <c r="B135" s="340"/>
      <c r="C135" s="340"/>
      <c r="D135" s="340"/>
      <c r="E135" s="341"/>
      <c r="F135" s="342"/>
      <c r="G135" s="343"/>
      <c r="H135" s="340"/>
      <c r="I135" s="340"/>
    </row>
    <row r="136" s="307" customFormat="1" ht="55" customHeight="1" spans="1:9">
      <c r="A136" s="339"/>
      <c r="B136" s="340"/>
      <c r="C136" s="340"/>
      <c r="D136" s="340"/>
      <c r="E136" s="341"/>
      <c r="F136" s="342"/>
      <c r="G136" s="343"/>
      <c r="H136" s="340"/>
      <c r="I136" s="340"/>
    </row>
    <row r="137" s="307" customFormat="1" ht="55" customHeight="1" spans="1:9">
      <c r="A137" s="339"/>
      <c r="B137" s="340"/>
      <c r="C137" s="340"/>
      <c r="D137" s="340"/>
      <c r="E137" s="341"/>
      <c r="F137" s="342"/>
      <c r="G137" s="343"/>
      <c r="H137" s="340"/>
      <c r="I137" s="340"/>
    </row>
    <row r="138" s="307" customFormat="1" ht="55" customHeight="1" spans="1:9">
      <c r="A138" s="339"/>
      <c r="B138" s="340"/>
      <c r="C138" s="340"/>
      <c r="D138" s="340"/>
      <c r="E138" s="341"/>
      <c r="F138" s="342"/>
      <c r="G138" s="343"/>
      <c r="H138" s="340"/>
      <c r="I138" s="340"/>
    </row>
    <row r="139" s="307" customFormat="1" ht="55" customHeight="1" spans="1:9">
      <c r="A139" s="339"/>
      <c r="B139" s="340"/>
      <c r="C139" s="340"/>
      <c r="D139" s="340"/>
      <c r="E139" s="341"/>
      <c r="F139" s="342"/>
      <c r="G139" s="343"/>
      <c r="H139" s="340"/>
      <c r="I139" s="340"/>
    </row>
    <row r="140" s="307" customFormat="1" ht="55" customHeight="1" spans="1:9">
      <c r="A140" s="339"/>
      <c r="B140" s="340"/>
      <c r="C140" s="340"/>
      <c r="D140" s="340"/>
      <c r="E140" s="341"/>
      <c r="F140" s="342"/>
      <c r="G140" s="343"/>
      <c r="H140" s="340"/>
      <c r="I140" s="340"/>
    </row>
    <row r="141" s="307" customFormat="1" ht="55" customHeight="1" spans="1:9">
      <c r="A141" s="339"/>
      <c r="B141" s="340"/>
      <c r="C141" s="340"/>
      <c r="D141" s="340"/>
      <c r="E141" s="341"/>
      <c r="F141" s="342"/>
      <c r="G141" s="343"/>
      <c r="H141" s="340"/>
      <c r="I141" s="340"/>
    </row>
    <row r="142" s="307" customFormat="1" ht="55" customHeight="1" spans="1:9">
      <c r="A142" s="339"/>
      <c r="B142" s="340"/>
      <c r="C142" s="340"/>
      <c r="D142" s="340"/>
      <c r="E142" s="341"/>
      <c r="F142" s="342"/>
      <c r="G142" s="343"/>
      <c r="H142" s="340"/>
      <c r="I142" s="340"/>
    </row>
    <row r="143" s="307" customFormat="1" ht="55" customHeight="1" spans="1:9">
      <c r="A143" s="339"/>
      <c r="B143" s="340"/>
      <c r="C143" s="340"/>
      <c r="D143" s="340"/>
      <c r="E143" s="341"/>
      <c r="F143" s="342"/>
      <c r="G143" s="343"/>
      <c r="H143" s="340"/>
      <c r="I143" s="340"/>
    </row>
    <row r="144" s="307" customFormat="1" ht="55" customHeight="1" spans="1:9">
      <c r="A144" s="339"/>
      <c r="B144" s="340"/>
      <c r="C144" s="340"/>
      <c r="D144" s="340"/>
      <c r="E144" s="341"/>
      <c r="F144" s="342"/>
      <c r="G144" s="343"/>
      <c r="H144" s="340"/>
      <c r="I144" s="340"/>
    </row>
    <row r="145" s="307" customFormat="1" ht="55" customHeight="1" spans="1:9">
      <c r="A145" s="339"/>
      <c r="B145" s="340"/>
      <c r="C145" s="340"/>
      <c r="D145" s="340"/>
      <c r="E145" s="341"/>
      <c r="F145" s="342"/>
      <c r="G145" s="343"/>
      <c r="H145" s="340"/>
      <c r="I145" s="340"/>
    </row>
    <row r="146" s="307" customFormat="1" ht="55" customHeight="1" spans="1:9">
      <c r="A146" s="339"/>
      <c r="B146" s="340"/>
      <c r="C146" s="340"/>
      <c r="D146" s="340"/>
      <c r="E146" s="341"/>
      <c r="F146" s="342"/>
      <c r="G146" s="343"/>
      <c r="H146" s="340"/>
      <c r="I146" s="340"/>
    </row>
    <row r="147" s="307" customFormat="1" ht="55" customHeight="1" spans="1:9">
      <c r="A147" s="339"/>
      <c r="B147" s="340"/>
      <c r="C147" s="340"/>
      <c r="D147" s="340"/>
      <c r="E147" s="341"/>
      <c r="F147" s="342"/>
      <c r="G147" s="343"/>
      <c r="H147" s="340"/>
      <c r="I147" s="340"/>
    </row>
    <row r="148" s="307" customFormat="1" ht="55" customHeight="1" spans="1:9">
      <c r="A148" s="339"/>
      <c r="B148" s="340"/>
      <c r="C148" s="340"/>
      <c r="D148" s="340"/>
      <c r="E148" s="341"/>
      <c r="F148" s="342"/>
      <c r="G148" s="343"/>
      <c r="H148" s="340"/>
      <c r="I148" s="340"/>
    </row>
    <row r="149" s="307" customFormat="1" ht="55" customHeight="1" spans="1:9">
      <c r="A149" s="339"/>
      <c r="B149" s="340"/>
      <c r="C149" s="340"/>
      <c r="D149" s="340"/>
      <c r="E149" s="341"/>
      <c r="F149" s="342"/>
      <c r="G149" s="343"/>
      <c r="H149" s="340"/>
      <c r="I149" s="340"/>
    </row>
    <row r="150" s="307" customFormat="1" ht="55" customHeight="1" spans="1:9">
      <c r="A150" s="339"/>
      <c r="B150" s="340"/>
      <c r="C150" s="340"/>
      <c r="D150" s="340"/>
      <c r="E150" s="341"/>
      <c r="F150" s="342"/>
      <c r="G150" s="343"/>
      <c r="H150" s="340"/>
      <c r="I150" s="340"/>
    </row>
    <row r="151" s="307" customFormat="1" ht="55" customHeight="1" spans="1:9">
      <c r="A151" s="339"/>
      <c r="B151" s="340"/>
      <c r="C151" s="340"/>
      <c r="D151" s="340"/>
      <c r="E151" s="341"/>
      <c r="F151" s="342"/>
      <c r="G151" s="343"/>
      <c r="H151" s="340"/>
      <c r="I151" s="340"/>
    </row>
    <row r="152" s="307" customFormat="1" ht="55" customHeight="1" spans="1:9">
      <c r="A152" s="339"/>
      <c r="B152" s="340"/>
      <c r="C152" s="340"/>
      <c r="D152" s="340"/>
      <c r="E152" s="341"/>
      <c r="F152" s="342"/>
      <c r="G152" s="343"/>
      <c r="H152" s="340"/>
      <c r="I152" s="340"/>
    </row>
    <row r="153" s="307" customFormat="1" ht="55" customHeight="1" spans="1:9">
      <c r="A153" s="339"/>
      <c r="B153" s="340"/>
      <c r="C153" s="340"/>
      <c r="D153" s="340"/>
      <c r="E153" s="341"/>
      <c r="F153" s="342"/>
      <c r="G153" s="343"/>
      <c r="H153" s="340"/>
      <c r="I153" s="340"/>
    </row>
    <row r="154" s="307" customFormat="1" ht="55" customHeight="1" spans="1:9">
      <c r="A154" s="339"/>
      <c r="B154" s="340"/>
      <c r="C154" s="340"/>
      <c r="D154" s="340"/>
      <c r="E154" s="341"/>
      <c r="F154" s="342"/>
      <c r="G154" s="343"/>
      <c r="H154" s="340"/>
      <c r="I154" s="340"/>
    </row>
    <row r="155" s="307" customFormat="1" ht="55" customHeight="1" spans="1:9">
      <c r="A155" s="339"/>
      <c r="B155" s="340"/>
      <c r="C155" s="340"/>
      <c r="D155" s="340"/>
      <c r="E155" s="341"/>
      <c r="F155" s="342"/>
      <c r="G155" s="343"/>
      <c r="H155" s="340"/>
      <c r="I155" s="340"/>
    </row>
    <row r="156" s="307" customFormat="1" ht="55" customHeight="1" spans="1:9">
      <c r="A156" s="339"/>
      <c r="B156" s="340"/>
      <c r="C156" s="340"/>
      <c r="D156" s="340"/>
      <c r="E156" s="341"/>
      <c r="F156" s="342"/>
      <c r="G156" s="343"/>
      <c r="H156" s="340"/>
      <c r="I156" s="340"/>
    </row>
    <row r="157" s="307" customFormat="1" ht="55" customHeight="1" spans="1:9">
      <c r="A157" s="339"/>
      <c r="B157" s="340"/>
      <c r="C157" s="340"/>
      <c r="D157" s="340"/>
      <c r="E157" s="341"/>
      <c r="F157" s="342"/>
      <c r="G157" s="343"/>
      <c r="H157" s="340"/>
      <c r="I157" s="340"/>
    </row>
    <row r="158" s="307" customFormat="1" ht="55" customHeight="1" spans="1:9">
      <c r="A158" s="339"/>
      <c r="B158" s="340"/>
      <c r="C158" s="340"/>
      <c r="D158" s="340"/>
      <c r="E158" s="341"/>
      <c r="F158" s="342"/>
      <c r="G158" s="343"/>
      <c r="H158" s="340"/>
      <c r="I158" s="340"/>
    </row>
    <row r="159" s="307" customFormat="1" ht="55" customHeight="1" spans="1:9">
      <c r="A159" s="339"/>
      <c r="B159" s="340"/>
      <c r="C159" s="340"/>
      <c r="D159" s="340"/>
      <c r="E159" s="341"/>
      <c r="F159" s="342"/>
      <c r="G159" s="343"/>
      <c r="H159" s="340"/>
      <c r="I159" s="340"/>
    </row>
    <row r="160" s="307" customFormat="1" ht="55" customHeight="1" spans="1:9">
      <c r="A160" s="339"/>
      <c r="B160" s="340"/>
      <c r="C160" s="340"/>
      <c r="D160" s="340"/>
      <c r="E160" s="341"/>
      <c r="F160" s="342"/>
      <c r="G160" s="343"/>
      <c r="H160" s="340"/>
      <c r="I160" s="340"/>
    </row>
    <row r="161" s="307" customFormat="1" ht="55" customHeight="1" spans="1:9">
      <c r="A161" s="339"/>
      <c r="B161" s="340"/>
      <c r="C161" s="340"/>
      <c r="D161" s="340"/>
      <c r="E161" s="341"/>
      <c r="F161" s="342"/>
      <c r="G161" s="343"/>
      <c r="H161" s="340"/>
      <c r="I161" s="340"/>
    </row>
    <row r="162" s="307" customFormat="1" ht="55" customHeight="1" spans="1:9">
      <c r="A162" s="339"/>
      <c r="B162" s="340"/>
      <c r="C162" s="340"/>
      <c r="D162" s="340"/>
      <c r="E162" s="341"/>
      <c r="F162" s="342"/>
      <c r="G162" s="343"/>
      <c r="H162" s="340"/>
      <c r="I162" s="340"/>
    </row>
    <row r="163" s="307" customFormat="1" ht="55" customHeight="1" spans="1:9">
      <c r="A163" s="339"/>
      <c r="B163" s="340"/>
      <c r="C163" s="340"/>
      <c r="D163" s="340"/>
      <c r="E163" s="341"/>
      <c r="F163" s="342"/>
      <c r="G163" s="343"/>
      <c r="H163" s="340"/>
      <c r="I163" s="340"/>
    </row>
    <row r="164" s="307" customFormat="1" ht="55" customHeight="1" spans="1:9">
      <c r="A164" s="339"/>
      <c r="B164" s="340"/>
      <c r="C164" s="340"/>
      <c r="D164" s="340"/>
      <c r="E164" s="341"/>
      <c r="F164" s="342"/>
      <c r="G164" s="343"/>
      <c r="H164" s="340"/>
      <c r="I164" s="340"/>
    </row>
    <row r="165" s="307" customFormat="1" ht="55" customHeight="1" spans="1:9">
      <c r="A165" s="339"/>
      <c r="B165" s="340"/>
      <c r="C165" s="340"/>
      <c r="D165" s="340"/>
      <c r="E165" s="341"/>
      <c r="F165" s="342"/>
      <c r="G165" s="343"/>
      <c r="H165" s="340"/>
      <c r="I165" s="340"/>
    </row>
    <row r="166" s="307" customFormat="1" ht="55" customHeight="1" spans="1:9">
      <c r="A166" s="339"/>
      <c r="B166" s="340"/>
      <c r="C166" s="340"/>
      <c r="D166" s="340"/>
      <c r="E166" s="341"/>
      <c r="F166" s="342"/>
      <c r="G166" s="343"/>
      <c r="H166" s="340"/>
      <c r="I166" s="340"/>
    </row>
    <row r="167" s="307" customFormat="1" ht="55" customHeight="1" spans="1:9">
      <c r="A167" s="339"/>
      <c r="B167" s="340"/>
      <c r="C167" s="340"/>
      <c r="D167" s="340"/>
      <c r="E167" s="341"/>
      <c r="F167" s="342"/>
      <c r="G167" s="343"/>
      <c r="H167" s="340"/>
      <c r="I167" s="340"/>
    </row>
    <row r="168" s="307" customFormat="1" ht="55" customHeight="1" spans="1:9">
      <c r="A168" s="339"/>
      <c r="B168" s="340"/>
      <c r="C168" s="340"/>
      <c r="D168" s="340"/>
      <c r="E168" s="341"/>
      <c r="F168" s="342"/>
      <c r="G168" s="343"/>
      <c r="H168" s="340"/>
      <c r="I168" s="340"/>
    </row>
    <row r="169" s="307" customFormat="1" ht="55" customHeight="1" spans="1:9">
      <c r="A169" s="339"/>
      <c r="B169" s="340"/>
      <c r="C169" s="340"/>
      <c r="D169" s="340"/>
      <c r="E169" s="341"/>
      <c r="F169" s="342"/>
      <c r="G169" s="343"/>
      <c r="H169" s="340"/>
      <c r="I169" s="340"/>
    </row>
    <row r="170" s="307" customFormat="1" ht="55" customHeight="1" spans="1:9">
      <c r="A170" s="339"/>
      <c r="B170" s="340"/>
      <c r="C170" s="340"/>
      <c r="D170" s="340"/>
      <c r="E170" s="341"/>
      <c r="F170" s="342"/>
      <c r="G170" s="343"/>
      <c r="H170" s="340"/>
      <c r="I170" s="340"/>
    </row>
    <row r="171" s="307" customFormat="1" ht="55" customHeight="1" spans="1:9">
      <c r="A171" s="339"/>
      <c r="B171" s="340"/>
      <c r="C171" s="340"/>
      <c r="D171" s="340"/>
      <c r="E171" s="341"/>
      <c r="F171" s="342"/>
      <c r="G171" s="343"/>
      <c r="H171" s="340"/>
      <c r="I171" s="340"/>
    </row>
    <row r="172" s="307" customFormat="1" ht="55" customHeight="1" spans="1:9">
      <c r="A172" s="339"/>
      <c r="B172" s="340"/>
      <c r="C172" s="340"/>
      <c r="D172" s="340"/>
      <c r="E172" s="341"/>
      <c r="F172" s="342"/>
      <c r="G172" s="343"/>
      <c r="H172" s="340"/>
      <c r="I172" s="340"/>
    </row>
    <row r="173" s="307" customFormat="1" ht="55" customHeight="1" spans="1:9">
      <c r="A173" s="339"/>
      <c r="B173" s="340"/>
      <c r="C173" s="340"/>
      <c r="D173" s="340"/>
      <c r="E173" s="341"/>
      <c r="F173" s="342"/>
      <c r="G173" s="343"/>
      <c r="H173" s="340"/>
      <c r="I173" s="340"/>
    </row>
    <row r="174" s="307" customFormat="1" ht="55" customHeight="1" spans="1:9">
      <c r="A174" s="339"/>
      <c r="B174" s="340"/>
      <c r="C174" s="340"/>
      <c r="D174" s="340"/>
      <c r="E174" s="341"/>
      <c r="F174" s="342"/>
      <c r="G174" s="343"/>
      <c r="H174" s="340"/>
      <c r="I174" s="340"/>
    </row>
    <row r="175" s="307" customFormat="1" ht="55" customHeight="1" spans="1:9">
      <c r="A175" s="339"/>
      <c r="B175" s="340"/>
      <c r="C175" s="340"/>
      <c r="D175" s="340"/>
      <c r="E175" s="341"/>
      <c r="F175" s="342"/>
      <c r="G175" s="343"/>
      <c r="H175" s="340"/>
      <c r="I175" s="340"/>
    </row>
    <row r="176" s="307" customFormat="1" ht="55" customHeight="1" spans="1:9">
      <c r="A176" s="339"/>
      <c r="B176" s="340"/>
      <c r="C176" s="340"/>
      <c r="D176" s="340"/>
      <c r="E176" s="341"/>
      <c r="F176" s="342"/>
      <c r="G176" s="343"/>
      <c r="H176" s="340"/>
      <c r="I176" s="340"/>
    </row>
    <row r="177" s="307" customFormat="1" ht="55" customHeight="1" spans="1:9">
      <c r="A177" s="339"/>
      <c r="B177" s="340"/>
      <c r="C177" s="340"/>
      <c r="D177" s="340"/>
      <c r="E177" s="341"/>
      <c r="F177" s="342"/>
      <c r="G177" s="343"/>
      <c r="H177" s="340"/>
      <c r="I177" s="340"/>
    </row>
    <row r="178" s="307" customFormat="1" ht="55" customHeight="1" spans="1:9">
      <c r="A178" s="339"/>
      <c r="B178" s="340"/>
      <c r="C178" s="340"/>
      <c r="D178" s="340"/>
      <c r="E178" s="341"/>
      <c r="F178" s="342"/>
      <c r="G178" s="343"/>
      <c r="H178" s="340"/>
      <c r="I178" s="340"/>
    </row>
    <row r="179" s="307" customFormat="1" ht="55" customHeight="1" spans="1:9">
      <c r="A179" s="339"/>
      <c r="B179" s="340"/>
      <c r="C179" s="340"/>
      <c r="D179" s="340"/>
      <c r="E179" s="341"/>
      <c r="F179" s="342"/>
      <c r="G179" s="343"/>
      <c r="H179" s="340"/>
      <c r="I179" s="340"/>
    </row>
    <row r="180" s="307" customFormat="1" ht="55" customHeight="1" spans="1:9">
      <c r="A180" s="339"/>
      <c r="B180" s="340"/>
      <c r="C180" s="340"/>
      <c r="D180" s="340"/>
      <c r="E180" s="341"/>
      <c r="F180" s="342"/>
      <c r="G180" s="343"/>
      <c r="H180" s="340"/>
      <c r="I180" s="340"/>
    </row>
    <row r="181" s="307" customFormat="1" ht="55" customHeight="1" spans="1:9">
      <c r="A181" s="339"/>
      <c r="B181" s="340"/>
      <c r="C181" s="340"/>
      <c r="D181" s="340"/>
      <c r="E181" s="341"/>
      <c r="F181" s="342"/>
      <c r="G181" s="343"/>
      <c r="H181" s="340"/>
      <c r="I181" s="340"/>
    </row>
    <row r="182" s="307" customFormat="1" ht="55" customHeight="1" spans="1:9">
      <c r="A182" s="339"/>
      <c r="B182" s="340"/>
      <c r="C182" s="340"/>
      <c r="D182" s="340"/>
      <c r="E182" s="341"/>
      <c r="F182" s="342"/>
      <c r="G182" s="343"/>
      <c r="H182" s="340"/>
      <c r="I182" s="340"/>
    </row>
    <row r="183" s="307" customFormat="1" ht="55" customHeight="1" spans="1:9">
      <c r="A183" s="339"/>
      <c r="B183" s="340"/>
      <c r="C183" s="340"/>
      <c r="D183" s="340"/>
      <c r="E183" s="341"/>
      <c r="F183" s="342"/>
      <c r="G183" s="343"/>
      <c r="H183" s="340"/>
      <c r="I183" s="340"/>
    </row>
    <row r="184" s="306" customFormat="1" ht="55" customHeight="1" spans="1:9">
      <c r="A184" s="331"/>
      <c r="B184" s="336" t="s">
        <v>16</v>
      </c>
      <c r="C184" s="336"/>
      <c r="D184" s="336" t="s">
        <v>145</v>
      </c>
      <c r="E184" s="337"/>
      <c r="F184" s="334">
        <f>SUM(F185:F191)</f>
        <v>0</v>
      </c>
      <c r="G184" s="334">
        <f>SUM(G185:G191)</f>
        <v>0</v>
      </c>
      <c r="H184" s="336"/>
      <c r="I184" s="336"/>
    </row>
    <row r="185" s="307" customFormat="1" ht="55" customHeight="1" spans="1:9">
      <c r="A185" s="339"/>
      <c r="B185" s="340"/>
      <c r="C185" s="340"/>
      <c r="D185" s="340"/>
      <c r="E185" s="341"/>
      <c r="F185" s="342"/>
      <c r="G185" s="343"/>
      <c r="H185" s="340"/>
      <c r="I185" s="340"/>
    </row>
    <row r="186" s="307" customFormat="1" ht="55" customHeight="1" spans="1:9">
      <c r="A186" s="339"/>
      <c r="B186" s="340"/>
      <c r="C186" s="340"/>
      <c r="D186" s="340"/>
      <c r="E186" s="341"/>
      <c r="F186" s="342"/>
      <c r="G186" s="343"/>
      <c r="H186" s="340"/>
      <c r="I186" s="340"/>
    </row>
    <row r="187" s="307" customFormat="1" ht="55" customHeight="1" spans="1:9">
      <c r="A187" s="339"/>
      <c r="B187" s="340"/>
      <c r="C187" s="340"/>
      <c r="D187" s="340"/>
      <c r="E187" s="341"/>
      <c r="F187" s="342"/>
      <c r="G187" s="343"/>
      <c r="H187" s="340"/>
      <c r="I187" s="340"/>
    </row>
    <row r="188" s="307" customFormat="1" ht="55" customHeight="1" spans="1:9">
      <c r="A188" s="339"/>
      <c r="B188" s="340"/>
      <c r="C188" s="340"/>
      <c r="D188" s="340"/>
      <c r="E188" s="341"/>
      <c r="F188" s="342"/>
      <c r="G188" s="343"/>
      <c r="H188" s="340"/>
      <c r="I188" s="340"/>
    </row>
    <row r="189" s="307" customFormat="1" ht="55" customHeight="1" spans="1:9">
      <c r="A189" s="339"/>
      <c r="B189" s="340"/>
      <c r="C189" s="340"/>
      <c r="D189" s="340"/>
      <c r="E189" s="341"/>
      <c r="F189" s="342"/>
      <c r="G189" s="343"/>
      <c r="H189" s="340"/>
      <c r="I189" s="340"/>
    </row>
    <row r="190" s="307" customFormat="1" ht="55" customHeight="1" spans="1:9">
      <c r="A190" s="339"/>
      <c r="B190" s="340"/>
      <c r="C190" s="340"/>
      <c r="D190" s="340"/>
      <c r="E190" s="341"/>
      <c r="F190" s="342"/>
      <c r="G190" s="343"/>
      <c r="H190" s="340"/>
      <c r="I190" s="340"/>
    </row>
    <row r="191" s="307" customFormat="1" ht="55" customHeight="1" spans="1:9">
      <c r="A191" s="339"/>
      <c r="B191" s="340"/>
      <c r="C191" s="340"/>
      <c r="D191" s="340"/>
      <c r="E191" s="341"/>
      <c r="F191" s="342"/>
      <c r="G191" s="343"/>
      <c r="H191" s="340"/>
      <c r="I191" s="340"/>
    </row>
    <row r="192" s="306" customFormat="1" ht="55" customHeight="1" spans="1:9">
      <c r="A192" s="331"/>
      <c r="B192" s="336" t="s">
        <v>16</v>
      </c>
      <c r="C192" s="336"/>
      <c r="D192" s="336" t="s">
        <v>146</v>
      </c>
      <c r="E192" s="337"/>
      <c r="F192" s="334">
        <f>SUM(F193:F268)</f>
        <v>0</v>
      </c>
      <c r="G192" s="334">
        <f>SUM(G193:G268)</f>
        <v>0</v>
      </c>
      <c r="H192" s="336"/>
      <c r="I192" s="336"/>
    </row>
    <row r="193" s="307" customFormat="1" ht="55" customHeight="1" spans="1:9">
      <c r="A193" s="339"/>
      <c r="B193" s="340"/>
      <c r="C193" s="340"/>
      <c r="D193" s="340"/>
      <c r="E193" s="341"/>
      <c r="F193" s="342"/>
      <c r="G193" s="343"/>
      <c r="H193" s="340"/>
      <c r="I193" s="340"/>
    </row>
    <row r="194" s="307" customFormat="1" ht="55" customHeight="1" spans="1:9">
      <c r="A194" s="339"/>
      <c r="B194" s="340"/>
      <c r="C194" s="340"/>
      <c r="D194" s="340"/>
      <c r="E194" s="341"/>
      <c r="F194" s="342"/>
      <c r="G194" s="343"/>
      <c r="H194" s="340"/>
      <c r="I194" s="340"/>
    </row>
    <row r="195" s="307" customFormat="1" ht="55" customHeight="1" spans="1:9">
      <c r="A195" s="339"/>
      <c r="B195" s="340"/>
      <c r="C195" s="340"/>
      <c r="D195" s="340"/>
      <c r="E195" s="341"/>
      <c r="F195" s="342"/>
      <c r="G195" s="343"/>
      <c r="H195" s="340"/>
      <c r="I195" s="340"/>
    </row>
    <row r="196" s="307" customFormat="1" ht="55" customHeight="1" spans="1:9">
      <c r="A196" s="339"/>
      <c r="B196" s="340"/>
      <c r="C196" s="340"/>
      <c r="D196" s="340"/>
      <c r="E196" s="341"/>
      <c r="F196" s="342"/>
      <c r="G196" s="343"/>
      <c r="H196" s="340"/>
      <c r="I196" s="340"/>
    </row>
    <row r="197" s="307" customFormat="1" ht="55" customHeight="1" spans="1:9">
      <c r="A197" s="339"/>
      <c r="B197" s="340"/>
      <c r="C197" s="340"/>
      <c r="D197" s="340"/>
      <c r="E197" s="341"/>
      <c r="F197" s="342"/>
      <c r="G197" s="343"/>
      <c r="H197" s="340"/>
      <c r="I197" s="340"/>
    </row>
    <row r="198" s="307" customFormat="1" ht="55" customHeight="1" spans="1:9">
      <c r="A198" s="339"/>
      <c r="B198" s="340"/>
      <c r="C198" s="340"/>
      <c r="D198" s="340"/>
      <c r="E198" s="341"/>
      <c r="F198" s="342"/>
      <c r="G198" s="343"/>
      <c r="H198" s="340"/>
      <c r="I198" s="340"/>
    </row>
    <row r="199" s="307" customFormat="1" ht="55" customHeight="1" spans="1:9">
      <c r="A199" s="339"/>
      <c r="B199" s="340"/>
      <c r="C199" s="340"/>
      <c r="D199" s="340"/>
      <c r="E199" s="341"/>
      <c r="F199" s="342"/>
      <c r="G199" s="343"/>
      <c r="H199" s="340"/>
      <c r="I199" s="340"/>
    </row>
    <row r="200" s="307" customFormat="1" ht="55" customHeight="1" spans="1:9">
      <c r="A200" s="339"/>
      <c r="B200" s="340"/>
      <c r="C200" s="340"/>
      <c r="D200" s="340"/>
      <c r="E200" s="341"/>
      <c r="F200" s="342"/>
      <c r="G200" s="343"/>
      <c r="H200" s="340"/>
      <c r="I200" s="340"/>
    </row>
    <row r="201" s="307" customFormat="1" ht="55" customHeight="1" spans="1:9">
      <c r="A201" s="339"/>
      <c r="B201" s="340"/>
      <c r="C201" s="340"/>
      <c r="D201" s="340"/>
      <c r="E201" s="341"/>
      <c r="F201" s="342"/>
      <c r="G201" s="343"/>
      <c r="H201" s="340"/>
      <c r="I201" s="340"/>
    </row>
    <row r="202" s="307" customFormat="1" ht="55" customHeight="1" spans="1:9">
      <c r="A202" s="339"/>
      <c r="B202" s="340"/>
      <c r="C202" s="340"/>
      <c r="D202" s="340"/>
      <c r="E202" s="341"/>
      <c r="F202" s="342"/>
      <c r="G202" s="343"/>
      <c r="H202" s="340"/>
      <c r="I202" s="340"/>
    </row>
    <row r="203" s="307" customFormat="1" ht="55" customHeight="1" spans="1:9">
      <c r="A203" s="339"/>
      <c r="B203" s="340"/>
      <c r="C203" s="340"/>
      <c r="D203" s="340"/>
      <c r="E203" s="341"/>
      <c r="F203" s="342"/>
      <c r="G203" s="343"/>
      <c r="H203" s="340"/>
      <c r="I203" s="340"/>
    </row>
    <row r="204" s="307" customFormat="1" ht="55" customHeight="1" spans="1:9">
      <c r="A204" s="339"/>
      <c r="B204" s="340"/>
      <c r="C204" s="340"/>
      <c r="D204" s="340"/>
      <c r="E204" s="341"/>
      <c r="F204" s="342"/>
      <c r="G204" s="343"/>
      <c r="H204" s="340"/>
      <c r="I204" s="340"/>
    </row>
    <row r="205" s="307" customFormat="1" ht="55" customHeight="1" spans="1:9">
      <c r="A205" s="339"/>
      <c r="B205" s="340"/>
      <c r="C205" s="340"/>
      <c r="D205" s="340"/>
      <c r="E205" s="341"/>
      <c r="F205" s="342"/>
      <c r="G205" s="343"/>
      <c r="H205" s="340"/>
      <c r="I205" s="340"/>
    </row>
    <row r="206" s="307" customFormat="1" ht="55" customHeight="1" spans="1:9">
      <c r="A206" s="339"/>
      <c r="B206" s="340"/>
      <c r="C206" s="340"/>
      <c r="D206" s="340"/>
      <c r="E206" s="341"/>
      <c r="F206" s="342"/>
      <c r="G206" s="343"/>
      <c r="H206" s="340"/>
      <c r="I206" s="340"/>
    </row>
    <row r="207" s="307" customFormat="1" ht="55" customHeight="1" spans="1:9">
      <c r="A207" s="339"/>
      <c r="B207" s="340"/>
      <c r="C207" s="340"/>
      <c r="D207" s="340"/>
      <c r="E207" s="341"/>
      <c r="F207" s="342"/>
      <c r="G207" s="343"/>
      <c r="H207" s="340"/>
      <c r="I207" s="340"/>
    </row>
    <row r="208" s="307" customFormat="1" ht="55" customHeight="1" spans="1:9">
      <c r="A208" s="339"/>
      <c r="B208" s="340"/>
      <c r="C208" s="340"/>
      <c r="D208" s="340"/>
      <c r="E208" s="341"/>
      <c r="F208" s="342"/>
      <c r="G208" s="343"/>
      <c r="H208" s="340"/>
      <c r="I208" s="340"/>
    </row>
    <row r="209" s="307" customFormat="1" ht="55" customHeight="1" spans="1:9">
      <c r="A209" s="339"/>
      <c r="B209" s="340"/>
      <c r="C209" s="340"/>
      <c r="D209" s="340"/>
      <c r="E209" s="341"/>
      <c r="F209" s="342"/>
      <c r="G209" s="343"/>
      <c r="H209" s="340"/>
      <c r="I209" s="340"/>
    </row>
    <row r="210" s="307" customFormat="1" ht="55" customHeight="1" spans="1:9">
      <c r="A210" s="339"/>
      <c r="B210" s="340"/>
      <c r="C210" s="340"/>
      <c r="D210" s="340"/>
      <c r="E210" s="341"/>
      <c r="F210" s="342"/>
      <c r="G210" s="343"/>
      <c r="H210" s="340"/>
      <c r="I210" s="340"/>
    </row>
    <row r="211" s="307" customFormat="1" ht="55" customHeight="1" spans="1:9">
      <c r="A211" s="339"/>
      <c r="B211" s="340"/>
      <c r="C211" s="340"/>
      <c r="D211" s="340"/>
      <c r="E211" s="341"/>
      <c r="F211" s="342"/>
      <c r="G211" s="343"/>
      <c r="H211" s="340"/>
      <c r="I211" s="340"/>
    </row>
    <row r="212" s="307" customFormat="1" ht="55" customHeight="1" spans="1:9">
      <c r="A212" s="339"/>
      <c r="B212" s="340"/>
      <c r="C212" s="340"/>
      <c r="D212" s="340"/>
      <c r="E212" s="341"/>
      <c r="F212" s="342"/>
      <c r="G212" s="343"/>
      <c r="H212" s="340"/>
      <c r="I212" s="340"/>
    </row>
    <row r="213" s="307" customFormat="1" ht="55" customHeight="1" spans="1:9">
      <c r="A213" s="339"/>
      <c r="B213" s="340"/>
      <c r="C213" s="340"/>
      <c r="D213" s="340"/>
      <c r="E213" s="341"/>
      <c r="F213" s="342"/>
      <c r="G213" s="343"/>
      <c r="H213" s="340"/>
      <c r="I213" s="340"/>
    </row>
    <row r="214" s="307" customFormat="1" ht="55" customHeight="1" spans="1:9">
      <c r="A214" s="339"/>
      <c r="B214" s="340"/>
      <c r="C214" s="340"/>
      <c r="D214" s="340"/>
      <c r="E214" s="341"/>
      <c r="F214" s="342"/>
      <c r="G214" s="343"/>
      <c r="H214" s="340"/>
      <c r="I214" s="340"/>
    </row>
    <row r="215" s="307" customFormat="1" ht="55" customHeight="1" spans="1:9">
      <c r="A215" s="339"/>
      <c r="B215" s="340"/>
      <c r="C215" s="340"/>
      <c r="D215" s="340"/>
      <c r="E215" s="341"/>
      <c r="F215" s="342"/>
      <c r="G215" s="343"/>
      <c r="H215" s="340"/>
      <c r="I215" s="340"/>
    </row>
    <row r="216" s="307" customFormat="1" ht="55" customHeight="1" spans="1:9">
      <c r="A216" s="339"/>
      <c r="B216" s="340"/>
      <c r="C216" s="340"/>
      <c r="D216" s="340"/>
      <c r="E216" s="341"/>
      <c r="F216" s="342"/>
      <c r="G216" s="343"/>
      <c r="H216" s="340"/>
      <c r="I216" s="340"/>
    </row>
    <row r="217" s="307" customFormat="1" ht="55" customHeight="1" spans="1:9">
      <c r="A217" s="339"/>
      <c r="B217" s="340"/>
      <c r="C217" s="340"/>
      <c r="D217" s="340"/>
      <c r="E217" s="341"/>
      <c r="F217" s="342"/>
      <c r="G217" s="343"/>
      <c r="H217" s="340"/>
      <c r="I217" s="340"/>
    </row>
    <row r="218" s="307" customFormat="1" ht="55" customHeight="1" spans="1:9">
      <c r="A218" s="339"/>
      <c r="B218" s="340"/>
      <c r="C218" s="340"/>
      <c r="D218" s="340"/>
      <c r="E218" s="341"/>
      <c r="F218" s="342"/>
      <c r="G218" s="343"/>
      <c r="H218" s="340"/>
      <c r="I218" s="340"/>
    </row>
    <row r="219" s="307" customFormat="1" ht="55" customHeight="1" spans="1:9">
      <c r="A219" s="339"/>
      <c r="B219" s="340"/>
      <c r="C219" s="340"/>
      <c r="D219" s="340"/>
      <c r="E219" s="341"/>
      <c r="F219" s="342"/>
      <c r="G219" s="343"/>
      <c r="H219" s="340"/>
      <c r="I219" s="340"/>
    </row>
    <row r="220" s="307" customFormat="1" ht="55" customHeight="1" spans="1:9">
      <c r="A220" s="339"/>
      <c r="B220" s="340"/>
      <c r="C220" s="340"/>
      <c r="D220" s="340"/>
      <c r="E220" s="341"/>
      <c r="F220" s="342"/>
      <c r="G220" s="343"/>
      <c r="H220" s="340"/>
      <c r="I220" s="340"/>
    </row>
    <row r="221" s="307" customFormat="1" ht="55" customHeight="1" spans="1:9">
      <c r="A221" s="339"/>
      <c r="B221" s="340"/>
      <c r="C221" s="340"/>
      <c r="D221" s="340"/>
      <c r="E221" s="341"/>
      <c r="F221" s="342"/>
      <c r="G221" s="343"/>
      <c r="H221" s="340"/>
      <c r="I221" s="340"/>
    </row>
    <row r="222" s="307" customFormat="1" ht="55" customHeight="1" spans="1:9">
      <c r="A222" s="339"/>
      <c r="B222" s="340"/>
      <c r="C222" s="340"/>
      <c r="D222" s="340"/>
      <c r="E222" s="341"/>
      <c r="F222" s="342"/>
      <c r="G222" s="343"/>
      <c r="H222" s="340"/>
      <c r="I222" s="340"/>
    </row>
    <row r="223" s="307" customFormat="1" ht="55" customHeight="1" spans="1:9">
      <c r="A223" s="339"/>
      <c r="B223" s="340"/>
      <c r="C223" s="340"/>
      <c r="D223" s="340"/>
      <c r="E223" s="341"/>
      <c r="F223" s="342"/>
      <c r="G223" s="343"/>
      <c r="H223" s="340"/>
      <c r="I223" s="340"/>
    </row>
    <row r="224" s="307" customFormat="1" ht="55" customHeight="1" spans="1:9">
      <c r="A224" s="339"/>
      <c r="B224" s="340"/>
      <c r="C224" s="340"/>
      <c r="D224" s="340"/>
      <c r="E224" s="341"/>
      <c r="F224" s="342"/>
      <c r="G224" s="343"/>
      <c r="H224" s="340"/>
      <c r="I224" s="340"/>
    </row>
    <row r="225" s="307" customFormat="1" ht="55" customHeight="1" spans="1:9">
      <c r="A225" s="339"/>
      <c r="B225" s="340"/>
      <c r="C225" s="340"/>
      <c r="D225" s="340"/>
      <c r="E225" s="341"/>
      <c r="F225" s="342"/>
      <c r="G225" s="343"/>
      <c r="H225" s="340"/>
      <c r="I225" s="340"/>
    </row>
    <row r="226" s="307" customFormat="1" ht="55" customHeight="1" spans="1:9">
      <c r="A226" s="339"/>
      <c r="B226" s="340"/>
      <c r="C226" s="340"/>
      <c r="D226" s="340"/>
      <c r="E226" s="341"/>
      <c r="F226" s="342"/>
      <c r="G226" s="343"/>
      <c r="H226" s="340"/>
      <c r="I226" s="340"/>
    </row>
    <row r="227" s="307" customFormat="1" ht="55" customHeight="1" spans="1:9">
      <c r="A227" s="339"/>
      <c r="B227" s="340"/>
      <c r="C227" s="340"/>
      <c r="D227" s="340"/>
      <c r="E227" s="341"/>
      <c r="F227" s="342"/>
      <c r="G227" s="343"/>
      <c r="H227" s="340"/>
      <c r="I227" s="340"/>
    </row>
    <row r="228" s="307" customFormat="1" ht="55" customHeight="1" spans="1:9">
      <c r="A228" s="339"/>
      <c r="B228" s="340"/>
      <c r="C228" s="340"/>
      <c r="D228" s="340"/>
      <c r="E228" s="341"/>
      <c r="F228" s="342"/>
      <c r="G228" s="343"/>
      <c r="H228" s="340"/>
      <c r="I228" s="340"/>
    </row>
    <row r="229" s="307" customFormat="1" ht="55" customHeight="1" spans="1:9">
      <c r="A229" s="339"/>
      <c r="B229" s="340"/>
      <c r="C229" s="340"/>
      <c r="D229" s="340"/>
      <c r="E229" s="341"/>
      <c r="F229" s="342"/>
      <c r="G229" s="343"/>
      <c r="H229" s="340"/>
      <c r="I229" s="340"/>
    </row>
    <row r="230" s="307" customFormat="1" ht="55" customHeight="1" spans="1:9">
      <c r="A230" s="339"/>
      <c r="B230" s="340"/>
      <c r="C230" s="340"/>
      <c r="D230" s="340"/>
      <c r="E230" s="341"/>
      <c r="F230" s="342"/>
      <c r="G230" s="343"/>
      <c r="H230" s="340"/>
      <c r="I230" s="340"/>
    </row>
    <row r="231" s="307" customFormat="1" ht="55" customHeight="1" spans="1:9">
      <c r="A231" s="339"/>
      <c r="B231" s="340"/>
      <c r="C231" s="340"/>
      <c r="D231" s="340"/>
      <c r="E231" s="341"/>
      <c r="F231" s="342"/>
      <c r="G231" s="343"/>
      <c r="H231" s="340"/>
      <c r="I231" s="340"/>
    </row>
    <row r="232" s="307" customFormat="1" ht="55" customHeight="1" spans="1:9">
      <c r="A232" s="339"/>
      <c r="B232" s="340"/>
      <c r="C232" s="340"/>
      <c r="D232" s="340"/>
      <c r="E232" s="341"/>
      <c r="F232" s="342"/>
      <c r="G232" s="343"/>
      <c r="H232" s="340"/>
      <c r="I232" s="340"/>
    </row>
    <row r="233" s="307" customFormat="1" ht="55" customHeight="1" spans="1:9">
      <c r="A233" s="339"/>
      <c r="B233" s="340"/>
      <c r="C233" s="340"/>
      <c r="D233" s="340"/>
      <c r="E233" s="341"/>
      <c r="F233" s="342"/>
      <c r="G233" s="343"/>
      <c r="H233" s="340"/>
      <c r="I233" s="340"/>
    </row>
    <row r="234" s="307" customFormat="1" ht="55" customHeight="1" spans="1:9">
      <c r="A234" s="339"/>
      <c r="B234" s="340"/>
      <c r="C234" s="340"/>
      <c r="D234" s="340"/>
      <c r="E234" s="341"/>
      <c r="F234" s="342"/>
      <c r="G234" s="343"/>
      <c r="H234" s="340"/>
      <c r="I234" s="340"/>
    </row>
    <row r="235" s="307" customFormat="1" ht="55" customHeight="1" spans="1:9">
      <c r="A235" s="339"/>
      <c r="B235" s="340"/>
      <c r="C235" s="340"/>
      <c r="D235" s="340"/>
      <c r="E235" s="341"/>
      <c r="F235" s="342"/>
      <c r="G235" s="343"/>
      <c r="H235" s="340"/>
      <c r="I235" s="340"/>
    </row>
    <row r="236" s="307" customFormat="1" ht="55" customHeight="1" spans="1:9">
      <c r="A236" s="339"/>
      <c r="B236" s="340"/>
      <c r="C236" s="340"/>
      <c r="D236" s="340"/>
      <c r="E236" s="341"/>
      <c r="F236" s="342"/>
      <c r="G236" s="343"/>
      <c r="H236" s="340"/>
      <c r="I236" s="340"/>
    </row>
    <row r="237" s="307" customFormat="1" ht="55" customHeight="1" spans="1:9">
      <c r="A237" s="339"/>
      <c r="B237" s="340"/>
      <c r="C237" s="340"/>
      <c r="D237" s="340"/>
      <c r="E237" s="341"/>
      <c r="F237" s="342"/>
      <c r="G237" s="343"/>
      <c r="H237" s="340"/>
      <c r="I237" s="340"/>
    </row>
    <row r="238" s="307" customFormat="1" ht="55" customHeight="1" spans="1:9">
      <c r="A238" s="339"/>
      <c r="B238" s="340"/>
      <c r="C238" s="340"/>
      <c r="D238" s="340"/>
      <c r="E238" s="341"/>
      <c r="F238" s="342"/>
      <c r="G238" s="343"/>
      <c r="H238" s="340"/>
      <c r="I238" s="340"/>
    </row>
    <row r="239" s="307" customFormat="1" ht="55" customHeight="1" spans="1:9">
      <c r="A239" s="339"/>
      <c r="B239" s="340"/>
      <c r="C239" s="340"/>
      <c r="D239" s="340"/>
      <c r="E239" s="341"/>
      <c r="F239" s="342"/>
      <c r="G239" s="343"/>
      <c r="H239" s="340"/>
      <c r="I239" s="340"/>
    </row>
    <row r="240" s="307" customFormat="1" ht="55" customHeight="1" spans="1:9">
      <c r="A240" s="339"/>
      <c r="B240" s="340"/>
      <c r="C240" s="340"/>
      <c r="D240" s="340"/>
      <c r="E240" s="341"/>
      <c r="F240" s="342"/>
      <c r="G240" s="343"/>
      <c r="H240" s="340"/>
      <c r="I240" s="340"/>
    </row>
    <row r="241" s="307" customFormat="1" ht="55" customHeight="1" spans="1:9">
      <c r="A241" s="339"/>
      <c r="B241" s="340"/>
      <c r="C241" s="340"/>
      <c r="D241" s="340"/>
      <c r="E241" s="341"/>
      <c r="F241" s="342"/>
      <c r="G241" s="343"/>
      <c r="H241" s="340"/>
      <c r="I241" s="340"/>
    </row>
    <row r="242" s="307" customFormat="1" ht="55" customHeight="1" spans="1:9">
      <c r="A242" s="339"/>
      <c r="B242" s="340"/>
      <c r="C242" s="340"/>
      <c r="D242" s="340"/>
      <c r="E242" s="341"/>
      <c r="F242" s="342"/>
      <c r="G242" s="343"/>
      <c r="H242" s="340"/>
      <c r="I242" s="340"/>
    </row>
    <row r="243" s="307" customFormat="1" ht="55" customHeight="1" spans="1:9">
      <c r="A243" s="339"/>
      <c r="B243" s="340"/>
      <c r="C243" s="340"/>
      <c r="D243" s="340"/>
      <c r="E243" s="341"/>
      <c r="F243" s="342"/>
      <c r="G243" s="343"/>
      <c r="H243" s="340"/>
      <c r="I243" s="340"/>
    </row>
    <row r="244" s="307" customFormat="1" ht="55" customHeight="1" spans="1:9">
      <c r="A244" s="339"/>
      <c r="B244" s="340"/>
      <c r="C244" s="340"/>
      <c r="D244" s="340"/>
      <c r="E244" s="341"/>
      <c r="F244" s="342"/>
      <c r="G244" s="343"/>
      <c r="H244" s="340"/>
      <c r="I244" s="340"/>
    </row>
    <row r="245" s="307" customFormat="1" ht="55" customHeight="1" spans="1:9">
      <c r="A245" s="339"/>
      <c r="B245" s="340"/>
      <c r="C245" s="340"/>
      <c r="D245" s="340"/>
      <c r="E245" s="341"/>
      <c r="F245" s="342"/>
      <c r="G245" s="343"/>
      <c r="H245" s="340"/>
      <c r="I245" s="340"/>
    </row>
    <row r="246" s="307" customFormat="1" ht="55" customHeight="1" spans="1:9">
      <c r="A246" s="339"/>
      <c r="B246" s="340"/>
      <c r="C246" s="340"/>
      <c r="D246" s="340"/>
      <c r="E246" s="341"/>
      <c r="F246" s="342"/>
      <c r="G246" s="343"/>
      <c r="H246" s="340"/>
      <c r="I246" s="340"/>
    </row>
    <row r="247" s="307" customFormat="1" ht="55" customHeight="1" spans="1:9">
      <c r="A247" s="339"/>
      <c r="B247" s="340"/>
      <c r="C247" s="340"/>
      <c r="D247" s="340"/>
      <c r="E247" s="341"/>
      <c r="F247" s="342"/>
      <c r="G247" s="343"/>
      <c r="H247" s="340"/>
      <c r="I247" s="340"/>
    </row>
    <row r="248" s="307" customFormat="1" ht="55" customHeight="1" spans="1:9">
      <c r="A248" s="339"/>
      <c r="B248" s="340"/>
      <c r="C248" s="340"/>
      <c r="D248" s="340"/>
      <c r="E248" s="341"/>
      <c r="F248" s="342"/>
      <c r="G248" s="343"/>
      <c r="H248" s="340"/>
      <c r="I248" s="340"/>
    </row>
    <row r="249" s="307" customFormat="1" ht="55" customHeight="1" spans="1:9">
      <c r="A249" s="339"/>
      <c r="B249" s="340"/>
      <c r="C249" s="340"/>
      <c r="D249" s="340"/>
      <c r="E249" s="341"/>
      <c r="F249" s="342"/>
      <c r="G249" s="343"/>
      <c r="H249" s="340"/>
      <c r="I249" s="340"/>
    </row>
    <row r="250" s="307" customFormat="1" ht="55" customHeight="1" spans="1:9">
      <c r="A250" s="339"/>
      <c r="B250" s="340"/>
      <c r="C250" s="340"/>
      <c r="D250" s="340"/>
      <c r="E250" s="341"/>
      <c r="F250" s="342"/>
      <c r="G250" s="343"/>
      <c r="H250" s="340"/>
      <c r="I250" s="340"/>
    </row>
    <row r="251" s="307" customFormat="1" ht="55" customHeight="1" spans="1:9">
      <c r="A251" s="339"/>
      <c r="B251" s="340"/>
      <c r="C251" s="340"/>
      <c r="D251" s="340"/>
      <c r="E251" s="341"/>
      <c r="F251" s="342"/>
      <c r="G251" s="343"/>
      <c r="H251" s="340"/>
      <c r="I251" s="340"/>
    </row>
    <row r="252" s="307" customFormat="1" ht="55" customHeight="1" spans="1:9">
      <c r="A252" s="339"/>
      <c r="B252" s="340"/>
      <c r="C252" s="340"/>
      <c r="D252" s="340"/>
      <c r="E252" s="341"/>
      <c r="F252" s="342"/>
      <c r="G252" s="343"/>
      <c r="H252" s="340"/>
      <c r="I252" s="340"/>
    </row>
    <row r="253" s="307" customFormat="1" ht="55" customHeight="1" spans="1:9">
      <c r="A253" s="339"/>
      <c r="B253" s="340"/>
      <c r="C253" s="340"/>
      <c r="D253" s="340"/>
      <c r="E253" s="341"/>
      <c r="F253" s="342"/>
      <c r="G253" s="343"/>
      <c r="H253" s="340"/>
      <c r="I253" s="340"/>
    </row>
    <row r="254" s="307" customFormat="1" ht="55" customHeight="1" spans="1:9">
      <c r="A254" s="339"/>
      <c r="B254" s="340"/>
      <c r="C254" s="340"/>
      <c r="D254" s="340"/>
      <c r="E254" s="341"/>
      <c r="F254" s="342"/>
      <c r="G254" s="343"/>
      <c r="H254" s="340"/>
      <c r="I254" s="340"/>
    </row>
    <row r="255" s="307" customFormat="1" ht="55" customHeight="1" spans="1:9">
      <c r="A255" s="339"/>
      <c r="B255" s="340"/>
      <c r="C255" s="340"/>
      <c r="D255" s="340"/>
      <c r="E255" s="341"/>
      <c r="F255" s="342"/>
      <c r="G255" s="343"/>
      <c r="H255" s="340"/>
      <c r="I255" s="340"/>
    </row>
    <row r="256" s="307" customFormat="1" ht="55" customHeight="1" spans="1:9">
      <c r="A256" s="339"/>
      <c r="B256" s="340"/>
      <c r="C256" s="340"/>
      <c r="D256" s="340"/>
      <c r="E256" s="341"/>
      <c r="F256" s="342"/>
      <c r="G256" s="343"/>
      <c r="H256" s="340"/>
      <c r="I256" s="340"/>
    </row>
    <row r="257" s="307" customFormat="1" ht="55" customHeight="1" spans="1:9">
      <c r="A257" s="339"/>
      <c r="B257" s="340"/>
      <c r="C257" s="340"/>
      <c r="D257" s="340"/>
      <c r="E257" s="341"/>
      <c r="F257" s="342"/>
      <c r="G257" s="343"/>
      <c r="H257" s="340"/>
      <c r="I257" s="340"/>
    </row>
    <row r="258" s="307" customFormat="1" ht="55" customHeight="1" spans="1:9">
      <c r="A258" s="339"/>
      <c r="B258" s="340"/>
      <c r="C258" s="340"/>
      <c r="D258" s="340"/>
      <c r="E258" s="341"/>
      <c r="F258" s="342"/>
      <c r="G258" s="343"/>
      <c r="H258" s="340"/>
      <c r="I258" s="340"/>
    </row>
    <row r="259" s="307" customFormat="1" ht="55" customHeight="1" spans="1:9">
      <c r="A259" s="339"/>
      <c r="B259" s="340"/>
      <c r="C259" s="340"/>
      <c r="D259" s="340"/>
      <c r="E259" s="341"/>
      <c r="F259" s="342"/>
      <c r="G259" s="343"/>
      <c r="H259" s="340"/>
      <c r="I259" s="340"/>
    </row>
    <row r="260" s="307" customFormat="1" ht="55" customHeight="1" spans="1:9">
      <c r="A260" s="339"/>
      <c r="B260" s="340"/>
      <c r="C260" s="340"/>
      <c r="D260" s="340"/>
      <c r="E260" s="341"/>
      <c r="F260" s="342"/>
      <c r="G260" s="343"/>
      <c r="H260" s="340"/>
      <c r="I260" s="340"/>
    </row>
    <row r="261" s="307" customFormat="1" ht="55" customHeight="1" spans="1:9">
      <c r="A261" s="339"/>
      <c r="B261" s="340"/>
      <c r="C261" s="340"/>
      <c r="D261" s="340"/>
      <c r="E261" s="341"/>
      <c r="F261" s="342"/>
      <c r="G261" s="343"/>
      <c r="H261" s="340"/>
      <c r="I261" s="340"/>
    </row>
    <row r="262" s="307" customFormat="1" ht="55" customHeight="1" spans="1:9">
      <c r="A262" s="339"/>
      <c r="B262" s="340"/>
      <c r="C262" s="340"/>
      <c r="D262" s="340"/>
      <c r="E262" s="341"/>
      <c r="F262" s="342"/>
      <c r="G262" s="343"/>
      <c r="H262" s="340"/>
      <c r="I262" s="340"/>
    </row>
    <row r="263" s="307" customFormat="1" ht="55" customHeight="1" spans="1:9">
      <c r="A263" s="339"/>
      <c r="B263" s="340"/>
      <c r="C263" s="340"/>
      <c r="D263" s="340"/>
      <c r="E263" s="341"/>
      <c r="F263" s="342"/>
      <c r="G263" s="343"/>
      <c r="H263" s="340"/>
      <c r="I263" s="340"/>
    </row>
    <row r="264" s="307" customFormat="1" ht="55" customHeight="1" spans="1:9">
      <c r="A264" s="339"/>
      <c r="B264" s="340"/>
      <c r="C264" s="340"/>
      <c r="D264" s="340"/>
      <c r="E264" s="341"/>
      <c r="F264" s="342"/>
      <c r="G264" s="343"/>
      <c r="H264" s="340"/>
      <c r="I264" s="340"/>
    </row>
    <row r="265" s="307" customFormat="1" ht="55" customHeight="1" spans="1:9">
      <c r="A265" s="339"/>
      <c r="B265" s="340"/>
      <c r="C265" s="340"/>
      <c r="D265" s="340"/>
      <c r="E265" s="341"/>
      <c r="F265" s="342"/>
      <c r="G265" s="343"/>
      <c r="H265" s="340"/>
      <c r="I265" s="340"/>
    </row>
    <row r="266" s="307" customFormat="1" ht="55" customHeight="1" spans="1:9">
      <c r="A266" s="339"/>
      <c r="B266" s="340"/>
      <c r="C266" s="340"/>
      <c r="D266" s="340"/>
      <c r="E266" s="341"/>
      <c r="F266" s="342"/>
      <c r="G266" s="343"/>
      <c r="H266" s="340"/>
      <c r="I266" s="340"/>
    </row>
    <row r="267" s="307" customFormat="1" ht="55" customHeight="1" spans="1:9">
      <c r="A267" s="339"/>
      <c r="B267" s="340"/>
      <c r="C267" s="340"/>
      <c r="D267" s="340"/>
      <c r="E267" s="341"/>
      <c r="F267" s="342"/>
      <c r="G267" s="343"/>
      <c r="H267" s="340"/>
      <c r="I267" s="340"/>
    </row>
    <row r="268" s="307" customFormat="1" ht="55" customHeight="1" spans="1:9">
      <c r="A268" s="339"/>
      <c r="B268" s="340"/>
      <c r="C268" s="340"/>
      <c r="D268" s="340"/>
      <c r="E268" s="341"/>
      <c r="F268" s="342"/>
      <c r="G268" s="343"/>
      <c r="H268" s="340"/>
      <c r="I268" s="340"/>
    </row>
    <row r="269" s="306" customFormat="1" ht="55" customHeight="1" spans="1:9">
      <c r="A269" s="323" t="s">
        <v>147</v>
      </c>
      <c r="B269" s="336" t="s">
        <v>22</v>
      </c>
      <c r="C269" s="336"/>
      <c r="D269" s="336" t="s">
        <v>17</v>
      </c>
      <c r="E269" s="337"/>
      <c r="F269" s="338">
        <f>F1459+F270+F1577+F573+F850+F1185</f>
        <v>0</v>
      </c>
      <c r="G269" s="338">
        <f>G1459+G270+G1577+G573+G850+G1185</f>
        <v>0</v>
      </c>
      <c r="H269" s="336"/>
      <c r="I269" s="336"/>
    </row>
    <row r="270" s="306" customFormat="1" ht="55" customHeight="1" spans="1:9">
      <c r="A270" s="331"/>
      <c r="B270" s="336" t="s">
        <v>22</v>
      </c>
      <c r="C270" s="336"/>
      <c r="D270" s="336" t="s">
        <v>143</v>
      </c>
      <c r="E270" s="337"/>
      <c r="F270" s="345">
        <f>SUM(F271:F572)</f>
        <v>0</v>
      </c>
      <c r="G270" s="345">
        <f>SUM(G271:G572)</f>
        <v>0</v>
      </c>
      <c r="H270" s="336"/>
      <c r="I270" s="336"/>
    </row>
    <row r="271" s="307" customFormat="1" ht="55" customHeight="1" spans="1:9">
      <c r="A271" s="339"/>
      <c r="B271" s="340"/>
      <c r="C271" s="340"/>
      <c r="D271" s="340"/>
      <c r="E271" s="341"/>
      <c r="F271" s="346"/>
      <c r="G271" s="347"/>
      <c r="H271" s="340"/>
      <c r="I271" s="340"/>
    </row>
    <row r="272" s="307" customFormat="1" ht="55" customHeight="1" spans="1:9">
      <c r="A272" s="339"/>
      <c r="B272" s="340"/>
      <c r="C272" s="340"/>
      <c r="D272" s="340"/>
      <c r="E272" s="341"/>
      <c r="F272" s="346"/>
      <c r="G272" s="347"/>
      <c r="H272" s="340"/>
      <c r="I272" s="340"/>
    </row>
    <row r="273" s="307" customFormat="1" ht="55" customHeight="1" spans="1:9">
      <c r="A273" s="339"/>
      <c r="B273" s="340"/>
      <c r="C273" s="340"/>
      <c r="D273" s="340"/>
      <c r="E273" s="341"/>
      <c r="F273" s="346"/>
      <c r="G273" s="347"/>
      <c r="H273" s="340"/>
      <c r="I273" s="340"/>
    </row>
    <row r="274" s="307" customFormat="1" ht="55" customHeight="1" spans="1:9">
      <c r="A274" s="339"/>
      <c r="B274" s="340"/>
      <c r="C274" s="340"/>
      <c r="D274" s="340"/>
      <c r="E274" s="341"/>
      <c r="F274" s="346"/>
      <c r="G274" s="347"/>
      <c r="H274" s="340"/>
      <c r="I274" s="340"/>
    </row>
    <row r="275" s="307" customFormat="1" ht="55" customHeight="1" spans="1:9">
      <c r="A275" s="339"/>
      <c r="B275" s="340"/>
      <c r="C275" s="340"/>
      <c r="D275" s="340"/>
      <c r="E275" s="341"/>
      <c r="F275" s="346"/>
      <c r="G275" s="347"/>
      <c r="H275" s="340"/>
      <c r="I275" s="340"/>
    </row>
    <row r="276" s="307" customFormat="1" ht="55" customHeight="1" spans="1:9">
      <c r="A276" s="339"/>
      <c r="B276" s="340"/>
      <c r="C276" s="340"/>
      <c r="D276" s="340"/>
      <c r="E276" s="341"/>
      <c r="F276" s="346"/>
      <c r="G276" s="347"/>
      <c r="H276" s="340"/>
      <c r="I276" s="340"/>
    </row>
    <row r="277" s="307" customFormat="1" ht="55" customHeight="1" spans="1:9">
      <c r="A277" s="339"/>
      <c r="B277" s="340"/>
      <c r="C277" s="340"/>
      <c r="D277" s="340"/>
      <c r="E277" s="341"/>
      <c r="F277" s="346"/>
      <c r="G277" s="347"/>
      <c r="H277" s="340"/>
      <c r="I277" s="340"/>
    </row>
    <row r="278" s="307" customFormat="1" ht="55" customHeight="1" spans="1:9">
      <c r="A278" s="339"/>
      <c r="B278" s="340"/>
      <c r="C278" s="340"/>
      <c r="D278" s="340"/>
      <c r="E278" s="341"/>
      <c r="F278" s="346"/>
      <c r="G278" s="347"/>
      <c r="H278" s="340"/>
      <c r="I278" s="340"/>
    </row>
    <row r="279" s="307" customFormat="1" ht="55" customHeight="1" spans="1:9">
      <c r="A279" s="339"/>
      <c r="B279" s="340"/>
      <c r="C279" s="340"/>
      <c r="D279" s="340"/>
      <c r="E279" s="341"/>
      <c r="F279" s="346"/>
      <c r="G279" s="347"/>
      <c r="H279" s="340"/>
      <c r="I279" s="340"/>
    </row>
    <row r="280" s="307" customFormat="1" ht="55" customHeight="1" spans="1:9">
      <c r="A280" s="339"/>
      <c r="B280" s="340"/>
      <c r="C280" s="340"/>
      <c r="D280" s="340"/>
      <c r="E280" s="341"/>
      <c r="F280" s="346"/>
      <c r="G280" s="347"/>
      <c r="H280" s="340"/>
      <c r="I280" s="340"/>
    </row>
    <row r="281" s="307" customFormat="1" ht="55" customHeight="1" spans="1:9">
      <c r="A281" s="339"/>
      <c r="B281" s="340"/>
      <c r="C281" s="340"/>
      <c r="D281" s="340"/>
      <c r="E281" s="341"/>
      <c r="F281" s="346"/>
      <c r="G281" s="347"/>
      <c r="H281" s="340"/>
      <c r="I281" s="340"/>
    </row>
    <row r="282" s="307" customFormat="1" ht="55" customHeight="1" spans="1:9">
      <c r="A282" s="339"/>
      <c r="B282" s="340"/>
      <c r="C282" s="340"/>
      <c r="D282" s="340"/>
      <c r="E282" s="341"/>
      <c r="F282" s="346"/>
      <c r="G282" s="347"/>
      <c r="H282" s="340"/>
      <c r="I282" s="340"/>
    </row>
    <row r="283" s="307" customFormat="1" ht="55" customHeight="1" spans="1:9">
      <c r="A283" s="339"/>
      <c r="B283" s="340"/>
      <c r="C283" s="340"/>
      <c r="D283" s="340"/>
      <c r="E283" s="341"/>
      <c r="F283" s="346"/>
      <c r="G283" s="347"/>
      <c r="H283" s="340"/>
      <c r="I283" s="340"/>
    </row>
    <row r="284" s="307" customFormat="1" ht="55" customHeight="1" spans="1:9">
      <c r="A284" s="339"/>
      <c r="B284" s="340"/>
      <c r="C284" s="340"/>
      <c r="D284" s="340"/>
      <c r="E284" s="341"/>
      <c r="F284" s="346"/>
      <c r="G284" s="347"/>
      <c r="H284" s="340"/>
      <c r="I284" s="340"/>
    </row>
    <row r="285" s="307" customFormat="1" ht="55" customHeight="1" spans="1:9">
      <c r="A285" s="339"/>
      <c r="B285" s="340"/>
      <c r="C285" s="340"/>
      <c r="D285" s="340"/>
      <c r="E285" s="341"/>
      <c r="F285" s="346"/>
      <c r="G285" s="347"/>
      <c r="H285" s="340"/>
      <c r="I285" s="340"/>
    </row>
    <row r="286" s="307" customFormat="1" ht="55" customHeight="1" spans="1:9">
      <c r="A286" s="339"/>
      <c r="B286" s="340"/>
      <c r="C286" s="340"/>
      <c r="D286" s="340"/>
      <c r="E286" s="341"/>
      <c r="F286" s="346"/>
      <c r="G286" s="347"/>
      <c r="H286" s="340"/>
      <c r="I286" s="340"/>
    </row>
    <row r="287" s="307" customFormat="1" ht="55" customHeight="1" spans="1:9">
      <c r="A287" s="339"/>
      <c r="B287" s="340"/>
      <c r="C287" s="340"/>
      <c r="D287" s="340"/>
      <c r="E287" s="341"/>
      <c r="F287" s="346"/>
      <c r="G287" s="347"/>
      <c r="H287" s="340"/>
      <c r="I287" s="340"/>
    </row>
    <row r="288" s="307" customFormat="1" ht="55" customHeight="1" spans="1:9">
      <c r="A288" s="339"/>
      <c r="B288" s="340"/>
      <c r="C288" s="340"/>
      <c r="D288" s="340"/>
      <c r="E288" s="341"/>
      <c r="F288" s="346"/>
      <c r="G288" s="347"/>
      <c r="H288" s="340"/>
      <c r="I288" s="340"/>
    </row>
    <row r="289" s="307" customFormat="1" ht="55" customHeight="1" spans="1:9">
      <c r="A289" s="339"/>
      <c r="B289" s="340"/>
      <c r="C289" s="340"/>
      <c r="D289" s="340"/>
      <c r="E289" s="341"/>
      <c r="F289" s="346"/>
      <c r="G289" s="347"/>
      <c r="H289" s="340"/>
      <c r="I289" s="340"/>
    </row>
    <row r="290" s="307" customFormat="1" ht="55" customHeight="1" spans="1:9">
      <c r="A290" s="339"/>
      <c r="B290" s="340"/>
      <c r="C290" s="340"/>
      <c r="D290" s="340"/>
      <c r="E290" s="341"/>
      <c r="F290" s="346"/>
      <c r="G290" s="347"/>
      <c r="H290" s="340"/>
      <c r="I290" s="340"/>
    </row>
    <row r="291" s="307" customFormat="1" ht="55" customHeight="1" spans="1:9">
      <c r="A291" s="339"/>
      <c r="B291" s="340"/>
      <c r="C291" s="340"/>
      <c r="D291" s="340"/>
      <c r="E291" s="341"/>
      <c r="F291" s="346"/>
      <c r="G291" s="347"/>
      <c r="H291" s="340"/>
      <c r="I291" s="340"/>
    </row>
    <row r="292" s="307" customFormat="1" ht="55" customHeight="1" spans="1:9">
      <c r="A292" s="339"/>
      <c r="B292" s="340"/>
      <c r="C292" s="340"/>
      <c r="D292" s="340"/>
      <c r="E292" s="341"/>
      <c r="F292" s="346"/>
      <c r="G292" s="347"/>
      <c r="H292" s="340"/>
      <c r="I292" s="340"/>
    </row>
    <row r="293" s="307" customFormat="1" ht="55" customHeight="1" spans="1:9">
      <c r="A293" s="339"/>
      <c r="B293" s="340"/>
      <c r="C293" s="340"/>
      <c r="D293" s="340"/>
      <c r="E293" s="341"/>
      <c r="F293" s="346"/>
      <c r="G293" s="347"/>
      <c r="H293" s="340"/>
      <c r="I293" s="340"/>
    </row>
    <row r="294" s="307" customFormat="1" ht="55" customHeight="1" spans="1:9">
      <c r="A294" s="339"/>
      <c r="B294" s="340"/>
      <c r="C294" s="340"/>
      <c r="D294" s="340"/>
      <c r="E294" s="341"/>
      <c r="F294" s="346"/>
      <c r="G294" s="347"/>
      <c r="H294" s="340"/>
      <c r="I294" s="340"/>
    </row>
    <row r="295" s="307" customFormat="1" ht="55" customHeight="1" spans="1:9">
      <c r="A295" s="339"/>
      <c r="B295" s="340"/>
      <c r="C295" s="340"/>
      <c r="D295" s="340"/>
      <c r="E295" s="341"/>
      <c r="F295" s="346"/>
      <c r="G295" s="347"/>
      <c r="H295" s="340"/>
      <c r="I295" s="340"/>
    </row>
    <row r="296" s="307" customFormat="1" ht="55" customHeight="1" spans="1:9">
      <c r="A296" s="339"/>
      <c r="B296" s="340"/>
      <c r="C296" s="340"/>
      <c r="D296" s="340"/>
      <c r="E296" s="341"/>
      <c r="F296" s="346"/>
      <c r="G296" s="347"/>
      <c r="H296" s="340"/>
      <c r="I296" s="340"/>
    </row>
    <row r="297" s="307" customFormat="1" ht="55" customHeight="1" spans="1:9">
      <c r="A297" s="339"/>
      <c r="B297" s="340"/>
      <c r="C297" s="340"/>
      <c r="D297" s="340"/>
      <c r="E297" s="341"/>
      <c r="F297" s="346"/>
      <c r="G297" s="347"/>
      <c r="H297" s="340"/>
      <c r="I297" s="340"/>
    </row>
    <row r="298" s="307" customFormat="1" ht="55" customHeight="1" spans="1:9">
      <c r="A298" s="339"/>
      <c r="B298" s="340"/>
      <c r="C298" s="340"/>
      <c r="D298" s="340"/>
      <c r="E298" s="341"/>
      <c r="F298" s="346"/>
      <c r="G298" s="347"/>
      <c r="H298" s="340"/>
      <c r="I298" s="340"/>
    </row>
    <row r="299" s="307" customFormat="1" ht="55" customHeight="1" spans="1:9">
      <c r="A299" s="339"/>
      <c r="B299" s="340"/>
      <c r="C299" s="340"/>
      <c r="D299" s="340"/>
      <c r="E299" s="341"/>
      <c r="F299" s="346"/>
      <c r="G299" s="347"/>
      <c r="H299" s="340"/>
      <c r="I299" s="340"/>
    </row>
    <row r="300" s="307" customFormat="1" ht="55" customHeight="1" spans="1:9">
      <c r="A300" s="339"/>
      <c r="B300" s="340"/>
      <c r="C300" s="340"/>
      <c r="D300" s="340"/>
      <c r="E300" s="341"/>
      <c r="F300" s="346"/>
      <c r="G300" s="347"/>
      <c r="H300" s="340"/>
      <c r="I300" s="340"/>
    </row>
    <row r="301" s="307" customFormat="1" ht="55" customHeight="1" spans="1:9">
      <c r="A301" s="339"/>
      <c r="B301" s="340"/>
      <c r="C301" s="340"/>
      <c r="D301" s="340"/>
      <c r="E301" s="341"/>
      <c r="F301" s="346"/>
      <c r="G301" s="347"/>
      <c r="H301" s="340"/>
      <c r="I301" s="340"/>
    </row>
    <row r="302" s="307" customFormat="1" ht="55" customHeight="1" spans="1:9">
      <c r="A302" s="339"/>
      <c r="B302" s="340"/>
      <c r="C302" s="340"/>
      <c r="D302" s="340"/>
      <c r="E302" s="341"/>
      <c r="F302" s="346"/>
      <c r="G302" s="347"/>
      <c r="H302" s="340"/>
      <c r="I302" s="340"/>
    </row>
    <row r="303" s="307" customFormat="1" ht="55" customHeight="1" spans="1:9">
      <c r="A303" s="339"/>
      <c r="B303" s="340"/>
      <c r="C303" s="340"/>
      <c r="D303" s="340"/>
      <c r="E303" s="341"/>
      <c r="F303" s="346"/>
      <c r="G303" s="347"/>
      <c r="H303" s="340"/>
      <c r="I303" s="340"/>
    </row>
    <row r="304" s="307" customFormat="1" ht="55" customHeight="1" spans="1:9">
      <c r="A304" s="339"/>
      <c r="B304" s="340"/>
      <c r="C304" s="340"/>
      <c r="D304" s="340"/>
      <c r="E304" s="341"/>
      <c r="F304" s="346"/>
      <c r="G304" s="347"/>
      <c r="H304" s="340"/>
      <c r="I304" s="340"/>
    </row>
    <row r="305" s="307" customFormat="1" ht="55" customHeight="1" spans="1:9">
      <c r="A305" s="339"/>
      <c r="B305" s="340"/>
      <c r="C305" s="340"/>
      <c r="D305" s="340"/>
      <c r="E305" s="341"/>
      <c r="F305" s="346"/>
      <c r="G305" s="347"/>
      <c r="H305" s="340"/>
      <c r="I305" s="340"/>
    </row>
    <row r="306" s="307" customFormat="1" ht="55" customHeight="1" spans="1:9">
      <c r="A306" s="339"/>
      <c r="B306" s="340"/>
      <c r="C306" s="340"/>
      <c r="D306" s="340"/>
      <c r="E306" s="341"/>
      <c r="F306" s="346"/>
      <c r="G306" s="347"/>
      <c r="H306" s="340"/>
      <c r="I306" s="340"/>
    </row>
    <row r="307" s="307" customFormat="1" ht="55" customHeight="1" spans="1:9">
      <c r="A307" s="339"/>
      <c r="B307" s="340"/>
      <c r="C307" s="340"/>
      <c r="D307" s="340"/>
      <c r="E307" s="341"/>
      <c r="F307" s="346"/>
      <c r="G307" s="347"/>
      <c r="H307" s="340"/>
      <c r="I307" s="340"/>
    </row>
    <row r="308" s="307" customFormat="1" ht="55" customHeight="1" spans="1:9">
      <c r="A308" s="339"/>
      <c r="B308" s="340"/>
      <c r="C308" s="340"/>
      <c r="D308" s="340"/>
      <c r="E308" s="341"/>
      <c r="F308" s="346"/>
      <c r="G308" s="347"/>
      <c r="H308" s="340"/>
      <c r="I308" s="340"/>
    </row>
    <row r="309" s="307" customFormat="1" ht="55" customHeight="1" spans="1:9">
      <c r="A309" s="339"/>
      <c r="B309" s="340"/>
      <c r="C309" s="340"/>
      <c r="D309" s="340"/>
      <c r="E309" s="341"/>
      <c r="F309" s="346"/>
      <c r="G309" s="347"/>
      <c r="H309" s="340"/>
      <c r="I309" s="340"/>
    </row>
    <row r="310" s="307" customFormat="1" ht="55" customHeight="1" spans="1:9">
      <c r="A310" s="339"/>
      <c r="B310" s="340"/>
      <c r="C310" s="340"/>
      <c r="D310" s="340"/>
      <c r="E310" s="341"/>
      <c r="F310" s="346"/>
      <c r="G310" s="347"/>
      <c r="H310" s="340"/>
      <c r="I310" s="340"/>
    </row>
    <row r="311" s="307" customFormat="1" ht="55" customHeight="1" spans="1:9">
      <c r="A311" s="339"/>
      <c r="B311" s="340"/>
      <c r="C311" s="340"/>
      <c r="D311" s="340"/>
      <c r="E311" s="341"/>
      <c r="F311" s="346"/>
      <c r="G311" s="347"/>
      <c r="H311" s="340"/>
      <c r="I311" s="340"/>
    </row>
    <row r="312" s="307" customFormat="1" ht="55" customHeight="1" spans="1:9">
      <c r="A312" s="339"/>
      <c r="B312" s="340"/>
      <c r="C312" s="340"/>
      <c r="D312" s="340"/>
      <c r="E312" s="341"/>
      <c r="F312" s="346"/>
      <c r="G312" s="347"/>
      <c r="H312" s="340"/>
      <c r="I312" s="340"/>
    </row>
    <row r="313" s="307" customFormat="1" ht="55" customHeight="1" spans="1:9">
      <c r="A313" s="339"/>
      <c r="B313" s="340"/>
      <c r="C313" s="340"/>
      <c r="D313" s="340"/>
      <c r="E313" s="341"/>
      <c r="F313" s="346"/>
      <c r="G313" s="347"/>
      <c r="H313" s="340"/>
      <c r="I313" s="340"/>
    </row>
    <row r="314" s="307" customFormat="1" ht="55" customHeight="1" spans="1:9">
      <c r="A314" s="339"/>
      <c r="B314" s="340"/>
      <c r="C314" s="340"/>
      <c r="D314" s="340"/>
      <c r="E314" s="341"/>
      <c r="F314" s="346"/>
      <c r="G314" s="347"/>
      <c r="H314" s="340"/>
      <c r="I314" s="340"/>
    </row>
    <row r="315" s="307" customFormat="1" ht="55" customHeight="1" spans="1:9">
      <c r="A315" s="339"/>
      <c r="B315" s="340"/>
      <c r="C315" s="340"/>
      <c r="D315" s="340"/>
      <c r="E315" s="341"/>
      <c r="F315" s="346"/>
      <c r="G315" s="347"/>
      <c r="H315" s="340"/>
      <c r="I315" s="340"/>
    </row>
    <row r="316" s="307" customFormat="1" ht="55" customHeight="1" spans="1:9">
      <c r="A316" s="339"/>
      <c r="B316" s="340"/>
      <c r="C316" s="340"/>
      <c r="D316" s="340"/>
      <c r="E316" s="341"/>
      <c r="F316" s="346"/>
      <c r="G316" s="347"/>
      <c r="H316" s="340"/>
      <c r="I316" s="340"/>
    </row>
    <row r="317" s="307" customFormat="1" ht="55" customHeight="1" spans="1:9">
      <c r="A317" s="339"/>
      <c r="B317" s="340"/>
      <c r="C317" s="340"/>
      <c r="D317" s="340"/>
      <c r="E317" s="341"/>
      <c r="F317" s="346"/>
      <c r="G317" s="347"/>
      <c r="H317" s="340"/>
      <c r="I317" s="340"/>
    </row>
    <row r="318" s="307" customFormat="1" ht="55" customHeight="1" spans="1:9">
      <c r="A318" s="339"/>
      <c r="B318" s="340"/>
      <c r="C318" s="340"/>
      <c r="D318" s="340"/>
      <c r="E318" s="341"/>
      <c r="F318" s="346"/>
      <c r="G318" s="347"/>
      <c r="H318" s="340"/>
      <c r="I318" s="340"/>
    </row>
    <row r="319" s="307" customFormat="1" ht="55" customHeight="1" spans="1:9">
      <c r="A319" s="339"/>
      <c r="B319" s="340"/>
      <c r="C319" s="340"/>
      <c r="D319" s="340"/>
      <c r="E319" s="341"/>
      <c r="F319" s="346"/>
      <c r="G319" s="347"/>
      <c r="H319" s="340"/>
      <c r="I319" s="340"/>
    </row>
    <row r="320" s="307" customFormat="1" ht="55" customHeight="1" spans="1:9">
      <c r="A320" s="339"/>
      <c r="B320" s="340"/>
      <c r="C320" s="340"/>
      <c r="D320" s="340"/>
      <c r="E320" s="341"/>
      <c r="F320" s="346"/>
      <c r="G320" s="347"/>
      <c r="H320" s="340"/>
      <c r="I320" s="340"/>
    </row>
    <row r="321" s="307" customFormat="1" ht="55" customHeight="1" spans="1:9">
      <c r="A321" s="339"/>
      <c r="B321" s="340"/>
      <c r="C321" s="340"/>
      <c r="D321" s="340"/>
      <c r="E321" s="341"/>
      <c r="F321" s="346"/>
      <c r="G321" s="347"/>
      <c r="H321" s="340"/>
      <c r="I321" s="340"/>
    </row>
    <row r="322" s="307" customFormat="1" ht="55" customHeight="1" spans="1:9">
      <c r="A322" s="339"/>
      <c r="B322" s="340"/>
      <c r="C322" s="340"/>
      <c r="D322" s="340"/>
      <c r="E322" s="341"/>
      <c r="F322" s="346"/>
      <c r="G322" s="347"/>
      <c r="H322" s="340"/>
      <c r="I322" s="340"/>
    </row>
    <row r="323" s="307" customFormat="1" ht="55" customHeight="1" spans="1:9">
      <c r="A323" s="339"/>
      <c r="B323" s="340"/>
      <c r="C323" s="340"/>
      <c r="D323" s="340"/>
      <c r="E323" s="341"/>
      <c r="F323" s="346"/>
      <c r="G323" s="347"/>
      <c r="H323" s="340"/>
      <c r="I323" s="340"/>
    </row>
    <row r="324" s="307" customFormat="1" ht="55" customHeight="1" spans="1:9">
      <c r="A324" s="339"/>
      <c r="B324" s="340"/>
      <c r="C324" s="340"/>
      <c r="D324" s="340"/>
      <c r="E324" s="341"/>
      <c r="F324" s="346"/>
      <c r="G324" s="347"/>
      <c r="H324" s="340"/>
      <c r="I324" s="340"/>
    </row>
    <row r="325" s="307" customFormat="1" ht="55" customHeight="1" spans="1:9">
      <c r="A325" s="339"/>
      <c r="B325" s="340"/>
      <c r="C325" s="340"/>
      <c r="D325" s="340"/>
      <c r="E325" s="341"/>
      <c r="F325" s="346"/>
      <c r="G325" s="347"/>
      <c r="H325" s="340"/>
      <c r="I325" s="340"/>
    </row>
    <row r="326" s="307" customFormat="1" ht="55" customHeight="1" spans="1:9">
      <c r="A326" s="339"/>
      <c r="B326" s="340"/>
      <c r="C326" s="340"/>
      <c r="D326" s="340"/>
      <c r="E326" s="341"/>
      <c r="F326" s="346"/>
      <c r="G326" s="347"/>
      <c r="H326" s="340"/>
      <c r="I326" s="340"/>
    </row>
    <row r="327" s="307" customFormat="1" ht="55" customHeight="1" spans="1:9">
      <c r="A327" s="339"/>
      <c r="B327" s="340"/>
      <c r="C327" s="340"/>
      <c r="D327" s="340"/>
      <c r="E327" s="341"/>
      <c r="F327" s="346"/>
      <c r="G327" s="347"/>
      <c r="H327" s="340"/>
      <c r="I327" s="340"/>
    </row>
    <row r="328" s="307" customFormat="1" ht="55" customHeight="1" spans="1:9">
      <c r="A328" s="339"/>
      <c r="B328" s="340"/>
      <c r="C328" s="340"/>
      <c r="D328" s="340"/>
      <c r="E328" s="341"/>
      <c r="F328" s="346"/>
      <c r="G328" s="347"/>
      <c r="H328" s="340"/>
      <c r="I328" s="340"/>
    </row>
    <row r="329" s="307" customFormat="1" ht="55" customHeight="1" spans="1:9">
      <c r="A329" s="339"/>
      <c r="B329" s="340"/>
      <c r="C329" s="340"/>
      <c r="D329" s="340"/>
      <c r="E329" s="341"/>
      <c r="F329" s="346"/>
      <c r="G329" s="347"/>
      <c r="H329" s="340"/>
      <c r="I329" s="340"/>
    </row>
    <row r="330" s="307" customFormat="1" ht="55" customHeight="1" spans="1:9">
      <c r="A330" s="339"/>
      <c r="B330" s="340"/>
      <c r="C330" s="340"/>
      <c r="D330" s="340"/>
      <c r="E330" s="341"/>
      <c r="F330" s="346"/>
      <c r="G330" s="347"/>
      <c r="H330" s="340"/>
      <c r="I330" s="340"/>
    </row>
    <row r="331" s="307" customFormat="1" ht="55" customHeight="1" spans="1:9">
      <c r="A331" s="339"/>
      <c r="B331" s="340"/>
      <c r="C331" s="340"/>
      <c r="D331" s="340"/>
      <c r="E331" s="341"/>
      <c r="F331" s="346"/>
      <c r="G331" s="347"/>
      <c r="H331" s="340"/>
      <c r="I331" s="340"/>
    </row>
    <row r="332" s="307" customFormat="1" ht="55" customHeight="1" spans="1:9">
      <c r="A332" s="339"/>
      <c r="B332" s="340"/>
      <c r="C332" s="340"/>
      <c r="D332" s="340"/>
      <c r="E332" s="341"/>
      <c r="F332" s="346"/>
      <c r="G332" s="347"/>
      <c r="H332" s="340"/>
      <c r="I332" s="340"/>
    </row>
    <row r="333" s="307" customFormat="1" ht="55" customHeight="1" spans="1:9">
      <c r="A333" s="339"/>
      <c r="B333" s="340"/>
      <c r="C333" s="340"/>
      <c r="D333" s="340"/>
      <c r="E333" s="341"/>
      <c r="F333" s="346"/>
      <c r="G333" s="347"/>
      <c r="H333" s="340"/>
      <c r="I333" s="340"/>
    </row>
    <row r="334" s="307" customFormat="1" ht="55" customHeight="1" spans="1:9">
      <c r="A334" s="339"/>
      <c r="B334" s="340"/>
      <c r="C334" s="340"/>
      <c r="D334" s="340"/>
      <c r="E334" s="341"/>
      <c r="F334" s="346"/>
      <c r="G334" s="347"/>
      <c r="H334" s="340"/>
      <c r="I334" s="340"/>
    </row>
    <row r="335" s="307" customFormat="1" ht="55" customHeight="1" spans="1:9">
      <c r="A335" s="339"/>
      <c r="B335" s="340"/>
      <c r="C335" s="340"/>
      <c r="D335" s="340"/>
      <c r="E335" s="341"/>
      <c r="F335" s="346"/>
      <c r="G335" s="347"/>
      <c r="H335" s="340"/>
      <c r="I335" s="340"/>
    </row>
    <row r="336" s="307" customFormat="1" ht="55" customHeight="1" spans="1:9">
      <c r="A336" s="339"/>
      <c r="B336" s="340"/>
      <c r="C336" s="340"/>
      <c r="D336" s="340"/>
      <c r="E336" s="341"/>
      <c r="F336" s="346"/>
      <c r="G336" s="347"/>
      <c r="H336" s="340"/>
      <c r="I336" s="340"/>
    </row>
    <row r="337" s="307" customFormat="1" ht="55" customHeight="1" spans="1:9">
      <c r="A337" s="339"/>
      <c r="B337" s="340"/>
      <c r="C337" s="340"/>
      <c r="D337" s="340"/>
      <c r="E337" s="341"/>
      <c r="F337" s="346"/>
      <c r="G337" s="347"/>
      <c r="H337" s="340"/>
      <c r="I337" s="340"/>
    </row>
    <row r="338" s="307" customFormat="1" ht="55" customHeight="1" spans="1:9">
      <c r="A338" s="339"/>
      <c r="B338" s="340"/>
      <c r="C338" s="340"/>
      <c r="D338" s="340"/>
      <c r="E338" s="341"/>
      <c r="F338" s="346"/>
      <c r="G338" s="347"/>
      <c r="H338" s="340"/>
      <c r="I338" s="340"/>
    </row>
    <row r="339" s="307" customFormat="1" ht="55" customHeight="1" spans="1:9">
      <c r="A339" s="339"/>
      <c r="B339" s="340"/>
      <c r="C339" s="340"/>
      <c r="D339" s="340"/>
      <c r="E339" s="341"/>
      <c r="F339" s="346"/>
      <c r="G339" s="347"/>
      <c r="H339" s="340"/>
      <c r="I339" s="340"/>
    </row>
    <row r="340" s="307" customFormat="1" ht="55" customHeight="1" spans="1:9">
      <c r="A340" s="339"/>
      <c r="B340" s="340"/>
      <c r="C340" s="340"/>
      <c r="D340" s="340"/>
      <c r="E340" s="341"/>
      <c r="F340" s="346"/>
      <c r="G340" s="347"/>
      <c r="H340" s="340"/>
      <c r="I340" s="340"/>
    </row>
    <row r="341" s="307" customFormat="1" ht="55" customHeight="1" spans="1:9">
      <c r="A341" s="339"/>
      <c r="B341" s="340"/>
      <c r="C341" s="340"/>
      <c r="D341" s="340"/>
      <c r="E341" s="341"/>
      <c r="F341" s="346"/>
      <c r="G341" s="347"/>
      <c r="H341" s="340"/>
      <c r="I341" s="340"/>
    </row>
    <row r="342" s="307" customFormat="1" ht="55" customHeight="1" spans="1:9">
      <c r="A342" s="339"/>
      <c r="B342" s="340"/>
      <c r="C342" s="340"/>
      <c r="D342" s="340"/>
      <c r="E342" s="341"/>
      <c r="F342" s="346"/>
      <c r="G342" s="347"/>
      <c r="H342" s="340"/>
      <c r="I342" s="340"/>
    </row>
    <row r="343" s="307" customFormat="1" ht="55" customHeight="1" spans="1:9">
      <c r="A343" s="339"/>
      <c r="B343" s="340"/>
      <c r="C343" s="340"/>
      <c r="D343" s="340"/>
      <c r="E343" s="341"/>
      <c r="F343" s="346"/>
      <c r="G343" s="347"/>
      <c r="H343" s="340"/>
      <c r="I343" s="340"/>
    </row>
    <row r="344" s="307" customFormat="1" ht="55" customHeight="1" spans="1:9">
      <c r="A344" s="339"/>
      <c r="B344" s="340"/>
      <c r="C344" s="340"/>
      <c r="D344" s="340"/>
      <c r="E344" s="341"/>
      <c r="F344" s="346"/>
      <c r="G344" s="347"/>
      <c r="H344" s="340"/>
      <c r="I344" s="340"/>
    </row>
    <row r="345" s="307" customFormat="1" ht="55" customHeight="1" spans="1:9">
      <c r="A345" s="339"/>
      <c r="B345" s="340"/>
      <c r="C345" s="340"/>
      <c r="D345" s="340"/>
      <c r="E345" s="341"/>
      <c r="F345" s="346"/>
      <c r="G345" s="347"/>
      <c r="H345" s="340"/>
      <c r="I345" s="340"/>
    </row>
    <row r="346" s="307" customFormat="1" ht="55" customHeight="1" spans="1:9">
      <c r="A346" s="339"/>
      <c r="B346" s="340"/>
      <c r="C346" s="340"/>
      <c r="D346" s="340"/>
      <c r="E346" s="341"/>
      <c r="F346" s="346"/>
      <c r="G346" s="347"/>
      <c r="H346" s="340"/>
      <c r="I346" s="340"/>
    </row>
    <row r="347" s="307" customFormat="1" ht="55" customHeight="1" spans="1:9">
      <c r="A347" s="339"/>
      <c r="B347" s="340"/>
      <c r="C347" s="340"/>
      <c r="D347" s="340"/>
      <c r="E347" s="341"/>
      <c r="F347" s="346"/>
      <c r="G347" s="347"/>
      <c r="H347" s="340"/>
      <c r="I347" s="340"/>
    </row>
    <row r="348" s="307" customFormat="1" ht="55" customHeight="1" spans="1:9">
      <c r="A348" s="339"/>
      <c r="B348" s="340"/>
      <c r="C348" s="340"/>
      <c r="D348" s="340"/>
      <c r="E348" s="341"/>
      <c r="F348" s="346"/>
      <c r="G348" s="347"/>
      <c r="H348" s="340"/>
      <c r="I348" s="340"/>
    </row>
    <row r="349" s="307" customFormat="1" ht="55" customHeight="1" spans="1:9">
      <c r="A349" s="339"/>
      <c r="B349" s="340"/>
      <c r="C349" s="340"/>
      <c r="D349" s="340"/>
      <c r="E349" s="341"/>
      <c r="F349" s="346"/>
      <c r="G349" s="347"/>
      <c r="H349" s="340"/>
      <c r="I349" s="340"/>
    </row>
    <row r="350" s="307" customFormat="1" ht="55" customHeight="1" spans="1:9">
      <c r="A350" s="339"/>
      <c r="B350" s="340"/>
      <c r="C350" s="340"/>
      <c r="D350" s="340"/>
      <c r="E350" s="341"/>
      <c r="F350" s="346"/>
      <c r="G350" s="347"/>
      <c r="H350" s="340"/>
      <c r="I350" s="340"/>
    </row>
    <row r="351" s="307" customFormat="1" ht="55" customHeight="1" spans="1:9">
      <c r="A351" s="339"/>
      <c r="B351" s="340"/>
      <c r="C351" s="340"/>
      <c r="D351" s="340"/>
      <c r="E351" s="341"/>
      <c r="F351" s="346"/>
      <c r="G351" s="347"/>
      <c r="H351" s="340"/>
      <c r="I351" s="340"/>
    </row>
    <row r="352" s="307" customFormat="1" ht="55" customHeight="1" spans="1:9">
      <c r="A352" s="339"/>
      <c r="B352" s="340"/>
      <c r="C352" s="340"/>
      <c r="D352" s="340"/>
      <c r="E352" s="341"/>
      <c r="F352" s="346"/>
      <c r="G352" s="347"/>
      <c r="H352" s="340"/>
      <c r="I352" s="340"/>
    </row>
    <row r="353" s="307" customFormat="1" ht="55" customHeight="1" spans="1:9">
      <c r="A353" s="339"/>
      <c r="B353" s="340"/>
      <c r="C353" s="340"/>
      <c r="D353" s="340"/>
      <c r="E353" s="341"/>
      <c r="F353" s="346"/>
      <c r="G353" s="347"/>
      <c r="H353" s="340"/>
      <c r="I353" s="340"/>
    </row>
    <row r="354" s="307" customFormat="1" ht="55" customHeight="1" spans="1:9">
      <c r="A354" s="339"/>
      <c r="B354" s="340"/>
      <c r="C354" s="340"/>
      <c r="D354" s="340"/>
      <c r="E354" s="341"/>
      <c r="F354" s="346"/>
      <c r="G354" s="347"/>
      <c r="H354" s="340"/>
      <c r="I354" s="340"/>
    </row>
    <row r="355" s="307" customFormat="1" ht="55" customHeight="1" spans="1:9">
      <c r="A355" s="339"/>
      <c r="B355" s="340"/>
      <c r="C355" s="340"/>
      <c r="D355" s="340"/>
      <c r="E355" s="341"/>
      <c r="F355" s="346"/>
      <c r="G355" s="347"/>
      <c r="H355" s="340"/>
      <c r="I355" s="340"/>
    </row>
    <row r="356" s="307" customFormat="1" ht="55" customHeight="1" spans="1:9">
      <c r="A356" s="339"/>
      <c r="B356" s="340"/>
      <c r="C356" s="340"/>
      <c r="D356" s="340"/>
      <c r="E356" s="341"/>
      <c r="F356" s="346"/>
      <c r="G356" s="347"/>
      <c r="H356" s="340"/>
      <c r="I356" s="340"/>
    </row>
    <row r="357" s="307" customFormat="1" ht="55" customHeight="1" spans="1:9">
      <c r="A357" s="339"/>
      <c r="B357" s="340"/>
      <c r="C357" s="340"/>
      <c r="D357" s="340"/>
      <c r="E357" s="341"/>
      <c r="F357" s="346"/>
      <c r="G357" s="347"/>
      <c r="H357" s="340"/>
      <c r="I357" s="340"/>
    </row>
    <row r="358" s="307" customFormat="1" ht="55" customHeight="1" spans="1:9">
      <c r="A358" s="339"/>
      <c r="B358" s="340"/>
      <c r="C358" s="340"/>
      <c r="D358" s="340"/>
      <c r="E358" s="341"/>
      <c r="F358" s="346"/>
      <c r="G358" s="347"/>
      <c r="H358" s="340"/>
      <c r="I358" s="340"/>
    </row>
    <row r="359" s="307" customFormat="1" ht="55" customHeight="1" spans="1:9">
      <c r="A359" s="339"/>
      <c r="B359" s="340"/>
      <c r="C359" s="340"/>
      <c r="D359" s="340"/>
      <c r="E359" s="341"/>
      <c r="F359" s="346"/>
      <c r="G359" s="347"/>
      <c r="H359" s="340"/>
      <c r="I359" s="340"/>
    </row>
    <row r="360" s="307" customFormat="1" ht="55" customHeight="1" spans="1:9">
      <c r="A360" s="339"/>
      <c r="B360" s="340"/>
      <c r="C360" s="340"/>
      <c r="D360" s="340"/>
      <c r="E360" s="341"/>
      <c r="F360" s="346"/>
      <c r="G360" s="347"/>
      <c r="H360" s="340"/>
      <c r="I360" s="340"/>
    </row>
    <row r="361" s="307" customFormat="1" ht="55" customHeight="1" spans="1:9">
      <c r="A361" s="339"/>
      <c r="B361" s="340"/>
      <c r="C361" s="340"/>
      <c r="D361" s="340"/>
      <c r="E361" s="341"/>
      <c r="F361" s="346"/>
      <c r="G361" s="347"/>
      <c r="H361" s="340"/>
      <c r="I361" s="340"/>
    </row>
    <row r="362" s="307" customFormat="1" ht="55" customHeight="1" spans="1:9">
      <c r="A362" s="339"/>
      <c r="B362" s="340"/>
      <c r="C362" s="340"/>
      <c r="D362" s="340"/>
      <c r="E362" s="341"/>
      <c r="F362" s="346"/>
      <c r="G362" s="347"/>
      <c r="H362" s="340"/>
      <c r="I362" s="340"/>
    </row>
    <row r="363" s="307" customFormat="1" ht="55" customHeight="1" spans="1:9">
      <c r="A363" s="339"/>
      <c r="B363" s="340"/>
      <c r="C363" s="340"/>
      <c r="D363" s="340"/>
      <c r="E363" s="341"/>
      <c r="F363" s="346"/>
      <c r="G363" s="347"/>
      <c r="H363" s="340"/>
      <c r="I363" s="340"/>
    </row>
    <row r="364" s="307" customFormat="1" ht="55" customHeight="1" spans="1:9">
      <c r="A364" s="339"/>
      <c r="B364" s="340"/>
      <c r="C364" s="340"/>
      <c r="D364" s="340"/>
      <c r="E364" s="341"/>
      <c r="F364" s="346"/>
      <c r="G364" s="347"/>
      <c r="H364" s="340"/>
      <c r="I364" s="340"/>
    </row>
    <row r="365" s="307" customFormat="1" ht="55" customHeight="1" spans="1:9">
      <c r="A365" s="339"/>
      <c r="B365" s="340"/>
      <c r="C365" s="340"/>
      <c r="D365" s="340"/>
      <c r="E365" s="341"/>
      <c r="F365" s="346"/>
      <c r="G365" s="347"/>
      <c r="H365" s="340"/>
      <c r="I365" s="340"/>
    </row>
    <row r="366" s="307" customFormat="1" ht="55" customHeight="1" spans="1:9">
      <c r="A366" s="339"/>
      <c r="B366" s="340"/>
      <c r="C366" s="340"/>
      <c r="D366" s="340"/>
      <c r="E366" s="341"/>
      <c r="F366" s="346"/>
      <c r="G366" s="347"/>
      <c r="H366" s="340"/>
      <c r="I366" s="340"/>
    </row>
    <row r="367" s="307" customFormat="1" ht="55" customHeight="1" spans="1:9">
      <c r="A367" s="339"/>
      <c r="B367" s="340"/>
      <c r="C367" s="340"/>
      <c r="D367" s="340"/>
      <c r="E367" s="341"/>
      <c r="F367" s="346"/>
      <c r="G367" s="347"/>
      <c r="H367" s="340"/>
      <c r="I367" s="340"/>
    </row>
    <row r="368" s="307" customFormat="1" ht="55" customHeight="1" spans="1:9">
      <c r="A368" s="339"/>
      <c r="B368" s="340"/>
      <c r="C368" s="340"/>
      <c r="D368" s="340"/>
      <c r="E368" s="341"/>
      <c r="F368" s="346"/>
      <c r="G368" s="347"/>
      <c r="H368" s="340"/>
      <c r="I368" s="340"/>
    </row>
    <row r="369" s="307" customFormat="1" ht="55" customHeight="1" spans="1:9">
      <c r="A369" s="339"/>
      <c r="B369" s="340"/>
      <c r="C369" s="340"/>
      <c r="D369" s="340"/>
      <c r="E369" s="341"/>
      <c r="F369" s="346"/>
      <c r="G369" s="347"/>
      <c r="H369" s="340"/>
      <c r="I369" s="340"/>
    </row>
    <row r="370" s="307" customFormat="1" ht="55" customHeight="1" spans="1:9">
      <c r="A370" s="339"/>
      <c r="B370" s="340"/>
      <c r="C370" s="340"/>
      <c r="D370" s="340"/>
      <c r="E370" s="341"/>
      <c r="F370" s="346"/>
      <c r="G370" s="347"/>
      <c r="H370" s="340"/>
      <c r="I370" s="340"/>
    </row>
    <row r="371" s="307" customFormat="1" ht="55" customHeight="1" spans="1:9">
      <c r="A371" s="339"/>
      <c r="B371" s="340"/>
      <c r="C371" s="340"/>
      <c r="D371" s="340"/>
      <c r="E371" s="341"/>
      <c r="F371" s="346"/>
      <c r="G371" s="347"/>
      <c r="H371" s="340"/>
      <c r="I371" s="340"/>
    </row>
    <row r="372" s="307" customFormat="1" ht="55" customHeight="1" spans="1:9">
      <c r="A372" s="339"/>
      <c r="B372" s="340"/>
      <c r="C372" s="340"/>
      <c r="D372" s="340"/>
      <c r="E372" s="341"/>
      <c r="F372" s="346"/>
      <c r="G372" s="347"/>
      <c r="H372" s="340"/>
      <c r="I372" s="340"/>
    </row>
    <row r="373" s="307" customFormat="1" ht="55" customHeight="1" spans="1:9">
      <c r="A373" s="339"/>
      <c r="B373" s="340"/>
      <c r="C373" s="340"/>
      <c r="D373" s="340"/>
      <c r="E373" s="341"/>
      <c r="F373" s="346"/>
      <c r="G373" s="347"/>
      <c r="H373" s="340"/>
      <c r="I373" s="340"/>
    </row>
    <row r="374" s="307" customFormat="1" ht="55" customHeight="1" spans="1:9">
      <c r="A374" s="339"/>
      <c r="B374" s="340"/>
      <c r="C374" s="340"/>
      <c r="D374" s="340"/>
      <c r="E374" s="341"/>
      <c r="F374" s="346"/>
      <c r="G374" s="347"/>
      <c r="H374" s="340"/>
      <c r="I374" s="340"/>
    </row>
    <row r="375" s="307" customFormat="1" ht="55" customHeight="1" spans="1:9">
      <c r="A375" s="339"/>
      <c r="B375" s="340"/>
      <c r="C375" s="340"/>
      <c r="D375" s="340"/>
      <c r="E375" s="341"/>
      <c r="F375" s="346"/>
      <c r="G375" s="347"/>
      <c r="H375" s="340"/>
      <c r="I375" s="340"/>
    </row>
    <row r="376" s="307" customFormat="1" ht="55" customHeight="1" spans="1:9">
      <c r="A376" s="339"/>
      <c r="B376" s="340"/>
      <c r="C376" s="340"/>
      <c r="D376" s="340"/>
      <c r="E376" s="341"/>
      <c r="F376" s="346"/>
      <c r="G376" s="347"/>
      <c r="H376" s="340"/>
      <c r="I376" s="340"/>
    </row>
    <row r="377" s="307" customFormat="1" ht="55" customHeight="1" spans="1:9">
      <c r="A377" s="339"/>
      <c r="B377" s="340"/>
      <c r="C377" s="340"/>
      <c r="D377" s="340"/>
      <c r="E377" s="341"/>
      <c r="F377" s="346"/>
      <c r="G377" s="347"/>
      <c r="H377" s="340"/>
      <c r="I377" s="340"/>
    </row>
    <row r="378" s="307" customFormat="1" ht="55" customHeight="1" spans="1:9">
      <c r="A378" s="339"/>
      <c r="B378" s="340"/>
      <c r="C378" s="340"/>
      <c r="D378" s="340"/>
      <c r="E378" s="341"/>
      <c r="F378" s="346"/>
      <c r="G378" s="347"/>
      <c r="H378" s="340"/>
      <c r="I378" s="340"/>
    </row>
    <row r="379" s="307" customFormat="1" ht="55" customHeight="1" spans="1:9">
      <c r="A379" s="339"/>
      <c r="B379" s="340"/>
      <c r="C379" s="340"/>
      <c r="D379" s="340"/>
      <c r="E379" s="341"/>
      <c r="F379" s="346"/>
      <c r="G379" s="347"/>
      <c r="H379" s="340"/>
      <c r="I379" s="340"/>
    </row>
    <row r="380" s="307" customFormat="1" ht="55" customHeight="1" spans="1:9">
      <c r="A380" s="339"/>
      <c r="B380" s="340"/>
      <c r="C380" s="340"/>
      <c r="D380" s="340"/>
      <c r="E380" s="341"/>
      <c r="F380" s="346"/>
      <c r="G380" s="347"/>
      <c r="H380" s="340"/>
      <c r="I380" s="340"/>
    </row>
    <row r="381" s="307" customFormat="1" ht="55" customHeight="1" spans="1:9">
      <c r="A381" s="339"/>
      <c r="B381" s="340"/>
      <c r="C381" s="340"/>
      <c r="D381" s="340"/>
      <c r="E381" s="341"/>
      <c r="F381" s="346"/>
      <c r="G381" s="347"/>
      <c r="H381" s="340"/>
      <c r="I381" s="340"/>
    </row>
    <row r="382" s="307" customFormat="1" ht="55" customHeight="1" spans="1:9">
      <c r="A382" s="339"/>
      <c r="B382" s="340"/>
      <c r="C382" s="340"/>
      <c r="D382" s="340"/>
      <c r="E382" s="341"/>
      <c r="F382" s="346"/>
      <c r="G382" s="347"/>
      <c r="H382" s="340"/>
      <c r="I382" s="340"/>
    </row>
    <row r="383" s="307" customFormat="1" ht="55" customHeight="1" spans="1:9">
      <c r="A383" s="339"/>
      <c r="B383" s="340"/>
      <c r="C383" s="340"/>
      <c r="D383" s="340"/>
      <c r="E383" s="341"/>
      <c r="F383" s="346"/>
      <c r="G383" s="347"/>
      <c r="H383" s="340"/>
      <c r="I383" s="340"/>
    </row>
    <row r="384" s="307" customFormat="1" ht="55" customHeight="1" spans="1:9">
      <c r="A384" s="339"/>
      <c r="B384" s="340"/>
      <c r="C384" s="340"/>
      <c r="D384" s="340"/>
      <c r="E384" s="341"/>
      <c r="F384" s="346"/>
      <c r="G384" s="347"/>
      <c r="H384" s="340"/>
      <c r="I384" s="340"/>
    </row>
    <row r="385" s="307" customFormat="1" ht="55" customHeight="1" spans="1:9">
      <c r="A385" s="339"/>
      <c r="B385" s="340"/>
      <c r="C385" s="340"/>
      <c r="D385" s="340"/>
      <c r="E385" s="341"/>
      <c r="F385" s="346"/>
      <c r="G385" s="347"/>
      <c r="H385" s="340"/>
      <c r="I385" s="340"/>
    </row>
    <row r="386" s="307" customFormat="1" ht="55" customHeight="1" spans="1:9">
      <c r="A386" s="339"/>
      <c r="B386" s="340"/>
      <c r="C386" s="340"/>
      <c r="D386" s="340"/>
      <c r="E386" s="341"/>
      <c r="F386" s="346"/>
      <c r="G386" s="347"/>
      <c r="H386" s="340"/>
      <c r="I386" s="340"/>
    </row>
    <row r="387" s="307" customFormat="1" ht="55" customHeight="1" spans="1:9">
      <c r="A387" s="339"/>
      <c r="B387" s="340"/>
      <c r="C387" s="340"/>
      <c r="D387" s="340"/>
      <c r="E387" s="341"/>
      <c r="F387" s="346"/>
      <c r="G387" s="347"/>
      <c r="H387" s="340"/>
      <c r="I387" s="340"/>
    </row>
    <row r="388" s="307" customFormat="1" ht="55" customHeight="1" spans="1:9">
      <c r="A388" s="339"/>
      <c r="B388" s="340"/>
      <c r="C388" s="340"/>
      <c r="D388" s="340"/>
      <c r="E388" s="341"/>
      <c r="F388" s="346"/>
      <c r="G388" s="347"/>
      <c r="H388" s="340"/>
      <c r="I388" s="340"/>
    </row>
    <row r="389" s="307" customFormat="1" ht="55" customHeight="1" spans="1:9">
      <c r="A389" s="339"/>
      <c r="B389" s="340"/>
      <c r="C389" s="340"/>
      <c r="D389" s="340"/>
      <c r="E389" s="341"/>
      <c r="F389" s="346"/>
      <c r="G389" s="347"/>
      <c r="H389" s="340"/>
      <c r="I389" s="340"/>
    </row>
    <row r="390" s="307" customFormat="1" ht="55" customHeight="1" spans="1:9">
      <c r="A390" s="339"/>
      <c r="B390" s="340"/>
      <c r="C390" s="340"/>
      <c r="D390" s="340"/>
      <c r="E390" s="341"/>
      <c r="F390" s="346"/>
      <c r="G390" s="347"/>
      <c r="H390" s="340"/>
      <c r="I390" s="340"/>
    </row>
    <row r="391" s="307" customFormat="1" ht="55" customHeight="1" spans="1:9">
      <c r="A391" s="339"/>
      <c r="B391" s="340"/>
      <c r="C391" s="340"/>
      <c r="D391" s="340"/>
      <c r="E391" s="341"/>
      <c r="F391" s="346"/>
      <c r="G391" s="347"/>
      <c r="H391" s="340"/>
      <c r="I391" s="340"/>
    </row>
    <row r="392" s="307" customFormat="1" ht="55" customHeight="1" spans="1:9">
      <c r="A392" s="339"/>
      <c r="B392" s="340"/>
      <c r="C392" s="340"/>
      <c r="D392" s="340"/>
      <c r="E392" s="341"/>
      <c r="F392" s="346"/>
      <c r="G392" s="347"/>
      <c r="H392" s="340"/>
      <c r="I392" s="340"/>
    </row>
    <row r="393" s="307" customFormat="1" ht="55" customHeight="1" spans="1:9">
      <c r="A393" s="339"/>
      <c r="B393" s="340"/>
      <c r="C393" s="340"/>
      <c r="D393" s="340"/>
      <c r="E393" s="341"/>
      <c r="F393" s="346"/>
      <c r="G393" s="347"/>
      <c r="H393" s="340"/>
      <c r="I393" s="340"/>
    </row>
    <row r="394" s="307" customFormat="1" ht="55" customHeight="1" spans="1:9">
      <c r="A394" s="339"/>
      <c r="B394" s="340"/>
      <c r="C394" s="340"/>
      <c r="D394" s="340"/>
      <c r="E394" s="341"/>
      <c r="F394" s="346"/>
      <c r="G394" s="347"/>
      <c r="H394" s="340"/>
      <c r="I394" s="340"/>
    </row>
    <row r="395" s="307" customFormat="1" ht="55" customHeight="1" spans="1:9">
      <c r="A395" s="339"/>
      <c r="B395" s="340"/>
      <c r="C395" s="340"/>
      <c r="D395" s="340"/>
      <c r="E395" s="341"/>
      <c r="F395" s="346"/>
      <c r="G395" s="347"/>
      <c r="H395" s="340"/>
      <c r="I395" s="340"/>
    </row>
    <row r="396" s="307" customFormat="1" ht="55" customHeight="1" spans="1:9">
      <c r="A396" s="339"/>
      <c r="B396" s="340"/>
      <c r="C396" s="340"/>
      <c r="D396" s="340"/>
      <c r="E396" s="341"/>
      <c r="F396" s="346"/>
      <c r="G396" s="347"/>
      <c r="H396" s="340"/>
      <c r="I396" s="340"/>
    </row>
    <row r="397" s="307" customFormat="1" ht="55" customHeight="1" spans="1:9">
      <c r="A397" s="339"/>
      <c r="B397" s="340"/>
      <c r="C397" s="340"/>
      <c r="D397" s="340"/>
      <c r="E397" s="341"/>
      <c r="F397" s="346"/>
      <c r="G397" s="347"/>
      <c r="H397" s="340"/>
      <c r="I397" s="340"/>
    </row>
    <row r="398" s="307" customFormat="1" ht="55" customHeight="1" spans="1:9">
      <c r="A398" s="339"/>
      <c r="B398" s="340"/>
      <c r="C398" s="340"/>
      <c r="D398" s="340"/>
      <c r="E398" s="341"/>
      <c r="F398" s="346"/>
      <c r="G398" s="347"/>
      <c r="H398" s="340"/>
      <c r="I398" s="340"/>
    </row>
    <row r="399" s="307" customFormat="1" ht="55" customHeight="1" spans="1:9">
      <c r="A399" s="339"/>
      <c r="B399" s="340"/>
      <c r="C399" s="340"/>
      <c r="D399" s="340"/>
      <c r="E399" s="341"/>
      <c r="F399" s="346"/>
      <c r="G399" s="347"/>
      <c r="H399" s="340"/>
      <c r="I399" s="340"/>
    </row>
    <row r="400" s="307" customFormat="1" ht="55" customHeight="1" spans="1:9">
      <c r="A400" s="339"/>
      <c r="B400" s="340"/>
      <c r="C400" s="340"/>
      <c r="D400" s="340"/>
      <c r="E400" s="341"/>
      <c r="F400" s="346"/>
      <c r="G400" s="347"/>
      <c r="H400" s="340"/>
      <c r="I400" s="340"/>
    </row>
    <row r="401" s="307" customFormat="1" ht="55" customHeight="1" spans="1:9">
      <c r="A401" s="339"/>
      <c r="B401" s="340"/>
      <c r="C401" s="340"/>
      <c r="D401" s="340"/>
      <c r="E401" s="341"/>
      <c r="F401" s="346"/>
      <c r="G401" s="347"/>
      <c r="H401" s="340"/>
      <c r="I401" s="340"/>
    </row>
    <row r="402" s="307" customFormat="1" ht="55" customHeight="1" spans="1:9">
      <c r="A402" s="339"/>
      <c r="B402" s="340"/>
      <c r="C402" s="340"/>
      <c r="D402" s="340"/>
      <c r="E402" s="341"/>
      <c r="F402" s="346"/>
      <c r="G402" s="347"/>
      <c r="H402" s="340"/>
      <c r="I402" s="340"/>
    </row>
    <row r="403" s="307" customFormat="1" ht="55" customHeight="1" spans="1:9">
      <c r="A403" s="339"/>
      <c r="B403" s="340"/>
      <c r="C403" s="340"/>
      <c r="D403" s="340"/>
      <c r="E403" s="341"/>
      <c r="F403" s="346"/>
      <c r="G403" s="347"/>
      <c r="H403" s="340"/>
      <c r="I403" s="340"/>
    </row>
    <row r="404" s="307" customFormat="1" ht="55" customHeight="1" spans="1:9">
      <c r="A404" s="339"/>
      <c r="B404" s="340"/>
      <c r="C404" s="340"/>
      <c r="D404" s="340"/>
      <c r="E404" s="341"/>
      <c r="F404" s="346"/>
      <c r="G404" s="347"/>
      <c r="H404" s="340"/>
      <c r="I404" s="340"/>
    </row>
    <row r="405" s="307" customFormat="1" ht="55" customHeight="1" spans="1:9">
      <c r="A405" s="339"/>
      <c r="B405" s="340"/>
      <c r="C405" s="340"/>
      <c r="D405" s="340"/>
      <c r="E405" s="341"/>
      <c r="F405" s="346"/>
      <c r="G405" s="347"/>
      <c r="H405" s="340"/>
      <c r="I405" s="340"/>
    </row>
    <row r="406" s="307" customFormat="1" ht="55" customHeight="1" spans="1:9">
      <c r="A406" s="339"/>
      <c r="B406" s="340"/>
      <c r="C406" s="340"/>
      <c r="D406" s="340"/>
      <c r="E406" s="341"/>
      <c r="F406" s="346"/>
      <c r="G406" s="347"/>
      <c r="H406" s="340"/>
      <c r="I406" s="340"/>
    </row>
    <row r="407" s="307" customFormat="1" ht="55" customHeight="1" spans="1:9">
      <c r="A407" s="339"/>
      <c r="B407" s="340"/>
      <c r="C407" s="340"/>
      <c r="D407" s="340"/>
      <c r="E407" s="341"/>
      <c r="F407" s="346"/>
      <c r="G407" s="347"/>
      <c r="H407" s="340"/>
      <c r="I407" s="340"/>
    </row>
    <row r="408" s="307" customFormat="1" ht="55" customHeight="1" spans="1:9">
      <c r="A408" s="339"/>
      <c r="B408" s="340"/>
      <c r="C408" s="340"/>
      <c r="D408" s="340"/>
      <c r="E408" s="341"/>
      <c r="F408" s="346"/>
      <c r="G408" s="347"/>
      <c r="H408" s="340"/>
      <c r="I408" s="340"/>
    </row>
    <row r="409" s="307" customFormat="1" ht="55" customHeight="1" spans="1:9">
      <c r="A409" s="339"/>
      <c r="B409" s="340"/>
      <c r="C409" s="340"/>
      <c r="D409" s="340"/>
      <c r="E409" s="341"/>
      <c r="F409" s="346"/>
      <c r="G409" s="347"/>
      <c r="H409" s="340"/>
      <c r="I409" s="340"/>
    </row>
    <row r="410" s="307" customFormat="1" ht="55" customHeight="1" spans="1:9">
      <c r="A410" s="339"/>
      <c r="B410" s="340"/>
      <c r="C410" s="340"/>
      <c r="D410" s="340"/>
      <c r="E410" s="341"/>
      <c r="F410" s="346"/>
      <c r="G410" s="347"/>
      <c r="H410" s="340"/>
      <c r="I410" s="340"/>
    </row>
    <row r="411" s="307" customFormat="1" ht="55" customHeight="1" spans="1:9">
      <c r="A411" s="339"/>
      <c r="B411" s="340"/>
      <c r="C411" s="340"/>
      <c r="D411" s="340"/>
      <c r="E411" s="341"/>
      <c r="F411" s="346"/>
      <c r="G411" s="347"/>
      <c r="H411" s="340"/>
      <c r="I411" s="340"/>
    </row>
    <row r="412" s="307" customFormat="1" ht="55" customHeight="1" spans="1:9">
      <c r="A412" s="339"/>
      <c r="B412" s="340"/>
      <c r="C412" s="340"/>
      <c r="D412" s="340"/>
      <c r="E412" s="341"/>
      <c r="F412" s="346"/>
      <c r="G412" s="347"/>
      <c r="H412" s="340"/>
      <c r="I412" s="340"/>
    </row>
    <row r="413" s="307" customFormat="1" ht="55" customHeight="1" spans="1:9">
      <c r="A413" s="339"/>
      <c r="B413" s="340"/>
      <c r="C413" s="340"/>
      <c r="D413" s="340"/>
      <c r="E413" s="341"/>
      <c r="F413" s="346"/>
      <c r="G413" s="347"/>
      <c r="H413" s="340"/>
      <c r="I413" s="340"/>
    </row>
    <row r="414" s="307" customFormat="1" ht="55" customHeight="1" spans="1:9">
      <c r="A414" s="339"/>
      <c r="B414" s="340"/>
      <c r="C414" s="340"/>
      <c r="D414" s="340"/>
      <c r="E414" s="341"/>
      <c r="F414" s="346"/>
      <c r="G414" s="347"/>
      <c r="H414" s="340"/>
      <c r="I414" s="340"/>
    </row>
    <row r="415" s="307" customFormat="1" ht="55" customHeight="1" spans="1:9">
      <c r="A415" s="339"/>
      <c r="B415" s="340"/>
      <c r="C415" s="340"/>
      <c r="D415" s="340"/>
      <c r="E415" s="341"/>
      <c r="F415" s="346"/>
      <c r="G415" s="347"/>
      <c r="H415" s="340"/>
      <c r="I415" s="340"/>
    </row>
    <row r="416" s="307" customFormat="1" ht="55" customHeight="1" spans="1:9">
      <c r="A416" s="339"/>
      <c r="B416" s="340"/>
      <c r="C416" s="340"/>
      <c r="D416" s="340"/>
      <c r="E416" s="341"/>
      <c r="F416" s="346"/>
      <c r="G416" s="347"/>
      <c r="H416" s="340"/>
      <c r="I416" s="340"/>
    </row>
    <row r="417" s="307" customFormat="1" ht="55" customHeight="1" spans="1:9">
      <c r="A417" s="339"/>
      <c r="B417" s="340"/>
      <c r="C417" s="340"/>
      <c r="D417" s="340"/>
      <c r="E417" s="341"/>
      <c r="F417" s="346"/>
      <c r="G417" s="347"/>
      <c r="H417" s="340"/>
      <c r="I417" s="340"/>
    </row>
    <row r="418" s="307" customFormat="1" ht="55" customHeight="1" spans="1:9">
      <c r="A418" s="339"/>
      <c r="B418" s="340"/>
      <c r="C418" s="340"/>
      <c r="D418" s="340"/>
      <c r="E418" s="341"/>
      <c r="F418" s="346"/>
      <c r="G418" s="347"/>
      <c r="H418" s="340"/>
      <c r="I418" s="340"/>
    </row>
    <row r="419" s="307" customFormat="1" ht="55" customHeight="1" spans="1:9">
      <c r="A419" s="339"/>
      <c r="B419" s="340"/>
      <c r="C419" s="340"/>
      <c r="D419" s="340"/>
      <c r="E419" s="341"/>
      <c r="F419" s="346"/>
      <c r="G419" s="347"/>
      <c r="H419" s="340"/>
      <c r="I419" s="340"/>
    </row>
    <row r="420" s="307" customFormat="1" ht="55" customHeight="1" spans="1:9">
      <c r="A420" s="339"/>
      <c r="B420" s="340"/>
      <c r="C420" s="340"/>
      <c r="D420" s="340"/>
      <c r="E420" s="341"/>
      <c r="F420" s="346"/>
      <c r="G420" s="347"/>
      <c r="H420" s="340"/>
      <c r="I420" s="340"/>
    </row>
    <row r="421" s="307" customFormat="1" ht="55" customHeight="1" spans="1:9">
      <c r="A421" s="339"/>
      <c r="B421" s="340"/>
      <c r="C421" s="340"/>
      <c r="D421" s="340"/>
      <c r="E421" s="341"/>
      <c r="F421" s="346"/>
      <c r="G421" s="347"/>
      <c r="H421" s="340"/>
      <c r="I421" s="340"/>
    </row>
    <row r="422" s="307" customFormat="1" ht="55" customHeight="1" spans="1:9">
      <c r="A422" s="339"/>
      <c r="B422" s="340"/>
      <c r="C422" s="340"/>
      <c r="D422" s="340"/>
      <c r="E422" s="341"/>
      <c r="F422" s="346"/>
      <c r="G422" s="347"/>
      <c r="H422" s="340"/>
      <c r="I422" s="340"/>
    </row>
    <row r="423" s="307" customFormat="1" ht="55" customHeight="1" spans="1:9">
      <c r="A423" s="339"/>
      <c r="B423" s="340"/>
      <c r="C423" s="340"/>
      <c r="D423" s="340"/>
      <c r="E423" s="341"/>
      <c r="F423" s="346"/>
      <c r="G423" s="347"/>
      <c r="H423" s="340"/>
      <c r="I423" s="340"/>
    </row>
    <row r="424" s="307" customFormat="1" ht="55" customHeight="1" spans="1:9">
      <c r="A424" s="339"/>
      <c r="B424" s="340"/>
      <c r="C424" s="340"/>
      <c r="D424" s="340"/>
      <c r="E424" s="341"/>
      <c r="F424" s="346"/>
      <c r="G424" s="347"/>
      <c r="H424" s="340"/>
      <c r="I424" s="340"/>
    </row>
    <row r="425" s="307" customFormat="1" ht="55" customHeight="1" spans="1:9">
      <c r="A425" s="339"/>
      <c r="B425" s="340"/>
      <c r="C425" s="340"/>
      <c r="D425" s="340"/>
      <c r="E425" s="341"/>
      <c r="F425" s="346"/>
      <c r="G425" s="347"/>
      <c r="H425" s="340"/>
      <c r="I425" s="340"/>
    </row>
    <row r="426" s="307" customFormat="1" ht="55" customHeight="1" spans="1:9">
      <c r="A426" s="339"/>
      <c r="B426" s="340"/>
      <c r="C426" s="340"/>
      <c r="D426" s="340"/>
      <c r="E426" s="341"/>
      <c r="F426" s="346"/>
      <c r="G426" s="347"/>
      <c r="H426" s="340"/>
      <c r="I426" s="340"/>
    </row>
    <row r="427" s="307" customFormat="1" ht="55" customHeight="1" spans="1:9">
      <c r="A427" s="339"/>
      <c r="B427" s="340"/>
      <c r="C427" s="340"/>
      <c r="D427" s="340"/>
      <c r="E427" s="341"/>
      <c r="F427" s="346"/>
      <c r="G427" s="347"/>
      <c r="H427" s="340"/>
      <c r="I427" s="340"/>
    </row>
    <row r="428" s="307" customFormat="1" ht="55" customHeight="1" spans="1:9">
      <c r="A428" s="339"/>
      <c r="B428" s="340"/>
      <c r="C428" s="340"/>
      <c r="D428" s="340"/>
      <c r="E428" s="341"/>
      <c r="F428" s="346"/>
      <c r="G428" s="347"/>
      <c r="H428" s="340"/>
      <c r="I428" s="340"/>
    </row>
    <row r="429" s="307" customFormat="1" ht="55" customHeight="1" spans="1:9">
      <c r="A429" s="339"/>
      <c r="B429" s="340"/>
      <c r="C429" s="340"/>
      <c r="D429" s="340"/>
      <c r="E429" s="341"/>
      <c r="F429" s="346"/>
      <c r="G429" s="347"/>
      <c r="H429" s="340"/>
      <c r="I429" s="340"/>
    </row>
    <row r="430" s="307" customFormat="1" ht="55" customHeight="1" spans="1:9">
      <c r="A430" s="339"/>
      <c r="B430" s="340"/>
      <c r="C430" s="340"/>
      <c r="D430" s="340"/>
      <c r="E430" s="341"/>
      <c r="F430" s="346"/>
      <c r="G430" s="347"/>
      <c r="H430" s="340"/>
      <c r="I430" s="340"/>
    </row>
    <row r="431" s="307" customFormat="1" ht="55" customHeight="1" spans="1:9">
      <c r="A431" s="339"/>
      <c r="B431" s="340"/>
      <c r="C431" s="340"/>
      <c r="D431" s="340"/>
      <c r="E431" s="341"/>
      <c r="F431" s="346"/>
      <c r="G431" s="347"/>
      <c r="H431" s="340"/>
      <c r="I431" s="340"/>
    </row>
    <row r="432" s="307" customFormat="1" ht="55" customHeight="1" spans="1:9">
      <c r="A432" s="339"/>
      <c r="B432" s="340"/>
      <c r="C432" s="340"/>
      <c r="D432" s="340"/>
      <c r="E432" s="341"/>
      <c r="F432" s="346"/>
      <c r="G432" s="347"/>
      <c r="H432" s="340"/>
      <c r="I432" s="340"/>
    </row>
    <row r="433" s="307" customFormat="1" ht="55" customHeight="1" spans="1:9">
      <c r="A433" s="339"/>
      <c r="B433" s="340"/>
      <c r="C433" s="340"/>
      <c r="D433" s="340"/>
      <c r="E433" s="341"/>
      <c r="F433" s="346"/>
      <c r="G433" s="347"/>
      <c r="H433" s="340"/>
      <c r="I433" s="340"/>
    </row>
    <row r="434" s="307" customFormat="1" ht="55" customHeight="1" spans="1:9">
      <c r="A434" s="339"/>
      <c r="B434" s="340"/>
      <c r="C434" s="340"/>
      <c r="D434" s="340"/>
      <c r="E434" s="341"/>
      <c r="F434" s="346"/>
      <c r="G434" s="347"/>
      <c r="H434" s="340"/>
      <c r="I434" s="340"/>
    </row>
    <row r="435" s="307" customFormat="1" ht="55" customHeight="1" spans="1:9">
      <c r="A435" s="339"/>
      <c r="B435" s="340"/>
      <c r="C435" s="340"/>
      <c r="D435" s="340"/>
      <c r="E435" s="341"/>
      <c r="F435" s="346"/>
      <c r="G435" s="347"/>
      <c r="H435" s="340"/>
      <c r="I435" s="340"/>
    </row>
    <row r="436" s="307" customFormat="1" ht="55" customHeight="1" spans="1:9">
      <c r="A436" s="339"/>
      <c r="B436" s="340"/>
      <c r="C436" s="340"/>
      <c r="D436" s="340"/>
      <c r="E436" s="341"/>
      <c r="F436" s="346"/>
      <c r="G436" s="347"/>
      <c r="H436" s="340"/>
      <c r="I436" s="340"/>
    </row>
    <row r="437" s="307" customFormat="1" ht="55" customHeight="1" spans="1:9">
      <c r="A437" s="339"/>
      <c r="B437" s="340"/>
      <c r="C437" s="340"/>
      <c r="D437" s="340"/>
      <c r="E437" s="341"/>
      <c r="F437" s="346"/>
      <c r="G437" s="347"/>
      <c r="H437" s="340"/>
      <c r="I437" s="340"/>
    </row>
    <row r="438" s="307" customFormat="1" ht="55" customHeight="1" spans="1:9">
      <c r="A438" s="339"/>
      <c r="B438" s="340"/>
      <c r="C438" s="340"/>
      <c r="D438" s="340"/>
      <c r="E438" s="341"/>
      <c r="F438" s="346"/>
      <c r="G438" s="347"/>
      <c r="H438" s="340"/>
      <c r="I438" s="340"/>
    </row>
    <row r="439" s="307" customFormat="1" ht="55" customHeight="1" spans="1:9">
      <c r="A439" s="339"/>
      <c r="B439" s="340"/>
      <c r="C439" s="340"/>
      <c r="D439" s="340"/>
      <c r="E439" s="341"/>
      <c r="F439" s="346"/>
      <c r="G439" s="347"/>
      <c r="H439" s="340"/>
      <c r="I439" s="340"/>
    </row>
    <row r="440" s="307" customFormat="1" ht="55" customHeight="1" spans="1:9">
      <c r="A440" s="339"/>
      <c r="B440" s="340"/>
      <c r="C440" s="340"/>
      <c r="D440" s="340"/>
      <c r="E440" s="341"/>
      <c r="F440" s="346"/>
      <c r="G440" s="347"/>
      <c r="H440" s="340"/>
      <c r="I440" s="340"/>
    </row>
    <row r="441" s="307" customFormat="1" ht="55" customHeight="1" spans="1:9">
      <c r="A441" s="339"/>
      <c r="B441" s="340"/>
      <c r="C441" s="340"/>
      <c r="D441" s="340"/>
      <c r="E441" s="341"/>
      <c r="F441" s="346"/>
      <c r="G441" s="347"/>
      <c r="H441" s="340"/>
      <c r="I441" s="340"/>
    </row>
    <row r="442" s="307" customFormat="1" ht="55" customHeight="1" spans="1:9">
      <c r="A442" s="339"/>
      <c r="B442" s="340"/>
      <c r="C442" s="340"/>
      <c r="D442" s="340"/>
      <c r="E442" s="341"/>
      <c r="F442" s="346"/>
      <c r="G442" s="347"/>
      <c r="H442" s="340"/>
      <c r="I442" s="340"/>
    </row>
    <row r="443" s="307" customFormat="1" ht="55" customHeight="1" spans="1:9">
      <c r="A443" s="339"/>
      <c r="B443" s="340"/>
      <c r="C443" s="340"/>
      <c r="D443" s="340"/>
      <c r="E443" s="341"/>
      <c r="F443" s="346"/>
      <c r="G443" s="347"/>
      <c r="H443" s="340"/>
      <c r="I443" s="340"/>
    </row>
    <row r="444" s="307" customFormat="1" ht="55" customHeight="1" spans="1:9">
      <c r="A444" s="339"/>
      <c r="B444" s="340"/>
      <c r="C444" s="340"/>
      <c r="D444" s="340"/>
      <c r="E444" s="341"/>
      <c r="F444" s="346"/>
      <c r="G444" s="347"/>
      <c r="H444" s="340"/>
      <c r="I444" s="340"/>
    </row>
    <row r="445" s="307" customFormat="1" ht="55" customHeight="1" spans="1:9">
      <c r="A445" s="339"/>
      <c r="B445" s="340"/>
      <c r="C445" s="340"/>
      <c r="D445" s="340"/>
      <c r="E445" s="341"/>
      <c r="F445" s="346"/>
      <c r="G445" s="347"/>
      <c r="H445" s="340"/>
      <c r="I445" s="340"/>
    </row>
    <row r="446" s="307" customFormat="1" ht="55" customHeight="1" spans="1:9">
      <c r="A446" s="339"/>
      <c r="B446" s="340"/>
      <c r="C446" s="340"/>
      <c r="D446" s="340"/>
      <c r="E446" s="341"/>
      <c r="F446" s="346"/>
      <c r="G446" s="347"/>
      <c r="H446" s="340"/>
      <c r="I446" s="340"/>
    </row>
    <row r="447" s="307" customFormat="1" ht="55" customHeight="1" spans="1:9">
      <c r="A447" s="339"/>
      <c r="B447" s="340"/>
      <c r="C447" s="340"/>
      <c r="D447" s="340"/>
      <c r="E447" s="341"/>
      <c r="F447" s="346"/>
      <c r="G447" s="347"/>
      <c r="H447" s="340"/>
      <c r="I447" s="340"/>
    </row>
    <row r="448" s="307" customFormat="1" ht="55" customHeight="1" spans="1:9">
      <c r="A448" s="339"/>
      <c r="B448" s="340"/>
      <c r="C448" s="340"/>
      <c r="D448" s="340"/>
      <c r="E448" s="341"/>
      <c r="F448" s="346"/>
      <c r="G448" s="347"/>
      <c r="H448" s="340"/>
      <c r="I448" s="340"/>
    </row>
    <row r="449" s="307" customFormat="1" ht="55" customHeight="1" spans="1:9">
      <c r="A449" s="339"/>
      <c r="B449" s="340"/>
      <c r="C449" s="340"/>
      <c r="D449" s="340"/>
      <c r="E449" s="341"/>
      <c r="F449" s="346"/>
      <c r="G449" s="347"/>
      <c r="H449" s="340"/>
      <c r="I449" s="340"/>
    </row>
    <row r="450" s="307" customFormat="1" ht="55" customHeight="1" spans="1:9">
      <c r="A450" s="339"/>
      <c r="B450" s="340"/>
      <c r="C450" s="340"/>
      <c r="D450" s="340"/>
      <c r="E450" s="341"/>
      <c r="F450" s="346"/>
      <c r="G450" s="347"/>
      <c r="H450" s="340"/>
      <c r="I450" s="340"/>
    </row>
    <row r="451" s="307" customFormat="1" ht="55" customHeight="1" spans="1:9">
      <c r="A451" s="339"/>
      <c r="B451" s="340"/>
      <c r="C451" s="340"/>
      <c r="D451" s="340"/>
      <c r="E451" s="341"/>
      <c r="F451" s="346"/>
      <c r="G451" s="347"/>
      <c r="H451" s="340"/>
      <c r="I451" s="340"/>
    </row>
    <row r="452" s="307" customFormat="1" ht="55" customHeight="1" spans="1:9">
      <c r="A452" s="339"/>
      <c r="B452" s="340"/>
      <c r="C452" s="340"/>
      <c r="D452" s="340"/>
      <c r="E452" s="341"/>
      <c r="F452" s="346"/>
      <c r="G452" s="347"/>
      <c r="H452" s="340"/>
      <c r="I452" s="340"/>
    </row>
    <row r="453" s="307" customFormat="1" ht="55" customHeight="1" spans="1:9">
      <c r="A453" s="339"/>
      <c r="B453" s="340"/>
      <c r="C453" s="340"/>
      <c r="D453" s="340"/>
      <c r="E453" s="341"/>
      <c r="F453" s="346"/>
      <c r="G453" s="347"/>
      <c r="H453" s="340"/>
      <c r="I453" s="340"/>
    </row>
    <row r="454" s="307" customFormat="1" ht="55" customHeight="1" spans="1:9">
      <c r="A454" s="339"/>
      <c r="B454" s="340"/>
      <c r="C454" s="340"/>
      <c r="D454" s="340"/>
      <c r="E454" s="341"/>
      <c r="F454" s="346"/>
      <c r="G454" s="347"/>
      <c r="H454" s="340"/>
      <c r="I454" s="340"/>
    </row>
    <row r="455" s="307" customFormat="1" ht="55" customHeight="1" spans="1:9">
      <c r="A455" s="339"/>
      <c r="B455" s="340"/>
      <c r="C455" s="340"/>
      <c r="D455" s="340"/>
      <c r="E455" s="341"/>
      <c r="F455" s="346"/>
      <c r="G455" s="347"/>
      <c r="H455" s="340"/>
      <c r="I455" s="340"/>
    </row>
    <row r="456" s="307" customFormat="1" ht="55" customHeight="1" spans="1:9">
      <c r="A456" s="339"/>
      <c r="B456" s="340"/>
      <c r="C456" s="340"/>
      <c r="D456" s="340"/>
      <c r="E456" s="341"/>
      <c r="F456" s="346"/>
      <c r="G456" s="347"/>
      <c r="H456" s="340"/>
      <c r="I456" s="340"/>
    </row>
    <row r="457" s="307" customFormat="1" ht="55" customHeight="1" spans="1:9">
      <c r="A457" s="339"/>
      <c r="B457" s="340"/>
      <c r="C457" s="340"/>
      <c r="D457" s="340"/>
      <c r="E457" s="341"/>
      <c r="F457" s="346"/>
      <c r="G457" s="347"/>
      <c r="H457" s="340"/>
      <c r="I457" s="340"/>
    </row>
    <row r="458" s="307" customFormat="1" ht="55" customHeight="1" spans="1:9">
      <c r="A458" s="339"/>
      <c r="B458" s="340"/>
      <c r="C458" s="340"/>
      <c r="D458" s="340"/>
      <c r="E458" s="341"/>
      <c r="F458" s="346"/>
      <c r="G458" s="347"/>
      <c r="H458" s="340"/>
      <c r="I458" s="340"/>
    </row>
    <row r="459" s="307" customFormat="1" ht="55" customHeight="1" spans="1:9">
      <c r="A459" s="339"/>
      <c r="B459" s="340"/>
      <c r="C459" s="340"/>
      <c r="D459" s="340"/>
      <c r="E459" s="341"/>
      <c r="F459" s="346"/>
      <c r="G459" s="347"/>
      <c r="H459" s="340"/>
      <c r="I459" s="340"/>
    </row>
    <row r="460" s="307" customFormat="1" ht="55" customHeight="1" spans="1:9">
      <c r="A460" s="339"/>
      <c r="B460" s="340"/>
      <c r="C460" s="340"/>
      <c r="D460" s="340"/>
      <c r="E460" s="341"/>
      <c r="F460" s="346"/>
      <c r="G460" s="347"/>
      <c r="H460" s="340"/>
      <c r="I460" s="340"/>
    </row>
    <row r="461" s="307" customFormat="1" ht="55" customHeight="1" spans="1:9">
      <c r="A461" s="339"/>
      <c r="B461" s="340"/>
      <c r="C461" s="340"/>
      <c r="D461" s="340"/>
      <c r="E461" s="341"/>
      <c r="F461" s="346"/>
      <c r="G461" s="347"/>
      <c r="H461" s="340"/>
      <c r="I461" s="340"/>
    </row>
    <row r="462" s="307" customFormat="1" ht="55" customHeight="1" spans="1:9">
      <c r="A462" s="339"/>
      <c r="B462" s="340"/>
      <c r="C462" s="340"/>
      <c r="D462" s="340"/>
      <c r="E462" s="341"/>
      <c r="F462" s="346"/>
      <c r="G462" s="347"/>
      <c r="H462" s="340"/>
      <c r="I462" s="340"/>
    </row>
    <row r="463" s="307" customFormat="1" ht="55" customHeight="1" spans="1:9">
      <c r="A463" s="339"/>
      <c r="B463" s="340"/>
      <c r="C463" s="340"/>
      <c r="D463" s="340"/>
      <c r="E463" s="341"/>
      <c r="F463" s="346"/>
      <c r="G463" s="347"/>
      <c r="H463" s="340"/>
      <c r="I463" s="340"/>
    </row>
    <row r="464" s="307" customFormat="1" ht="55" customHeight="1" spans="1:9">
      <c r="A464" s="339"/>
      <c r="B464" s="340"/>
      <c r="C464" s="340"/>
      <c r="D464" s="340"/>
      <c r="E464" s="341"/>
      <c r="F464" s="346"/>
      <c r="G464" s="347"/>
      <c r="H464" s="340"/>
      <c r="I464" s="340"/>
    </row>
    <row r="465" s="307" customFormat="1" ht="55" customHeight="1" spans="1:9">
      <c r="A465" s="339"/>
      <c r="B465" s="340"/>
      <c r="C465" s="340"/>
      <c r="D465" s="340"/>
      <c r="E465" s="341"/>
      <c r="F465" s="346"/>
      <c r="G465" s="347"/>
      <c r="H465" s="340"/>
      <c r="I465" s="340"/>
    </row>
    <row r="466" s="307" customFormat="1" ht="55" customHeight="1" spans="1:9">
      <c r="A466" s="339"/>
      <c r="B466" s="340"/>
      <c r="C466" s="340"/>
      <c r="D466" s="340"/>
      <c r="E466" s="341"/>
      <c r="F466" s="346"/>
      <c r="G466" s="347"/>
      <c r="H466" s="340"/>
      <c r="I466" s="340"/>
    </row>
    <row r="467" s="307" customFormat="1" ht="55" customHeight="1" spans="1:9">
      <c r="A467" s="339"/>
      <c r="B467" s="340"/>
      <c r="C467" s="340"/>
      <c r="D467" s="340"/>
      <c r="E467" s="341"/>
      <c r="F467" s="346"/>
      <c r="G467" s="347"/>
      <c r="H467" s="340"/>
      <c r="I467" s="340"/>
    </row>
    <row r="468" s="307" customFormat="1" ht="55" customHeight="1" spans="1:9">
      <c r="A468" s="339"/>
      <c r="B468" s="340"/>
      <c r="C468" s="340"/>
      <c r="D468" s="340"/>
      <c r="E468" s="341"/>
      <c r="F468" s="346"/>
      <c r="G468" s="347"/>
      <c r="H468" s="340"/>
      <c r="I468" s="340"/>
    </row>
    <row r="469" s="307" customFormat="1" ht="55" customHeight="1" spans="1:9">
      <c r="A469" s="339"/>
      <c r="B469" s="340"/>
      <c r="C469" s="340"/>
      <c r="D469" s="340"/>
      <c r="E469" s="341"/>
      <c r="F469" s="346"/>
      <c r="G469" s="347"/>
      <c r="H469" s="340"/>
      <c r="I469" s="340"/>
    </row>
    <row r="470" s="307" customFormat="1" ht="55" customHeight="1" spans="1:9">
      <c r="A470" s="339"/>
      <c r="B470" s="340"/>
      <c r="C470" s="340"/>
      <c r="D470" s="340"/>
      <c r="E470" s="341"/>
      <c r="F470" s="346"/>
      <c r="G470" s="347"/>
      <c r="H470" s="340"/>
      <c r="I470" s="340"/>
    </row>
    <row r="471" s="307" customFormat="1" ht="55" customHeight="1" spans="1:9">
      <c r="A471" s="339"/>
      <c r="B471" s="340"/>
      <c r="C471" s="340"/>
      <c r="D471" s="340"/>
      <c r="E471" s="341"/>
      <c r="F471" s="346"/>
      <c r="G471" s="347"/>
      <c r="H471" s="340"/>
      <c r="I471" s="340"/>
    </row>
    <row r="472" s="307" customFormat="1" ht="55" customHeight="1" spans="1:9">
      <c r="A472" s="339"/>
      <c r="B472" s="340"/>
      <c r="C472" s="340"/>
      <c r="D472" s="340"/>
      <c r="E472" s="341"/>
      <c r="F472" s="346"/>
      <c r="G472" s="347"/>
      <c r="H472" s="340"/>
      <c r="I472" s="340"/>
    </row>
    <row r="473" s="307" customFormat="1" ht="55" customHeight="1" spans="1:9">
      <c r="A473" s="339"/>
      <c r="B473" s="340"/>
      <c r="C473" s="340"/>
      <c r="D473" s="340"/>
      <c r="E473" s="341"/>
      <c r="F473" s="346"/>
      <c r="G473" s="347"/>
      <c r="H473" s="340"/>
      <c r="I473" s="340"/>
    </row>
    <row r="474" s="307" customFormat="1" ht="55" customHeight="1" spans="1:9">
      <c r="A474" s="339"/>
      <c r="B474" s="340"/>
      <c r="C474" s="340"/>
      <c r="D474" s="340"/>
      <c r="E474" s="341"/>
      <c r="F474" s="346"/>
      <c r="G474" s="347"/>
      <c r="H474" s="340"/>
      <c r="I474" s="340"/>
    </row>
    <row r="475" s="307" customFormat="1" ht="55" customHeight="1" spans="1:9">
      <c r="A475" s="339"/>
      <c r="B475" s="340"/>
      <c r="C475" s="340"/>
      <c r="D475" s="340"/>
      <c r="E475" s="341"/>
      <c r="F475" s="346"/>
      <c r="G475" s="347"/>
      <c r="H475" s="340"/>
      <c r="I475" s="340"/>
    </row>
    <row r="476" s="307" customFormat="1" ht="55" customHeight="1" spans="1:9">
      <c r="A476" s="339"/>
      <c r="B476" s="340"/>
      <c r="C476" s="340"/>
      <c r="D476" s="340"/>
      <c r="E476" s="341"/>
      <c r="F476" s="346"/>
      <c r="G476" s="347"/>
      <c r="H476" s="340"/>
      <c r="I476" s="340"/>
    </row>
    <row r="477" s="307" customFormat="1" ht="55" customHeight="1" spans="1:9">
      <c r="A477" s="339"/>
      <c r="B477" s="340"/>
      <c r="C477" s="340"/>
      <c r="D477" s="340"/>
      <c r="E477" s="341"/>
      <c r="F477" s="346"/>
      <c r="G477" s="347"/>
      <c r="H477" s="340"/>
      <c r="I477" s="340"/>
    </row>
    <row r="478" s="307" customFormat="1" ht="55" customHeight="1" spans="1:9">
      <c r="A478" s="339"/>
      <c r="B478" s="340"/>
      <c r="C478" s="340"/>
      <c r="D478" s="340"/>
      <c r="E478" s="341"/>
      <c r="F478" s="346"/>
      <c r="G478" s="347"/>
      <c r="H478" s="340"/>
      <c r="I478" s="340"/>
    </row>
    <row r="479" s="307" customFormat="1" ht="55" customHeight="1" spans="1:9">
      <c r="A479" s="339"/>
      <c r="B479" s="340"/>
      <c r="C479" s="340"/>
      <c r="D479" s="340"/>
      <c r="E479" s="341"/>
      <c r="F479" s="346"/>
      <c r="G479" s="347"/>
      <c r="H479" s="340"/>
      <c r="I479" s="340"/>
    </row>
    <row r="480" s="307" customFormat="1" ht="55" customHeight="1" spans="1:9">
      <c r="A480" s="339"/>
      <c r="B480" s="340"/>
      <c r="C480" s="340"/>
      <c r="D480" s="340"/>
      <c r="E480" s="341"/>
      <c r="F480" s="346"/>
      <c r="G480" s="347"/>
      <c r="H480" s="340"/>
      <c r="I480" s="340"/>
    </row>
    <row r="481" s="307" customFormat="1" ht="55" customHeight="1" spans="1:9">
      <c r="A481" s="339"/>
      <c r="B481" s="340"/>
      <c r="C481" s="340"/>
      <c r="D481" s="340"/>
      <c r="E481" s="341"/>
      <c r="F481" s="346"/>
      <c r="G481" s="347"/>
      <c r="H481" s="340"/>
      <c r="I481" s="340"/>
    </row>
    <row r="482" s="307" customFormat="1" ht="55" customHeight="1" spans="1:9">
      <c r="A482" s="339"/>
      <c r="B482" s="340"/>
      <c r="C482" s="340"/>
      <c r="D482" s="340"/>
      <c r="E482" s="341"/>
      <c r="F482" s="346"/>
      <c r="G482" s="347"/>
      <c r="H482" s="340"/>
      <c r="I482" s="340"/>
    </row>
    <row r="483" s="307" customFormat="1" ht="55" customHeight="1" spans="1:9">
      <c r="A483" s="339"/>
      <c r="B483" s="340"/>
      <c r="C483" s="340"/>
      <c r="D483" s="340"/>
      <c r="E483" s="341"/>
      <c r="F483" s="346"/>
      <c r="G483" s="347"/>
      <c r="H483" s="340"/>
      <c r="I483" s="340"/>
    </row>
    <row r="484" s="307" customFormat="1" ht="55" customHeight="1" spans="1:9">
      <c r="A484" s="339"/>
      <c r="B484" s="340"/>
      <c r="C484" s="340"/>
      <c r="D484" s="340"/>
      <c r="E484" s="341"/>
      <c r="F484" s="346"/>
      <c r="G484" s="347"/>
      <c r="H484" s="340"/>
      <c r="I484" s="340"/>
    </row>
    <row r="485" s="307" customFormat="1" ht="55" customHeight="1" spans="1:9">
      <c r="A485" s="339"/>
      <c r="B485" s="340"/>
      <c r="C485" s="340"/>
      <c r="D485" s="340"/>
      <c r="E485" s="341"/>
      <c r="F485" s="346"/>
      <c r="G485" s="347"/>
      <c r="H485" s="340"/>
      <c r="I485" s="340"/>
    </row>
    <row r="486" s="307" customFormat="1" ht="55" customHeight="1" spans="1:9">
      <c r="A486" s="339"/>
      <c r="B486" s="340"/>
      <c r="C486" s="340"/>
      <c r="D486" s="340"/>
      <c r="E486" s="341"/>
      <c r="F486" s="346"/>
      <c r="G486" s="347"/>
      <c r="H486" s="340"/>
      <c r="I486" s="340"/>
    </row>
    <row r="487" s="307" customFormat="1" ht="55" customHeight="1" spans="1:9">
      <c r="A487" s="339"/>
      <c r="B487" s="340"/>
      <c r="C487" s="340"/>
      <c r="D487" s="340"/>
      <c r="E487" s="341"/>
      <c r="F487" s="346"/>
      <c r="G487" s="347"/>
      <c r="H487" s="340"/>
      <c r="I487" s="340"/>
    </row>
    <row r="488" s="307" customFormat="1" ht="55" customHeight="1" spans="1:9">
      <c r="A488" s="339"/>
      <c r="B488" s="340"/>
      <c r="C488" s="340"/>
      <c r="D488" s="340"/>
      <c r="E488" s="341"/>
      <c r="F488" s="346"/>
      <c r="G488" s="347"/>
      <c r="H488" s="340"/>
      <c r="I488" s="340"/>
    </row>
    <row r="489" s="307" customFormat="1" ht="55" customHeight="1" spans="1:9">
      <c r="A489" s="339"/>
      <c r="B489" s="340"/>
      <c r="C489" s="340"/>
      <c r="D489" s="340"/>
      <c r="E489" s="341"/>
      <c r="F489" s="346"/>
      <c r="G489" s="347"/>
      <c r="H489" s="340"/>
      <c r="I489" s="340"/>
    </row>
    <row r="490" s="307" customFormat="1" ht="55" customHeight="1" spans="1:9">
      <c r="A490" s="339"/>
      <c r="B490" s="340"/>
      <c r="C490" s="340"/>
      <c r="D490" s="340"/>
      <c r="E490" s="341"/>
      <c r="F490" s="346"/>
      <c r="G490" s="347"/>
      <c r="H490" s="340"/>
      <c r="I490" s="340"/>
    </row>
    <row r="491" s="307" customFormat="1" ht="55" customHeight="1" spans="1:9">
      <c r="A491" s="339"/>
      <c r="B491" s="340"/>
      <c r="C491" s="340"/>
      <c r="D491" s="340"/>
      <c r="E491" s="341"/>
      <c r="F491" s="346"/>
      <c r="G491" s="347"/>
      <c r="H491" s="340"/>
      <c r="I491" s="340"/>
    </row>
    <row r="492" s="307" customFormat="1" ht="55" customHeight="1" spans="1:9">
      <c r="A492" s="339"/>
      <c r="B492" s="340"/>
      <c r="C492" s="340"/>
      <c r="D492" s="340"/>
      <c r="E492" s="341"/>
      <c r="F492" s="346"/>
      <c r="G492" s="347"/>
      <c r="H492" s="340"/>
      <c r="I492" s="340"/>
    </row>
    <row r="493" s="307" customFormat="1" ht="55" customHeight="1" spans="1:9">
      <c r="A493" s="339"/>
      <c r="B493" s="340"/>
      <c r="C493" s="340"/>
      <c r="D493" s="340"/>
      <c r="E493" s="341"/>
      <c r="F493" s="346"/>
      <c r="G493" s="347"/>
      <c r="H493" s="340"/>
      <c r="I493" s="340"/>
    </row>
    <row r="494" s="307" customFormat="1" ht="55" customHeight="1" spans="1:9">
      <c r="A494" s="339"/>
      <c r="B494" s="340"/>
      <c r="C494" s="340"/>
      <c r="D494" s="340"/>
      <c r="E494" s="341"/>
      <c r="F494" s="346"/>
      <c r="G494" s="347"/>
      <c r="H494" s="340"/>
      <c r="I494" s="340"/>
    </row>
    <row r="495" s="307" customFormat="1" ht="55" customHeight="1" spans="1:9">
      <c r="A495" s="339"/>
      <c r="B495" s="340"/>
      <c r="C495" s="340"/>
      <c r="D495" s="340"/>
      <c r="E495" s="341"/>
      <c r="F495" s="346"/>
      <c r="G495" s="347"/>
      <c r="H495" s="340"/>
      <c r="I495" s="340"/>
    </row>
    <row r="496" s="307" customFormat="1" ht="55" customHeight="1" spans="1:9">
      <c r="A496" s="339"/>
      <c r="B496" s="340"/>
      <c r="C496" s="340"/>
      <c r="D496" s="340"/>
      <c r="E496" s="341"/>
      <c r="F496" s="346"/>
      <c r="G496" s="347"/>
      <c r="H496" s="340"/>
      <c r="I496" s="340"/>
    </row>
    <row r="497" s="307" customFormat="1" ht="55" customHeight="1" spans="1:9">
      <c r="A497" s="339"/>
      <c r="B497" s="340"/>
      <c r="C497" s="340"/>
      <c r="D497" s="340"/>
      <c r="E497" s="341"/>
      <c r="F497" s="346"/>
      <c r="G497" s="347"/>
      <c r="H497" s="340"/>
      <c r="I497" s="340"/>
    </row>
    <row r="498" s="307" customFormat="1" ht="55" customHeight="1" spans="1:9">
      <c r="A498" s="339"/>
      <c r="B498" s="340"/>
      <c r="C498" s="340"/>
      <c r="D498" s="340"/>
      <c r="E498" s="341"/>
      <c r="F498" s="346"/>
      <c r="G498" s="347"/>
      <c r="H498" s="340"/>
      <c r="I498" s="340"/>
    </row>
    <row r="499" s="307" customFormat="1" ht="55" customHeight="1" spans="1:9">
      <c r="A499" s="339"/>
      <c r="B499" s="340"/>
      <c r="C499" s="340"/>
      <c r="D499" s="340"/>
      <c r="E499" s="341"/>
      <c r="F499" s="346"/>
      <c r="G499" s="347"/>
      <c r="H499" s="340"/>
      <c r="I499" s="340"/>
    </row>
    <row r="500" s="307" customFormat="1" ht="55" customHeight="1" spans="1:9">
      <c r="A500" s="339"/>
      <c r="B500" s="340"/>
      <c r="C500" s="340"/>
      <c r="D500" s="340"/>
      <c r="E500" s="341"/>
      <c r="F500" s="346"/>
      <c r="G500" s="347"/>
      <c r="H500" s="340"/>
      <c r="I500" s="340"/>
    </row>
    <row r="501" s="307" customFormat="1" ht="55" customHeight="1" spans="1:9">
      <c r="A501" s="339"/>
      <c r="B501" s="340"/>
      <c r="C501" s="340"/>
      <c r="D501" s="340"/>
      <c r="E501" s="341"/>
      <c r="F501" s="346"/>
      <c r="G501" s="347"/>
      <c r="H501" s="340"/>
      <c r="I501" s="340"/>
    </row>
    <row r="502" s="307" customFormat="1" ht="55" customHeight="1" spans="1:9">
      <c r="A502" s="339"/>
      <c r="B502" s="340"/>
      <c r="C502" s="340"/>
      <c r="D502" s="340"/>
      <c r="E502" s="341"/>
      <c r="F502" s="346"/>
      <c r="G502" s="347"/>
      <c r="H502" s="340"/>
      <c r="I502" s="340"/>
    </row>
    <row r="503" s="307" customFormat="1" ht="55" customHeight="1" spans="1:9">
      <c r="A503" s="339"/>
      <c r="B503" s="340"/>
      <c r="C503" s="340"/>
      <c r="D503" s="340"/>
      <c r="E503" s="341"/>
      <c r="F503" s="346"/>
      <c r="G503" s="347"/>
      <c r="H503" s="340"/>
      <c r="I503" s="340"/>
    </row>
    <row r="504" s="307" customFormat="1" ht="55" customHeight="1" spans="1:9">
      <c r="A504" s="339"/>
      <c r="B504" s="340"/>
      <c r="C504" s="340"/>
      <c r="D504" s="340"/>
      <c r="E504" s="341"/>
      <c r="F504" s="346"/>
      <c r="G504" s="347"/>
      <c r="H504" s="340"/>
      <c r="I504" s="340"/>
    </row>
    <row r="505" s="307" customFormat="1" ht="55" customHeight="1" spans="1:9">
      <c r="A505" s="339"/>
      <c r="B505" s="340"/>
      <c r="C505" s="340"/>
      <c r="D505" s="340"/>
      <c r="E505" s="341"/>
      <c r="F505" s="346"/>
      <c r="G505" s="347"/>
      <c r="H505" s="340"/>
      <c r="I505" s="340"/>
    </row>
    <row r="506" s="307" customFormat="1" ht="55" customHeight="1" spans="1:9">
      <c r="A506" s="339"/>
      <c r="B506" s="340"/>
      <c r="C506" s="340"/>
      <c r="D506" s="340"/>
      <c r="E506" s="341"/>
      <c r="F506" s="346"/>
      <c r="G506" s="347"/>
      <c r="H506" s="340"/>
      <c r="I506" s="340"/>
    </row>
    <row r="507" s="307" customFormat="1" ht="55" customHeight="1" spans="1:9">
      <c r="A507" s="339"/>
      <c r="B507" s="340"/>
      <c r="C507" s="340"/>
      <c r="D507" s="340"/>
      <c r="E507" s="341"/>
      <c r="F507" s="346"/>
      <c r="G507" s="347"/>
      <c r="H507" s="340"/>
      <c r="I507" s="340"/>
    </row>
    <row r="508" s="307" customFormat="1" ht="55" customHeight="1" spans="1:9">
      <c r="A508" s="339"/>
      <c r="B508" s="340"/>
      <c r="C508" s="340"/>
      <c r="D508" s="340"/>
      <c r="E508" s="341"/>
      <c r="F508" s="346"/>
      <c r="G508" s="347"/>
      <c r="H508" s="340"/>
      <c r="I508" s="340"/>
    </row>
    <row r="509" s="307" customFormat="1" ht="55" customHeight="1" spans="1:9">
      <c r="A509" s="339"/>
      <c r="B509" s="340"/>
      <c r="C509" s="340"/>
      <c r="D509" s="340"/>
      <c r="E509" s="341"/>
      <c r="F509" s="346"/>
      <c r="G509" s="347"/>
      <c r="H509" s="340"/>
      <c r="I509" s="340"/>
    </row>
    <row r="510" s="307" customFormat="1" ht="55" customHeight="1" spans="1:9">
      <c r="A510" s="339"/>
      <c r="B510" s="340"/>
      <c r="C510" s="340"/>
      <c r="D510" s="340"/>
      <c r="E510" s="341"/>
      <c r="F510" s="346"/>
      <c r="G510" s="347"/>
      <c r="H510" s="340"/>
      <c r="I510" s="340"/>
    </row>
    <row r="511" s="307" customFormat="1" ht="55" customHeight="1" spans="1:9">
      <c r="A511" s="339"/>
      <c r="B511" s="340"/>
      <c r="C511" s="340"/>
      <c r="D511" s="340"/>
      <c r="E511" s="341"/>
      <c r="F511" s="346"/>
      <c r="G511" s="347"/>
      <c r="H511" s="340"/>
      <c r="I511" s="340"/>
    </row>
    <row r="512" s="307" customFormat="1" ht="55" customHeight="1" spans="1:9">
      <c r="A512" s="339"/>
      <c r="B512" s="340"/>
      <c r="C512" s="340"/>
      <c r="D512" s="340"/>
      <c r="E512" s="341"/>
      <c r="F512" s="346"/>
      <c r="G512" s="347"/>
      <c r="H512" s="340"/>
      <c r="I512" s="340"/>
    </row>
    <row r="513" s="307" customFormat="1" ht="55" customHeight="1" spans="1:9">
      <c r="A513" s="339"/>
      <c r="B513" s="340"/>
      <c r="C513" s="340"/>
      <c r="D513" s="340"/>
      <c r="E513" s="341"/>
      <c r="F513" s="346"/>
      <c r="G513" s="347"/>
      <c r="H513" s="340"/>
      <c r="I513" s="340"/>
    </row>
    <row r="514" s="307" customFormat="1" ht="55" customHeight="1" spans="1:9">
      <c r="A514" s="339"/>
      <c r="B514" s="340"/>
      <c r="C514" s="340"/>
      <c r="D514" s="340"/>
      <c r="E514" s="341"/>
      <c r="F514" s="346"/>
      <c r="G514" s="347"/>
      <c r="H514" s="340"/>
      <c r="I514" s="340"/>
    </row>
    <row r="515" s="307" customFormat="1" ht="55" customHeight="1" spans="1:9">
      <c r="A515" s="339"/>
      <c r="B515" s="340"/>
      <c r="C515" s="340"/>
      <c r="D515" s="340"/>
      <c r="E515" s="341"/>
      <c r="F515" s="346"/>
      <c r="G515" s="347"/>
      <c r="H515" s="340"/>
      <c r="I515" s="340"/>
    </row>
    <row r="516" s="307" customFormat="1" ht="55" customHeight="1" spans="1:9">
      <c r="A516" s="339"/>
      <c r="B516" s="340"/>
      <c r="C516" s="340"/>
      <c r="D516" s="340"/>
      <c r="E516" s="341"/>
      <c r="F516" s="346"/>
      <c r="G516" s="347"/>
      <c r="H516" s="340"/>
      <c r="I516" s="340"/>
    </row>
    <row r="517" s="307" customFormat="1" ht="55" customHeight="1" spans="1:9">
      <c r="A517" s="339"/>
      <c r="B517" s="340"/>
      <c r="C517" s="340"/>
      <c r="D517" s="340"/>
      <c r="E517" s="341"/>
      <c r="F517" s="346"/>
      <c r="G517" s="347"/>
      <c r="H517" s="340"/>
      <c r="I517" s="340"/>
    </row>
    <row r="518" s="307" customFormat="1" ht="55" customHeight="1" spans="1:9">
      <c r="A518" s="339"/>
      <c r="B518" s="340"/>
      <c r="C518" s="340"/>
      <c r="D518" s="340"/>
      <c r="E518" s="341"/>
      <c r="F518" s="346"/>
      <c r="G518" s="347"/>
      <c r="H518" s="340"/>
      <c r="I518" s="340"/>
    </row>
    <row r="519" s="307" customFormat="1" ht="55" customHeight="1" spans="1:9">
      <c r="A519" s="339"/>
      <c r="B519" s="340"/>
      <c r="C519" s="340"/>
      <c r="D519" s="340"/>
      <c r="E519" s="341"/>
      <c r="F519" s="346"/>
      <c r="G519" s="347"/>
      <c r="H519" s="340"/>
      <c r="I519" s="340"/>
    </row>
    <row r="520" s="307" customFormat="1" ht="55" customHeight="1" spans="1:9">
      <c r="A520" s="339"/>
      <c r="B520" s="340"/>
      <c r="C520" s="340"/>
      <c r="D520" s="340"/>
      <c r="E520" s="341"/>
      <c r="F520" s="346"/>
      <c r="G520" s="347"/>
      <c r="H520" s="340"/>
      <c r="I520" s="340"/>
    </row>
    <row r="521" s="307" customFormat="1" ht="55" customHeight="1" spans="1:9">
      <c r="A521" s="339"/>
      <c r="B521" s="340"/>
      <c r="C521" s="340"/>
      <c r="D521" s="340"/>
      <c r="E521" s="341"/>
      <c r="F521" s="346"/>
      <c r="G521" s="347"/>
      <c r="H521" s="340"/>
      <c r="I521" s="340"/>
    </row>
    <row r="522" s="307" customFormat="1" ht="55" customHeight="1" spans="1:9">
      <c r="A522" s="339"/>
      <c r="B522" s="340"/>
      <c r="C522" s="340"/>
      <c r="D522" s="340"/>
      <c r="E522" s="341"/>
      <c r="F522" s="346"/>
      <c r="G522" s="347"/>
      <c r="H522" s="340"/>
      <c r="I522" s="340"/>
    </row>
    <row r="523" s="307" customFormat="1" ht="55" customHeight="1" spans="1:9">
      <c r="A523" s="339"/>
      <c r="B523" s="340"/>
      <c r="C523" s="340"/>
      <c r="D523" s="340"/>
      <c r="E523" s="341"/>
      <c r="F523" s="346"/>
      <c r="G523" s="347"/>
      <c r="H523" s="340"/>
      <c r="I523" s="340"/>
    </row>
    <row r="524" s="307" customFormat="1" ht="55" customHeight="1" spans="1:9">
      <c r="A524" s="339"/>
      <c r="B524" s="340"/>
      <c r="C524" s="340"/>
      <c r="D524" s="340"/>
      <c r="E524" s="341"/>
      <c r="F524" s="346"/>
      <c r="G524" s="347"/>
      <c r="H524" s="340"/>
      <c r="I524" s="340"/>
    </row>
    <row r="525" s="307" customFormat="1" ht="55" customHeight="1" spans="1:9">
      <c r="A525" s="339"/>
      <c r="B525" s="340"/>
      <c r="C525" s="340"/>
      <c r="D525" s="340"/>
      <c r="E525" s="341"/>
      <c r="F525" s="346"/>
      <c r="G525" s="347"/>
      <c r="H525" s="340"/>
      <c r="I525" s="340"/>
    </row>
    <row r="526" s="307" customFormat="1" ht="55" customHeight="1" spans="1:9">
      <c r="A526" s="339"/>
      <c r="B526" s="340"/>
      <c r="C526" s="340"/>
      <c r="D526" s="340"/>
      <c r="E526" s="341"/>
      <c r="F526" s="346"/>
      <c r="G526" s="347"/>
      <c r="H526" s="340"/>
      <c r="I526" s="340"/>
    </row>
    <row r="527" s="307" customFormat="1" ht="55" customHeight="1" spans="1:9">
      <c r="A527" s="339"/>
      <c r="B527" s="340"/>
      <c r="C527" s="340"/>
      <c r="D527" s="340"/>
      <c r="E527" s="341"/>
      <c r="F527" s="346"/>
      <c r="G527" s="347"/>
      <c r="H527" s="340"/>
      <c r="I527" s="340"/>
    </row>
    <row r="528" s="307" customFormat="1" ht="55" customHeight="1" spans="1:9">
      <c r="A528" s="339"/>
      <c r="B528" s="340"/>
      <c r="C528" s="340"/>
      <c r="D528" s="340"/>
      <c r="E528" s="341"/>
      <c r="F528" s="346"/>
      <c r="G528" s="347"/>
      <c r="H528" s="340"/>
      <c r="I528" s="340"/>
    </row>
    <row r="529" s="307" customFormat="1" ht="55" customHeight="1" spans="1:9">
      <c r="A529" s="339"/>
      <c r="B529" s="340"/>
      <c r="C529" s="340"/>
      <c r="D529" s="340"/>
      <c r="E529" s="341"/>
      <c r="F529" s="346"/>
      <c r="G529" s="347"/>
      <c r="H529" s="340"/>
      <c r="I529" s="340"/>
    </row>
    <row r="530" s="307" customFormat="1" ht="55" customHeight="1" spans="1:9">
      <c r="A530" s="339"/>
      <c r="B530" s="340"/>
      <c r="C530" s="340"/>
      <c r="D530" s="340"/>
      <c r="E530" s="341"/>
      <c r="F530" s="346"/>
      <c r="G530" s="347"/>
      <c r="H530" s="340"/>
      <c r="I530" s="340"/>
    </row>
    <row r="531" s="307" customFormat="1" ht="55" customHeight="1" spans="1:9">
      <c r="A531" s="339"/>
      <c r="B531" s="340"/>
      <c r="C531" s="340"/>
      <c r="D531" s="340"/>
      <c r="E531" s="341"/>
      <c r="F531" s="346"/>
      <c r="G531" s="347"/>
      <c r="H531" s="340"/>
      <c r="I531" s="340"/>
    </row>
    <row r="532" s="307" customFormat="1" ht="55" customHeight="1" spans="1:9">
      <c r="A532" s="339"/>
      <c r="B532" s="340"/>
      <c r="C532" s="340"/>
      <c r="D532" s="340"/>
      <c r="E532" s="341"/>
      <c r="F532" s="346"/>
      <c r="G532" s="347"/>
      <c r="H532" s="340"/>
      <c r="I532" s="340"/>
    </row>
    <row r="533" s="307" customFormat="1" ht="55" customHeight="1" spans="1:9">
      <c r="A533" s="339"/>
      <c r="B533" s="340"/>
      <c r="C533" s="340"/>
      <c r="D533" s="340"/>
      <c r="E533" s="341"/>
      <c r="F533" s="346"/>
      <c r="G533" s="347"/>
      <c r="H533" s="340"/>
      <c r="I533" s="340"/>
    </row>
    <row r="534" s="307" customFormat="1" ht="55" customHeight="1" spans="1:9">
      <c r="A534" s="339"/>
      <c r="B534" s="340"/>
      <c r="C534" s="340"/>
      <c r="D534" s="340"/>
      <c r="E534" s="341"/>
      <c r="F534" s="346"/>
      <c r="G534" s="347"/>
      <c r="H534" s="340"/>
      <c r="I534" s="340"/>
    </row>
    <row r="535" s="307" customFormat="1" ht="55" customHeight="1" spans="1:9">
      <c r="A535" s="339"/>
      <c r="B535" s="340"/>
      <c r="C535" s="340"/>
      <c r="D535" s="340"/>
      <c r="E535" s="341"/>
      <c r="F535" s="346"/>
      <c r="G535" s="347"/>
      <c r="H535" s="340"/>
      <c r="I535" s="340"/>
    </row>
    <row r="536" s="307" customFormat="1" ht="55" customHeight="1" spans="1:9">
      <c r="A536" s="339"/>
      <c r="B536" s="340"/>
      <c r="C536" s="340"/>
      <c r="D536" s="340"/>
      <c r="E536" s="341"/>
      <c r="F536" s="346"/>
      <c r="G536" s="347"/>
      <c r="H536" s="340"/>
      <c r="I536" s="340"/>
    </row>
    <row r="537" s="307" customFormat="1" ht="55" customHeight="1" spans="1:9">
      <c r="A537" s="339"/>
      <c r="B537" s="340"/>
      <c r="C537" s="340"/>
      <c r="D537" s="340"/>
      <c r="E537" s="341"/>
      <c r="F537" s="346"/>
      <c r="G537" s="347"/>
      <c r="H537" s="340"/>
      <c r="I537" s="340"/>
    </row>
    <row r="538" s="307" customFormat="1" ht="55" customHeight="1" spans="1:9">
      <c r="A538" s="339"/>
      <c r="B538" s="340"/>
      <c r="C538" s="340"/>
      <c r="D538" s="340"/>
      <c r="E538" s="341"/>
      <c r="F538" s="346"/>
      <c r="G538" s="347"/>
      <c r="H538" s="340"/>
      <c r="I538" s="340"/>
    </row>
    <row r="539" s="307" customFormat="1" ht="55" customHeight="1" spans="1:9">
      <c r="A539" s="339"/>
      <c r="B539" s="340"/>
      <c r="C539" s="340"/>
      <c r="D539" s="340"/>
      <c r="E539" s="341"/>
      <c r="F539" s="346"/>
      <c r="G539" s="347"/>
      <c r="H539" s="340"/>
      <c r="I539" s="340"/>
    </row>
    <row r="540" s="307" customFormat="1" ht="55" customHeight="1" spans="1:9">
      <c r="A540" s="339"/>
      <c r="B540" s="340"/>
      <c r="C540" s="340"/>
      <c r="D540" s="340"/>
      <c r="E540" s="341"/>
      <c r="F540" s="346"/>
      <c r="G540" s="347"/>
      <c r="H540" s="340"/>
      <c r="I540" s="340"/>
    </row>
    <row r="541" s="307" customFormat="1" ht="55" customHeight="1" spans="1:9">
      <c r="A541" s="339"/>
      <c r="B541" s="340"/>
      <c r="C541" s="340"/>
      <c r="D541" s="340"/>
      <c r="E541" s="341"/>
      <c r="F541" s="346"/>
      <c r="G541" s="347"/>
      <c r="H541" s="340"/>
      <c r="I541" s="340"/>
    </row>
    <row r="542" s="307" customFormat="1" ht="55" customHeight="1" spans="1:9">
      <c r="A542" s="339"/>
      <c r="B542" s="340"/>
      <c r="C542" s="340"/>
      <c r="D542" s="340"/>
      <c r="E542" s="341"/>
      <c r="F542" s="346"/>
      <c r="G542" s="347"/>
      <c r="H542" s="340"/>
      <c r="I542" s="340"/>
    </row>
    <row r="543" s="307" customFormat="1" ht="55" customHeight="1" spans="1:9">
      <c r="A543" s="339"/>
      <c r="B543" s="340"/>
      <c r="C543" s="340"/>
      <c r="D543" s="340"/>
      <c r="E543" s="341"/>
      <c r="F543" s="346"/>
      <c r="G543" s="347"/>
      <c r="H543" s="340"/>
      <c r="I543" s="340"/>
    </row>
    <row r="544" s="307" customFormat="1" ht="55" customHeight="1" spans="1:9">
      <c r="A544" s="339"/>
      <c r="B544" s="340"/>
      <c r="C544" s="340"/>
      <c r="D544" s="340"/>
      <c r="E544" s="341"/>
      <c r="F544" s="346"/>
      <c r="G544" s="347"/>
      <c r="H544" s="340"/>
      <c r="I544" s="340"/>
    </row>
    <row r="545" s="307" customFormat="1" ht="55" customHeight="1" spans="1:9">
      <c r="A545" s="339"/>
      <c r="B545" s="340"/>
      <c r="C545" s="340"/>
      <c r="D545" s="340"/>
      <c r="E545" s="341"/>
      <c r="F545" s="346"/>
      <c r="G545" s="347"/>
      <c r="H545" s="340"/>
      <c r="I545" s="340"/>
    </row>
    <row r="546" s="307" customFormat="1" ht="55" customHeight="1" spans="1:9">
      <c r="A546" s="339"/>
      <c r="B546" s="340"/>
      <c r="C546" s="340"/>
      <c r="D546" s="340"/>
      <c r="E546" s="341"/>
      <c r="F546" s="346"/>
      <c r="G546" s="347"/>
      <c r="H546" s="340"/>
      <c r="I546" s="340"/>
    </row>
    <row r="547" s="307" customFormat="1" ht="55" customHeight="1" spans="1:9">
      <c r="A547" s="339"/>
      <c r="B547" s="340"/>
      <c r="C547" s="340"/>
      <c r="D547" s="340"/>
      <c r="E547" s="341"/>
      <c r="F547" s="346"/>
      <c r="G547" s="347"/>
      <c r="H547" s="340"/>
      <c r="I547" s="340"/>
    </row>
    <row r="548" s="307" customFormat="1" ht="55" customHeight="1" spans="1:9">
      <c r="A548" s="339"/>
      <c r="B548" s="340"/>
      <c r="C548" s="340"/>
      <c r="D548" s="340"/>
      <c r="E548" s="341"/>
      <c r="F548" s="346"/>
      <c r="G548" s="347"/>
      <c r="H548" s="340"/>
      <c r="I548" s="340"/>
    </row>
    <row r="549" s="307" customFormat="1" ht="55" customHeight="1" spans="1:9">
      <c r="A549" s="339"/>
      <c r="B549" s="340"/>
      <c r="C549" s="340"/>
      <c r="D549" s="340"/>
      <c r="E549" s="341"/>
      <c r="F549" s="346"/>
      <c r="G549" s="347"/>
      <c r="H549" s="340"/>
      <c r="I549" s="340"/>
    </row>
    <row r="550" s="307" customFormat="1" ht="55" customHeight="1" spans="1:9">
      <c r="A550" s="339"/>
      <c r="B550" s="340"/>
      <c r="C550" s="340"/>
      <c r="D550" s="340"/>
      <c r="E550" s="341"/>
      <c r="F550" s="346"/>
      <c r="G550" s="347"/>
      <c r="H550" s="340"/>
      <c r="I550" s="340"/>
    </row>
    <row r="551" s="307" customFormat="1" ht="55" customHeight="1" spans="1:9">
      <c r="A551" s="339"/>
      <c r="B551" s="340"/>
      <c r="C551" s="340"/>
      <c r="D551" s="340"/>
      <c r="E551" s="341"/>
      <c r="F551" s="346"/>
      <c r="G551" s="347"/>
      <c r="H551" s="340"/>
      <c r="I551" s="340"/>
    </row>
    <row r="552" s="307" customFormat="1" ht="55" customHeight="1" spans="1:9">
      <c r="A552" s="339"/>
      <c r="B552" s="340"/>
      <c r="C552" s="340"/>
      <c r="D552" s="340"/>
      <c r="E552" s="341"/>
      <c r="F552" s="346"/>
      <c r="G552" s="347"/>
      <c r="H552" s="340"/>
      <c r="I552" s="340"/>
    </row>
    <row r="553" s="307" customFormat="1" ht="55" customHeight="1" spans="1:9">
      <c r="A553" s="339"/>
      <c r="B553" s="340"/>
      <c r="C553" s="340"/>
      <c r="D553" s="340"/>
      <c r="E553" s="341"/>
      <c r="F553" s="346"/>
      <c r="G553" s="347"/>
      <c r="H553" s="340"/>
      <c r="I553" s="340"/>
    </row>
    <row r="554" s="307" customFormat="1" ht="55" customHeight="1" spans="1:9">
      <c r="A554" s="339"/>
      <c r="B554" s="340"/>
      <c r="C554" s="340"/>
      <c r="D554" s="340"/>
      <c r="E554" s="341"/>
      <c r="F554" s="346"/>
      <c r="G554" s="347"/>
      <c r="H554" s="340"/>
      <c r="I554" s="340"/>
    </row>
    <row r="555" s="307" customFormat="1" ht="55" customHeight="1" spans="1:9">
      <c r="A555" s="339"/>
      <c r="B555" s="340"/>
      <c r="C555" s="340"/>
      <c r="D555" s="340"/>
      <c r="E555" s="341"/>
      <c r="F555" s="346"/>
      <c r="G555" s="347"/>
      <c r="H555" s="340"/>
      <c r="I555" s="340"/>
    </row>
    <row r="556" s="307" customFormat="1" ht="55" customHeight="1" spans="1:9">
      <c r="A556" s="339"/>
      <c r="B556" s="340"/>
      <c r="C556" s="340"/>
      <c r="D556" s="340"/>
      <c r="E556" s="341"/>
      <c r="F556" s="346"/>
      <c r="G556" s="347"/>
      <c r="H556" s="340"/>
      <c r="I556" s="340"/>
    </row>
    <row r="557" s="307" customFormat="1" ht="55" customHeight="1" spans="1:9">
      <c r="A557" s="339"/>
      <c r="B557" s="340"/>
      <c r="C557" s="340"/>
      <c r="D557" s="340"/>
      <c r="E557" s="341"/>
      <c r="F557" s="346"/>
      <c r="G557" s="347"/>
      <c r="H557" s="340"/>
      <c r="I557" s="340"/>
    </row>
    <row r="558" s="307" customFormat="1" ht="55" customHeight="1" spans="1:9">
      <c r="A558" s="339"/>
      <c r="B558" s="340"/>
      <c r="C558" s="340"/>
      <c r="D558" s="340"/>
      <c r="E558" s="341"/>
      <c r="F558" s="346"/>
      <c r="G558" s="347"/>
      <c r="H558" s="340"/>
      <c r="I558" s="340"/>
    </row>
    <row r="559" s="307" customFormat="1" ht="55" customHeight="1" spans="1:9">
      <c r="A559" s="339"/>
      <c r="B559" s="340"/>
      <c r="C559" s="340"/>
      <c r="D559" s="340"/>
      <c r="E559" s="341"/>
      <c r="F559" s="346"/>
      <c r="G559" s="347"/>
      <c r="H559" s="340"/>
      <c r="I559" s="340"/>
    </row>
    <row r="560" s="307" customFormat="1" ht="55" customHeight="1" spans="1:9">
      <c r="A560" s="339"/>
      <c r="B560" s="340"/>
      <c r="C560" s="340"/>
      <c r="D560" s="340"/>
      <c r="E560" s="341"/>
      <c r="F560" s="346"/>
      <c r="G560" s="347"/>
      <c r="H560" s="340"/>
      <c r="I560" s="340"/>
    </row>
    <row r="561" s="307" customFormat="1" ht="55" customHeight="1" spans="1:9">
      <c r="A561" s="339"/>
      <c r="B561" s="340"/>
      <c r="C561" s="340"/>
      <c r="D561" s="340"/>
      <c r="E561" s="341"/>
      <c r="F561" s="346"/>
      <c r="G561" s="347"/>
      <c r="H561" s="340"/>
      <c r="I561" s="340"/>
    </row>
    <row r="562" s="307" customFormat="1" ht="55" customHeight="1" spans="1:9">
      <c r="A562" s="339"/>
      <c r="B562" s="340"/>
      <c r="C562" s="340"/>
      <c r="D562" s="340"/>
      <c r="E562" s="341"/>
      <c r="F562" s="346"/>
      <c r="G562" s="347"/>
      <c r="H562" s="340"/>
      <c r="I562" s="340"/>
    </row>
    <row r="563" s="307" customFormat="1" ht="55" customHeight="1" spans="1:9">
      <c r="A563" s="339"/>
      <c r="B563" s="340"/>
      <c r="C563" s="340"/>
      <c r="D563" s="340"/>
      <c r="E563" s="341"/>
      <c r="F563" s="346"/>
      <c r="G563" s="347"/>
      <c r="H563" s="340"/>
      <c r="I563" s="340"/>
    </row>
    <row r="564" s="307" customFormat="1" ht="55" customHeight="1" spans="1:9">
      <c r="A564" s="339"/>
      <c r="B564" s="340"/>
      <c r="C564" s="340"/>
      <c r="D564" s="340"/>
      <c r="E564" s="341"/>
      <c r="F564" s="346"/>
      <c r="G564" s="347"/>
      <c r="H564" s="340"/>
      <c r="I564" s="340"/>
    </row>
    <row r="565" s="307" customFormat="1" ht="55" customHeight="1" spans="1:9">
      <c r="A565" s="339"/>
      <c r="B565" s="340"/>
      <c r="C565" s="340"/>
      <c r="D565" s="340"/>
      <c r="E565" s="341"/>
      <c r="F565" s="346"/>
      <c r="G565" s="347"/>
      <c r="H565" s="340"/>
      <c r="I565" s="340"/>
    </row>
    <row r="566" s="307" customFormat="1" ht="55" customHeight="1" spans="1:9">
      <c r="A566" s="339"/>
      <c r="B566" s="340"/>
      <c r="C566" s="340"/>
      <c r="D566" s="340"/>
      <c r="E566" s="341"/>
      <c r="F566" s="346"/>
      <c r="G566" s="347"/>
      <c r="H566" s="340"/>
      <c r="I566" s="340"/>
    </row>
    <row r="567" s="307" customFormat="1" ht="55" customHeight="1" spans="1:9">
      <c r="A567" s="339"/>
      <c r="B567" s="340"/>
      <c r="C567" s="340"/>
      <c r="D567" s="340"/>
      <c r="E567" s="341"/>
      <c r="F567" s="346"/>
      <c r="G567" s="347"/>
      <c r="H567" s="340"/>
      <c r="I567" s="340"/>
    </row>
    <row r="568" s="307" customFormat="1" ht="55" customHeight="1" spans="1:9">
      <c r="A568" s="339"/>
      <c r="B568" s="340"/>
      <c r="C568" s="340"/>
      <c r="D568" s="340"/>
      <c r="E568" s="341"/>
      <c r="F568" s="346"/>
      <c r="G568" s="347"/>
      <c r="H568" s="340"/>
      <c r="I568" s="340"/>
    </row>
    <row r="569" s="307" customFormat="1" ht="55" customHeight="1" spans="1:9">
      <c r="A569" s="339"/>
      <c r="B569" s="340"/>
      <c r="C569" s="340"/>
      <c r="D569" s="340"/>
      <c r="E569" s="341"/>
      <c r="F569" s="346"/>
      <c r="G569" s="347"/>
      <c r="H569" s="340"/>
      <c r="I569" s="340"/>
    </row>
    <row r="570" s="307" customFormat="1" ht="55" customHeight="1" spans="1:9">
      <c r="A570" s="339"/>
      <c r="B570" s="340"/>
      <c r="C570" s="340"/>
      <c r="D570" s="340"/>
      <c r="E570" s="341"/>
      <c r="F570" s="346"/>
      <c r="G570" s="347"/>
      <c r="H570" s="340"/>
      <c r="I570" s="340"/>
    </row>
    <row r="571" s="307" customFormat="1" ht="55" customHeight="1" spans="1:9">
      <c r="A571" s="339"/>
      <c r="B571" s="340"/>
      <c r="C571" s="340"/>
      <c r="D571" s="340"/>
      <c r="E571" s="341"/>
      <c r="F571" s="346"/>
      <c r="G571" s="347"/>
      <c r="H571" s="340"/>
      <c r="I571" s="340"/>
    </row>
    <row r="572" s="307" customFormat="1" ht="55" customHeight="1" spans="1:9">
      <c r="A572" s="339"/>
      <c r="B572" s="340"/>
      <c r="C572" s="340"/>
      <c r="D572" s="340"/>
      <c r="E572" s="341"/>
      <c r="F572" s="346"/>
      <c r="G572" s="347"/>
      <c r="H572" s="340"/>
      <c r="I572" s="340"/>
    </row>
    <row r="573" s="306" customFormat="1" ht="55" customHeight="1" spans="1:9">
      <c r="A573" s="331"/>
      <c r="B573" s="336" t="s">
        <v>22</v>
      </c>
      <c r="C573" s="336"/>
      <c r="D573" s="336" t="s">
        <v>144</v>
      </c>
      <c r="E573" s="337"/>
      <c r="F573" s="345">
        <f>SUM(F574:F849)</f>
        <v>0</v>
      </c>
      <c r="G573" s="345">
        <f>SUM(G574:G849)</f>
        <v>0</v>
      </c>
      <c r="H573" s="336" t="s">
        <v>148</v>
      </c>
      <c r="I573" s="336"/>
    </row>
    <row r="574" s="307" customFormat="1" ht="55" customHeight="1" spans="1:9">
      <c r="A574" s="339"/>
      <c r="B574" s="340"/>
      <c r="C574" s="340"/>
      <c r="D574" s="340"/>
      <c r="E574" s="341"/>
      <c r="F574" s="346"/>
      <c r="G574" s="347"/>
      <c r="H574" s="340"/>
      <c r="I574" s="340"/>
    </row>
    <row r="575" s="307" customFormat="1" ht="55" customHeight="1" spans="1:9">
      <c r="A575" s="339"/>
      <c r="B575" s="340"/>
      <c r="C575" s="340"/>
      <c r="D575" s="340"/>
      <c r="E575" s="341"/>
      <c r="F575" s="346"/>
      <c r="G575" s="347"/>
      <c r="H575" s="340"/>
      <c r="I575" s="340"/>
    </row>
    <row r="576" s="307" customFormat="1" ht="55" customHeight="1" spans="1:9">
      <c r="A576" s="339"/>
      <c r="B576" s="340"/>
      <c r="C576" s="340"/>
      <c r="D576" s="340"/>
      <c r="E576" s="341"/>
      <c r="F576" s="346"/>
      <c r="G576" s="347"/>
      <c r="H576" s="340"/>
      <c r="I576" s="340"/>
    </row>
    <row r="577" s="307" customFormat="1" ht="55" customHeight="1" spans="1:9">
      <c r="A577" s="339"/>
      <c r="B577" s="340"/>
      <c r="C577" s="340"/>
      <c r="D577" s="340"/>
      <c r="E577" s="341"/>
      <c r="F577" s="346"/>
      <c r="G577" s="347"/>
      <c r="H577" s="340"/>
      <c r="I577" s="340"/>
    </row>
    <row r="578" s="307" customFormat="1" ht="55" customHeight="1" spans="1:9">
      <c r="A578" s="339"/>
      <c r="B578" s="340"/>
      <c r="C578" s="340"/>
      <c r="D578" s="340"/>
      <c r="E578" s="341"/>
      <c r="F578" s="346"/>
      <c r="G578" s="347"/>
      <c r="H578" s="340"/>
      <c r="I578" s="340"/>
    </row>
    <row r="579" s="307" customFormat="1" ht="55" customHeight="1" spans="1:9">
      <c r="A579" s="339"/>
      <c r="B579" s="340"/>
      <c r="C579" s="340"/>
      <c r="D579" s="340"/>
      <c r="E579" s="341"/>
      <c r="F579" s="346"/>
      <c r="G579" s="347"/>
      <c r="H579" s="340"/>
      <c r="I579" s="340"/>
    </row>
    <row r="580" s="307" customFormat="1" ht="55" customHeight="1" spans="1:9">
      <c r="A580" s="339"/>
      <c r="B580" s="340"/>
      <c r="C580" s="340"/>
      <c r="D580" s="340"/>
      <c r="E580" s="341"/>
      <c r="F580" s="346"/>
      <c r="G580" s="347"/>
      <c r="H580" s="340"/>
      <c r="I580" s="340"/>
    </row>
    <row r="581" s="307" customFormat="1" ht="55" customHeight="1" spans="1:9">
      <c r="A581" s="339"/>
      <c r="B581" s="340"/>
      <c r="C581" s="340"/>
      <c r="D581" s="340"/>
      <c r="E581" s="341"/>
      <c r="F581" s="346"/>
      <c r="G581" s="347"/>
      <c r="H581" s="340"/>
      <c r="I581" s="340"/>
    </row>
    <row r="582" s="307" customFormat="1" ht="55" customHeight="1" spans="1:9">
      <c r="A582" s="339"/>
      <c r="B582" s="340"/>
      <c r="C582" s="340"/>
      <c r="D582" s="340"/>
      <c r="E582" s="341"/>
      <c r="F582" s="346"/>
      <c r="G582" s="347"/>
      <c r="H582" s="340"/>
      <c r="I582" s="340"/>
    </row>
    <row r="583" s="307" customFormat="1" ht="55" customHeight="1" spans="1:9">
      <c r="A583" s="339"/>
      <c r="B583" s="340"/>
      <c r="C583" s="340"/>
      <c r="D583" s="340"/>
      <c r="E583" s="341"/>
      <c r="F583" s="346"/>
      <c r="G583" s="347"/>
      <c r="H583" s="340"/>
      <c r="I583" s="340"/>
    </row>
    <row r="584" s="307" customFormat="1" ht="55" customHeight="1" spans="1:9">
      <c r="A584" s="339"/>
      <c r="B584" s="340"/>
      <c r="C584" s="340"/>
      <c r="D584" s="340"/>
      <c r="E584" s="341"/>
      <c r="F584" s="346"/>
      <c r="G584" s="347"/>
      <c r="H584" s="340"/>
      <c r="I584" s="340"/>
    </row>
    <row r="585" s="307" customFormat="1" ht="55" customHeight="1" spans="1:9">
      <c r="A585" s="339"/>
      <c r="B585" s="340"/>
      <c r="C585" s="340"/>
      <c r="D585" s="340"/>
      <c r="E585" s="341"/>
      <c r="F585" s="346"/>
      <c r="G585" s="347"/>
      <c r="H585" s="340"/>
      <c r="I585" s="340"/>
    </row>
    <row r="586" s="307" customFormat="1" ht="55" customHeight="1" spans="1:9">
      <c r="A586" s="339"/>
      <c r="B586" s="340"/>
      <c r="C586" s="340"/>
      <c r="D586" s="340"/>
      <c r="E586" s="341"/>
      <c r="F586" s="346"/>
      <c r="G586" s="347"/>
      <c r="H586" s="340"/>
      <c r="I586" s="340"/>
    </row>
    <row r="587" s="307" customFormat="1" ht="55" customHeight="1" spans="1:9">
      <c r="A587" s="339"/>
      <c r="B587" s="340"/>
      <c r="C587" s="340"/>
      <c r="D587" s="340"/>
      <c r="E587" s="341"/>
      <c r="F587" s="346"/>
      <c r="G587" s="347"/>
      <c r="H587" s="340"/>
      <c r="I587" s="340"/>
    </row>
    <row r="588" s="307" customFormat="1" ht="55" customHeight="1" spans="1:9">
      <c r="A588" s="339"/>
      <c r="B588" s="340"/>
      <c r="C588" s="340"/>
      <c r="D588" s="340"/>
      <c r="E588" s="341"/>
      <c r="F588" s="346"/>
      <c r="G588" s="347"/>
      <c r="H588" s="340"/>
      <c r="I588" s="340"/>
    </row>
    <row r="589" s="307" customFormat="1" ht="55" customHeight="1" spans="1:9">
      <c r="A589" s="339"/>
      <c r="B589" s="340"/>
      <c r="C589" s="340"/>
      <c r="D589" s="340"/>
      <c r="E589" s="341"/>
      <c r="F589" s="346"/>
      <c r="G589" s="347"/>
      <c r="H589" s="340"/>
      <c r="I589" s="340"/>
    </row>
    <row r="590" s="307" customFormat="1" ht="55" customHeight="1" spans="1:9">
      <c r="A590" s="339"/>
      <c r="B590" s="340"/>
      <c r="C590" s="340"/>
      <c r="D590" s="340"/>
      <c r="E590" s="341"/>
      <c r="F590" s="346"/>
      <c r="G590" s="347"/>
      <c r="H590" s="340"/>
      <c r="I590" s="340"/>
    </row>
    <row r="591" s="307" customFormat="1" ht="55" customHeight="1" spans="1:9">
      <c r="A591" s="339"/>
      <c r="B591" s="340"/>
      <c r="C591" s="340"/>
      <c r="D591" s="340"/>
      <c r="E591" s="341"/>
      <c r="F591" s="346"/>
      <c r="G591" s="347"/>
      <c r="H591" s="340"/>
      <c r="I591" s="340"/>
    </row>
    <row r="592" s="307" customFormat="1" ht="55" customHeight="1" spans="1:9">
      <c r="A592" s="339"/>
      <c r="B592" s="340"/>
      <c r="C592" s="340"/>
      <c r="D592" s="340"/>
      <c r="E592" s="341"/>
      <c r="F592" s="346"/>
      <c r="G592" s="347"/>
      <c r="H592" s="340"/>
      <c r="I592" s="340"/>
    </row>
    <row r="593" s="307" customFormat="1" ht="55" customHeight="1" spans="1:9">
      <c r="A593" s="339"/>
      <c r="B593" s="340"/>
      <c r="C593" s="340"/>
      <c r="D593" s="340"/>
      <c r="E593" s="341"/>
      <c r="F593" s="346"/>
      <c r="G593" s="347"/>
      <c r="H593" s="340"/>
      <c r="I593" s="340"/>
    </row>
    <row r="594" s="307" customFormat="1" ht="55" customHeight="1" spans="1:9">
      <c r="A594" s="339"/>
      <c r="B594" s="340"/>
      <c r="C594" s="340"/>
      <c r="D594" s="340"/>
      <c r="E594" s="341"/>
      <c r="F594" s="346"/>
      <c r="G594" s="347"/>
      <c r="H594" s="340"/>
      <c r="I594" s="340"/>
    </row>
    <row r="595" s="307" customFormat="1" ht="55" customHeight="1" spans="1:9">
      <c r="A595" s="339"/>
      <c r="B595" s="340"/>
      <c r="C595" s="340"/>
      <c r="D595" s="340"/>
      <c r="E595" s="341"/>
      <c r="F595" s="346"/>
      <c r="G595" s="347"/>
      <c r="H595" s="340"/>
      <c r="I595" s="340"/>
    </row>
    <row r="596" s="307" customFormat="1" ht="55" customHeight="1" spans="1:9">
      <c r="A596" s="339"/>
      <c r="B596" s="340"/>
      <c r="C596" s="340"/>
      <c r="D596" s="340"/>
      <c r="E596" s="341"/>
      <c r="F596" s="346"/>
      <c r="G596" s="347"/>
      <c r="H596" s="340"/>
      <c r="I596" s="340"/>
    </row>
    <row r="597" s="307" customFormat="1" ht="55" customHeight="1" spans="1:9">
      <c r="A597" s="339"/>
      <c r="B597" s="340"/>
      <c r="C597" s="340"/>
      <c r="D597" s="340"/>
      <c r="E597" s="341"/>
      <c r="F597" s="346"/>
      <c r="G597" s="347"/>
      <c r="H597" s="340"/>
      <c r="I597" s="340"/>
    </row>
    <row r="598" s="307" customFormat="1" ht="55" customHeight="1" spans="1:9">
      <c r="A598" s="339"/>
      <c r="B598" s="340"/>
      <c r="C598" s="340"/>
      <c r="D598" s="340"/>
      <c r="E598" s="341"/>
      <c r="F598" s="346"/>
      <c r="G598" s="347"/>
      <c r="H598" s="340"/>
      <c r="I598" s="340"/>
    </row>
    <row r="599" s="307" customFormat="1" ht="55" customHeight="1" spans="1:9">
      <c r="A599" s="339"/>
      <c r="B599" s="340"/>
      <c r="C599" s="340"/>
      <c r="D599" s="340"/>
      <c r="E599" s="341"/>
      <c r="F599" s="346"/>
      <c r="G599" s="347"/>
      <c r="H599" s="340"/>
      <c r="I599" s="340"/>
    </row>
    <row r="600" s="307" customFormat="1" ht="55" customHeight="1" spans="1:9">
      <c r="A600" s="339"/>
      <c r="B600" s="340"/>
      <c r="C600" s="340"/>
      <c r="D600" s="340"/>
      <c r="E600" s="341"/>
      <c r="F600" s="346"/>
      <c r="G600" s="347"/>
      <c r="H600" s="340"/>
      <c r="I600" s="340"/>
    </row>
    <row r="601" s="307" customFormat="1" ht="55" customHeight="1" spans="1:9">
      <c r="A601" s="339"/>
      <c r="B601" s="340"/>
      <c r="C601" s="340"/>
      <c r="D601" s="340"/>
      <c r="E601" s="341"/>
      <c r="F601" s="346"/>
      <c r="G601" s="347"/>
      <c r="H601" s="340"/>
      <c r="I601" s="340"/>
    </row>
    <row r="602" s="307" customFormat="1" ht="55" customHeight="1" spans="1:9">
      <c r="A602" s="339"/>
      <c r="B602" s="340"/>
      <c r="C602" s="340"/>
      <c r="D602" s="340"/>
      <c r="E602" s="341"/>
      <c r="F602" s="346"/>
      <c r="G602" s="347"/>
      <c r="H602" s="340"/>
      <c r="I602" s="340"/>
    </row>
    <row r="603" s="307" customFormat="1" ht="55" customHeight="1" spans="1:9">
      <c r="A603" s="339"/>
      <c r="B603" s="340"/>
      <c r="C603" s="340"/>
      <c r="D603" s="340"/>
      <c r="E603" s="341"/>
      <c r="F603" s="346"/>
      <c r="G603" s="347"/>
      <c r="H603" s="340"/>
      <c r="I603" s="340"/>
    </row>
    <row r="604" s="307" customFormat="1" ht="55" customHeight="1" spans="1:9">
      <c r="A604" s="339"/>
      <c r="B604" s="340"/>
      <c r="C604" s="340"/>
      <c r="D604" s="340"/>
      <c r="E604" s="341"/>
      <c r="F604" s="346"/>
      <c r="G604" s="347"/>
      <c r="H604" s="340"/>
      <c r="I604" s="340"/>
    </row>
    <row r="605" s="307" customFormat="1" ht="55" customHeight="1" spans="1:9">
      <c r="A605" s="339"/>
      <c r="B605" s="340"/>
      <c r="C605" s="340"/>
      <c r="D605" s="340"/>
      <c r="E605" s="341"/>
      <c r="F605" s="346"/>
      <c r="G605" s="347"/>
      <c r="H605" s="340"/>
      <c r="I605" s="340"/>
    </row>
    <row r="606" s="307" customFormat="1" ht="55" customHeight="1" spans="1:9">
      <c r="A606" s="339"/>
      <c r="B606" s="340"/>
      <c r="C606" s="340"/>
      <c r="D606" s="340"/>
      <c r="E606" s="341"/>
      <c r="F606" s="346"/>
      <c r="G606" s="347"/>
      <c r="H606" s="340"/>
      <c r="I606" s="340"/>
    </row>
    <row r="607" s="307" customFormat="1" ht="55" customHeight="1" spans="1:9">
      <c r="A607" s="339"/>
      <c r="B607" s="340"/>
      <c r="C607" s="340"/>
      <c r="D607" s="340"/>
      <c r="E607" s="341"/>
      <c r="F607" s="346"/>
      <c r="G607" s="347"/>
      <c r="H607" s="340"/>
      <c r="I607" s="340"/>
    </row>
    <row r="608" s="307" customFormat="1" ht="55" customHeight="1" spans="1:9">
      <c r="A608" s="339"/>
      <c r="B608" s="340"/>
      <c r="C608" s="340"/>
      <c r="D608" s="340"/>
      <c r="E608" s="341"/>
      <c r="F608" s="346"/>
      <c r="G608" s="347"/>
      <c r="H608" s="340"/>
      <c r="I608" s="340"/>
    </row>
    <row r="609" s="307" customFormat="1" ht="55" customHeight="1" spans="1:9">
      <c r="A609" s="339"/>
      <c r="B609" s="340"/>
      <c r="C609" s="340"/>
      <c r="D609" s="340"/>
      <c r="E609" s="341"/>
      <c r="F609" s="346"/>
      <c r="G609" s="347"/>
      <c r="H609" s="340"/>
      <c r="I609" s="340"/>
    </row>
    <row r="610" s="307" customFormat="1" ht="55" customHeight="1" spans="1:9">
      <c r="A610" s="339"/>
      <c r="B610" s="340"/>
      <c r="C610" s="340"/>
      <c r="D610" s="340"/>
      <c r="E610" s="341"/>
      <c r="F610" s="346"/>
      <c r="G610" s="347"/>
      <c r="H610" s="340"/>
      <c r="I610" s="340"/>
    </row>
    <row r="611" s="307" customFormat="1" ht="55" customHeight="1" spans="1:9">
      <c r="A611" s="339"/>
      <c r="B611" s="340"/>
      <c r="C611" s="340"/>
      <c r="D611" s="340"/>
      <c r="E611" s="341"/>
      <c r="F611" s="346"/>
      <c r="G611" s="347"/>
      <c r="H611" s="340"/>
      <c r="I611" s="340"/>
    </row>
    <row r="612" s="307" customFormat="1" ht="55" customHeight="1" spans="1:9">
      <c r="A612" s="339"/>
      <c r="B612" s="340"/>
      <c r="C612" s="340"/>
      <c r="D612" s="340"/>
      <c r="E612" s="341"/>
      <c r="F612" s="346"/>
      <c r="G612" s="347"/>
      <c r="H612" s="340"/>
      <c r="I612" s="340"/>
    </row>
    <row r="613" s="307" customFormat="1" ht="55" customHeight="1" spans="1:9">
      <c r="A613" s="339"/>
      <c r="B613" s="340"/>
      <c r="C613" s="340"/>
      <c r="D613" s="340"/>
      <c r="E613" s="341"/>
      <c r="F613" s="346"/>
      <c r="G613" s="347"/>
      <c r="H613" s="340"/>
      <c r="I613" s="340"/>
    </row>
    <row r="614" s="307" customFormat="1" ht="55" customHeight="1" spans="1:9">
      <c r="A614" s="339"/>
      <c r="B614" s="340"/>
      <c r="C614" s="340"/>
      <c r="D614" s="340"/>
      <c r="E614" s="341"/>
      <c r="F614" s="346"/>
      <c r="G614" s="347"/>
      <c r="H614" s="340"/>
      <c r="I614" s="340"/>
    </row>
    <row r="615" s="307" customFormat="1" ht="55" customHeight="1" spans="1:9">
      <c r="A615" s="339"/>
      <c r="B615" s="340"/>
      <c r="C615" s="340"/>
      <c r="D615" s="340"/>
      <c r="E615" s="341"/>
      <c r="F615" s="346"/>
      <c r="G615" s="347"/>
      <c r="H615" s="340"/>
      <c r="I615" s="340"/>
    </row>
    <row r="616" s="307" customFormat="1" ht="55" customHeight="1" spans="1:9">
      <c r="A616" s="339"/>
      <c r="B616" s="340"/>
      <c r="C616" s="340"/>
      <c r="D616" s="340"/>
      <c r="E616" s="341"/>
      <c r="F616" s="346"/>
      <c r="G616" s="347"/>
      <c r="H616" s="340"/>
      <c r="I616" s="340"/>
    </row>
    <row r="617" s="307" customFormat="1" ht="55" customHeight="1" spans="1:9">
      <c r="A617" s="339"/>
      <c r="B617" s="340"/>
      <c r="C617" s="340"/>
      <c r="D617" s="340"/>
      <c r="E617" s="341"/>
      <c r="F617" s="346"/>
      <c r="G617" s="347"/>
      <c r="H617" s="340"/>
      <c r="I617" s="340"/>
    </row>
    <row r="618" s="307" customFormat="1" ht="55" customHeight="1" spans="1:9">
      <c r="A618" s="339"/>
      <c r="B618" s="340"/>
      <c r="C618" s="340"/>
      <c r="D618" s="340"/>
      <c r="E618" s="341"/>
      <c r="F618" s="346"/>
      <c r="G618" s="347"/>
      <c r="H618" s="340"/>
      <c r="I618" s="340"/>
    </row>
    <row r="619" s="307" customFormat="1" ht="55" customHeight="1" spans="1:9">
      <c r="A619" s="339"/>
      <c r="B619" s="340"/>
      <c r="C619" s="340"/>
      <c r="D619" s="340"/>
      <c r="E619" s="341"/>
      <c r="F619" s="346"/>
      <c r="G619" s="347"/>
      <c r="H619" s="340"/>
      <c r="I619" s="340"/>
    </row>
    <row r="620" s="307" customFormat="1" ht="55" customHeight="1" spans="1:9">
      <c r="A620" s="339"/>
      <c r="B620" s="340"/>
      <c r="C620" s="340"/>
      <c r="D620" s="340"/>
      <c r="E620" s="341"/>
      <c r="F620" s="346"/>
      <c r="G620" s="347"/>
      <c r="H620" s="340"/>
      <c r="I620" s="340"/>
    </row>
    <row r="621" s="307" customFormat="1" ht="55" customHeight="1" spans="1:9">
      <c r="A621" s="339"/>
      <c r="B621" s="340"/>
      <c r="C621" s="340"/>
      <c r="D621" s="340"/>
      <c r="E621" s="341"/>
      <c r="F621" s="346"/>
      <c r="G621" s="347"/>
      <c r="H621" s="340"/>
      <c r="I621" s="340"/>
    </row>
    <row r="622" s="307" customFormat="1" ht="55" customHeight="1" spans="1:9">
      <c r="A622" s="339"/>
      <c r="B622" s="340"/>
      <c r="C622" s="340"/>
      <c r="D622" s="340"/>
      <c r="E622" s="341"/>
      <c r="F622" s="346"/>
      <c r="G622" s="347"/>
      <c r="H622" s="340"/>
      <c r="I622" s="340"/>
    </row>
    <row r="623" s="307" customFormat="1" ht="55" customHeight="1" spans="1:9">
      <c r="A623" s="339"/>
      <c r="B623" s="340"/>
      <c r="C623" s="340"/>
      <c r="D623" s="340"/>
      <c r="E623" s="341"/>
      <c r="F623" s="346"/>
      <c r="G623" s="347"/>
      <c r="H623" s="340"/>
      <c r="I623" s="340"/>
    </row>
    <row r="624" s="307" customFormat="1" ht="55" customHeight="1" spans="1:9">
      <c r="A624" s="339"/>
      <c r="B624" s="340"/>
      <c r="C624" s="340"/>
      <c r="D624" s="340"/>
      <c r="E624" s="341"/>
      <c r="F624" s="346"/>
      <c r="G624" s="347"/>
      <c r="H624" s="340"/>
      <c r="I624" s="340"/>
    </row>
    <row r="625" s="307" customFormat="1" ht="55" customHeight="1" spans="1:9">
      <c r="A625" s="339"/>
      <c r="B625" s="340"/>
      <c r="C625" s="340"/>
      <c r="D625" s="340"/>
      <c r="E625" s="341"/>
      <c r="F625" s="346"/>
      <c r="G625" s="347"/>
      <c r="H625" s="340"/>
      <c r="I625" s="340"/>
    </row>
    <row r="626" s="307" customFormat="1" ht="55" customHeight="1" spans="1:9">
      <c r="A626" s="339"/>
      <c r="B626" s="340"/>
      <c r="C626" s="340"/>
      <c r="D626" s="340"/>
      <c r="E626" s="341"/>
      <c r="F626" s="346"/>
      <c r="G626" s="347"/>
      <c r="H626" s="340"/>
      <c r="I626" s="340"/>
    </row>
    <row r="627" s="307" customFormat="1" ht="55" customHeight="1" spans="1:9">
      <c r="A627" s="339"/>
      <c r="B627" s="340"/>
      <c r="C627" s="340"/>
      <c r="D627" s="340"/>
      <c r="E627" s="341"/>
      <c r="F627" s="346"/>
      <c r="G627" s="347"/>
      <c r="H627" s="340"/>
      <c r="I627" s="340"/>
    </row>
    <row r="628" s="307" customFormat="1" ht="55" customHeight="1" spans="1:9">
      <c r="A628" s="339"/>
      <c r="B628" s="340"/>
      <c r="C628" s="340"/>
      <c r="D628" s="340"/>
      <c r="E628" s="341"/>
      <c r="F628" s="346"/>
      <c r="G628" s="347"/>
      <c r="H628" s="340"/>
      <c r="I628" s="340"/>
    </row>
    <row r="629" s="307" customFormat="1" ht="55" customHeight="1" spans="1:9">
      <c r="A629" s="339"/>
      <c r="B629" s="340"/>
      <c r="C629" s="340"/>
      <c r="D629" s="340"/>
      <c r="E629" s="341"/>
      <c r="F629" s="346"/>
      <c r="G629" s="347"/>
      <c r="H629" s="340"/>
      <c r="I629" s="340"/>
    </row>
    <row r="630" s="307" customFormat="1" ht="55" customHeight="1" spans="1:9">
      <c r="A630" s="339"/>
      <c r="B630" s="340"/>
      <c r="C630" s="340"/>
      <c r="D630" s="340"/>
      <c r="E630" s="341"/>
      <c r="F630" s="346"/>
      <c r="G630" s="347"/>
      <c r="H630" s="340"/>
      <c r="I630" s="340"/>
    </row>
    <row r="631" s="307" customFormat="1" ht="55" customHeight="1" spans="1:9">
      <c r="A631" s="339"/>
      <c r="B631" s="340"/>
      <c r="C631" s="340"/>
      <c r="D631" s="340"/>
      <c r="E631" s="341"/>
      <c r="F631" s="346"/>
      <c r="G631" s="347"/>
      <c r="H631" s="340"/>
      <c r="I631" s="340"/>
    </row>
    <row r="632" s="307" customFormat="1" ht="55" customHeight="1" spans="1:9">
      <c r="A632" s="339"/>
      <c r="B632" s="340"/>
      <c r="C632" s="340"/>
      <c r="D632" s="340"/>
      <c r="E632" s="341"/>
      <c r="F632" s="346"/>
      <c r="G632" s="347"/>
      <c r="H632" s="340"/>
      <c r="I632" s="340"/>
    </row>
    <row r="633" s="307" customFormat="1" ht="55" customHeight="1" spans="1:9">
      <c r="A633" s="339"/>
      <c r="B633" s="340"/>
      <c r="C633" s="340"/>
      <c r="D633" s="340"/>
      <c r="E633" s="341"/>
      <c r="F633" s="346"/>
      <c r="G633" s="347"/>
      <c r="H633" s="340"/>
      <c r="I633" s="340"/>
    </row>
    <row r="634" s="307" customFormat="1" ht="55" customHeight="1" spans="1:9">
      <c r="A634" s="339"/>
      <c r="B634" s="340"/>
      <c r="C634" s="340"/>
      <c r="D634" s="340"/>
      <c r="E634" s="341"/>
      <c r="F634" s="346"/>
      <c r="G634" s="347"/>
      <c r="H634" s="340"/>
      <c r="I634" s="340"/>
    </row>
    <row r="635" s="307" customFormat="1" ht="55" customHeight="1" spans="1:9">
      <c r="A635" s="339"/>
      <c r="B635" s="340"/>
      <c r="C635" s="340"/>
      <c r="D635" s="340"/>
      <c r="E635" s="341"/>
      <c r="F635" s="346"/>
      <c r="G635" s="347"/>
      <c r="H635" s="340"/>
      <c r="I635" s="340"/>
    </row>
    <row r="636" s="307" customFormat="1" ht="55" customHeight="1" spans="1:9">
      <c r="A636" s="339"/>
      <c r="B636" s="340"/>
      <c r="C636" s="340"/>
      <c r="D636" s="340"/>
      <c r="E636" s="341"/>
      <c r="F636" s="346"/>
      <c r="G636" s="347"/>
      <c r="H636" s="340"/>
      <c r="I636" s="340"/>
    </row>
    <row r="637" s="307" customFormat="1" ht="55" customHeight="1" spans="1:9">
      <c r="A637" s="339"/>
      <c r="B637" s="340"/>
      <c r="C637" s="340"/>
      <c r="D637" s="340"/>
      <c r="E637" s="341"/>
      <c r="F637" s="346"/>
      <c r="G637" s="347"/>
      <c r="H637" s="340"/>
      <c r="I637" s="340"/>
    </row>
    <row r="638" s="307" customFormat="1" ht="55" customHeight="1" spans="1:9">
      <c r="A638" s="339"/>
      <c r="B638" s="340"/>
      <c r="C638" s="340"/>
      <c r="D638" s="340"/>
      <c r="E638" s="341"/>
      <c r="F638" s="346"/>
      <c r="G638" s="347"/>
      <c r="H638" s="340"/>
      <c r="I638" s="340"/>
    </row>
    <row r="639" s="307" customFormat="1" ht="55" customHeight="1" spans="1:9">
      <c r="A639" s="339"/>
      <c r="B639" s="340"/>
      <c r="C639" s="340"/>
      <c r="D639" s="340"/>
      <c r="E639" s="341"/>
      <c r="F639" s="346"/>
      <c r="G639" s="347"/>
      <c r="H639" s="340"/>
      <c r="I639" s="340"/>
    </row>
    <row r="640" s="307" customFormat="1" ht="55" customHeight="1" spans="1:9">
      <c r="A640" s="339"/>
      <c r="B640" s="340"/>
      <c r="C640" s="340"/>
      <c r="D640" s="340"/>
      <c r="E640" s="341"/>
      <c r="F640" s="346"/>
      <c r="G640" s="347"/>
      <c r="H640" s="340"/>
      <c r="I640" s="340"/>
    </row>
    <row r="641" s="307" customFormat="1" ht="55" customHeight="1" spans="1:9">
      <c r="A641" s="339"/>
      <c r="B641" s="340"/>
      <c r="C641" s="340"/>
      <c r="D641" s="340"/>
      <c r="E641" s="341"/>
      <c r="F641" s="346"/>
      <c r="G641" s="347"/>
      <c r="H641" s="340"/>
      <c r="I641" s="340"/>
    </row>
    <row r="642" s="307" customFormat="1" ht="55" customHeight="1" spans="1:9">
      <c r="A642" s="339"/>
      <c r="B642" s="340"/>
      <c r="C642" s="340"/>
      <c r="D642" s="340"/>
      <c r="E642" s="341"/>
      <c r="F642" s="346"/>
      <c r="G642" s="347"/>
      <c r="H642" s="340"/>
      <c r="I642" s="340"/>
    </row>
    <row r="643" s="307" customFormat="1" ht="55" customHeight="1" spans="1:9">
      <c r="A643" s="339"/>
      <c r="B643" s="340"/>
      <c r="C643" s="340"/>
      <c r="D643" s="340"/>
      <c r="E643" s="341"/>
      <c r="F643" s="346"/>
      <c r="G643" s="347"/>
      <c r="H643" s="340"/>
      <c r="I643" s="340"/>
    </row>
    <row r="644" s="307" customFormat="1" ht="55" customHeight="1" spans="1:9">
      <c r="A644" s="339"/>
      <c r="B644" s="340"/>
      <c r="C644" s="340"/>
      <c r="D644" s="340"/>
      <c r="E644" s="341"/>
      <c r="F644" s="346"/>
      <c r="G644" s="347"/>
      <c r="H644" s="340"/>
      <c r="I644" s="340"/>
    </row>
    <row r="645" s="307" customFormat="1" ht="55" customHeight="1" spans="1:9">
      <c r="A645" s="339"/>
      <c r="B645" s="340"/>
      <c r="C645" s="340"/>
      <c r="D645" s="340"/>
      <c r="E645" s="341"/>
      <c r="F645" s="346"/>
      <c r="G645" s="347"/>
      <c r="H645" s="340"/>
      <c r="I645" s="340"/>
    </row>
    <row r="646" s="307" customFormat="1" ht="55" customHeight="1" spans="1:9">
      <c r="A646" s="339"/>
      <c r="B646" s="340"/>
      <c r="C646" s="340"/>
      <c r="D646" s="340"/>
      <c r="E646" s="341"/>
      <c r="F646" s="346"/>
      <c r="G646" s="347"/>
      <c r="H646" s="340"/>
      <c r="I646" s="340"/>
    </row>
    <row r="647" s="307" customFormat="1" ht="55" customHeight="1" spans="1:9">
      <c r="A647" s="339"/>
      <c r="B647" s="340"/>
      <c r="C647" s="340"/>
      <c r="D647" s="340"/>
      <c r="E647" s="341"/>
      <c r="F647" s="346"/>
      <c r="G647" s="347"/>
      <c r="H647" s="340"/>
      <c r="I647" s="340"/>
    </row>
    <row r="648" s="307" customFormat="1" ht="55" customHeight="1" spans="1:9">
      <c r="A648" s="339"/>
      <c r="B648" s="340"/>
      <c r="C648" s="340"/>
      <c r="D648" s="340"/>
      <c r="E648" s="341"/>
      <c r="F648" s="346"/>
      <c r="G648" s="347"/>
      <c r="H648" s="340"/>
      <c r="I648" s="340"/>
    </row>
    <row r="649" s="307" customFormat="1" ht="55" customHeight="1" spans="1:9">
      <c r="A649" s="339"/>
      <c r="B649" s="340"/>
      <c r="C649" s="340"/>
      <c r="D649" s="340"/>
      <c r="E649" s="341"/>
      <c r="F649" s="346"/>
      <c r="G649" s="347"/>
      <c r="H649" s="340"/>
      <c r="I649" s="340"/>
    </row>
    <row r="650" s="307" customFormat="1" ht="55" customHeight="1" spans="1:9">
      <c r="A650" s="339"/>
      <c r="B650" s="340"/>
      <c r="C650" s="340"/>
      <c r="D650" s="340"/>
      <c r="E650" s="341"/>
      <c r="F650" s="346"/>
      <c r="G650" s="347"/>
      <c r="H650" s="340"/>
      <c r="I650" s="340"/>
    </row>
    <row r="651" s="307" customFormat="1" ht="55" customHeight="1" spans="1:9">
      <c r="A651" s="339"/>
      <c r="B651" s="340"/>
      <c r="C651" s="340"/>
      <c r="D651" s="340"/>
      <c r="E651" s="341"/>
      <c r="F651" s="346"/>
      <c r="G651" s="347"/>
      <c r="H651" s="340"/>
      <c r="I651" s="340"/>
    </row>
    <row r="652" s="307" customFormat="1" ht="55" customHeight="1" spans="1:9">
      <c r="A652" s="339"/>
      <c r="B652" s="340"/>
      <c r="C652" s="340"/>
      <c r="D652" s="340"/>
      <c r="E652" s="341"/>
      <c r="F652" s="346"/>
      <c r="G652" s="347"/>
      <c r="H652" s="340"/>
      <c r="I652" s="340"/>
    </row>
    <row r="653" s="307" customFormat="1" ht="55" customHeight="1" spans="1:9">
      <c r="A653" s="339"/>
      <c r="B653" s="340"/>
      <c r="C653" s="340"/>
      <c r="D653" s="340"/>
      <c r="E653" s="341"/>
      <c r="F653" s="346"/>
      <c r="G653" s="347"/>
      <c r="H653" s="340"/>
      <c r="I653" s="340"/>
    </row>
    <row r="654" s="307" customFormat="1" ht="55" customHeight="1" spans="1:9">
      <c r="A654" s="339"/>
      <c r="B654" s="340"/>
      <c r="C654" s="340"/>
      <c r="D654" s="340"/>
      <c r="E654" s="341"/>
      <c r="F654" s="346"/>
      <c r="G654" s="347"/>
      <c r="H654" s="340"/>
      <c r="I654" s="340"/>
    </row>
    <row r="655" s="307" customFormat="1" ht="55" customHeight="1" spans="1:9">
      <c r="A655" s="339"/>
      <c r="B655" s="340"/>
      <c r="C655" s="340"/>
      <c r="D655" s="340"/>
      <c r="E655" s="341"/>
      <c r="F655" s="346"/>
      <c r="G655" s="347"/>
      <c r="H655" s="340"/>
      <c r="I655" s="340"/>
    </row>
    <row r="656" s="307" customFormat="1" ht="55" customHeight="1" spans="1:9">
      <c r="A656" s="339"/>
      <c r="B656" s="340"/>
      <c r="C656" s="340"/>
      <c r="D656" s="340"/>
      <c r="E656" s="341"/>
      <c r="F656" s="346"/>
      <c r="G656" s="347"/>
      <c r="H656" s="340"/>
      <c r="I656" s="340"/>
    </row>
    <row r="657" s="307" customFormat="1" ht="55" customHeight="1" spans="1:9">
      <c r="A657" s="339"/>
      <c r="B657" s="340"/>
      <c r="C657" s="340"/>
      <c r="D657" s="340"/>
      <c r="E657" s="341"/>
      <c r="F657" s="346"/>
      <c r="G657" s="347"/>
      <c r="H657" s="340"/>
      <c r="I657" s="340"/>
    </row>
    <row r="658" s="307" customFormat="1" ht="55" customHeight="1" spans="1:9">
      <c r="A658" s="339"/>
      <c r="B658" s="340"/>
      <c r="C658" s="340"/>
      <c r="D658" s="340"/>
      <c r="E658" s="341"/>
      <c r="F658" s="346"/>
      <c r="G658" s="347"/>
      <c r="H658" s="340"/>
      <c r="I658" s="340"/>
    </row>
    <row r="659" s="307" customFormat="1" ht="55" customHeight="1" spans="1:9">
      <c r="A659" s="339"/>
      <c r="B659" s="340"/>
      <c r="C659" s="340"/>
      <c r="D659" s="340"/>
      <c r="E659" s="341"/>
      <c r="F659" s="346"/>
      <c r="G659" s="347"/>
      <c r="H659" s="340"/>
      <c r="I659" s="340"/>
    </row>
    <row r="660" s="307" customFormat="1" ht="55" customHeight="1" spans="1:9">
      <c r="A660" s="339"/>
      <c r="B660" s="340"/>
      <c r="C660" s="340"/>
      <c r="D660" s="340"/>
      <c r="E660" s="341"/>
      <c r="F660" s="346"/>
      <c r="G660" s="347"/>
      <c r="H660" s="340"/>
      <c r="I660" s="340"/>
    </row>
    <row r="661" s="307" customFormat="1" ht="55" customHeight="1" spans="1:9">
      <c r="A661" s="339"/>
      <c r="B661" s="340"/>
      <c r="C661" s="340"/>
      <c r="D661" s="340"/>
      <c r="E661" s="341"/>
      <c r="F661" s="346"/>
      <c r="G661" s="347"/>
      <c r="H661" s="340"/>
      <c r="I661" s="340"/>
    </row>
    <row r="662" s="307" customFormat="1" ht="55" customHeight="1" spans="1:9">
      <c r="A662" s="339"/>
      <c r="B662" s="340"/>
      <c r="C662" s="340"/>
      <c r="D662" s="340"/>
      <c r="E662" s="341"/>
      <c r="F662" s="346"/>
      <c r="G662" s="347"/>
      <c r="H662" s="340"/>
      <c r="I662" s="340"/>
    </row>
    <row r="663" s="307" customFormat="1" ht="55" customHeight="1" spans="1:9">
      <c r="A663" s="339"/>
      <c r="B663" s="340"/>
      <c r="C663" s="340"/>
      <c r="D663" s="340"/>
      <c r="E663" s="341"/>
      <c r="F663" s="346"/>
      <c r="G663" s="347"/>
      <c r="H663" s="340"/>
      <c r="I663" s="340"/>
    </row>
    <row r="664" s="307" customFormat="1" ht="55" customHeight="1" spans="1:9">
      <c r="A664" s="339"/>
      <c r="B664" s="340"/>
      <c r="C664" s="340"/>
      <c r="D664" s="340"/>
      <c r="E664" s="341"/>
      <c r="F664" s="346"/>
      <c r="G664" s="347"/>
      <c r="H664" s="340"/>
      <c r="I664" s="340"/>
    </row>
    <row r="665" s="307" customFormat="1" ht="55" customHeight="1" spans="1:9">
      <c r="A665" s="339"/>
      <c r="B665" s="340"/>
      <c r="C665" s="340"/>
      <c r="D665" s="340"/>
      <c r="E665" s="341"/>
      <c r="F665" s="346"/>
      <c r="G665" s="347"/>
      <c r="H665" s="340"/>
      <c r="I665" s="340"/>
    </row>
    <row r="666" s="307" customFormat="1" ht="55" customHeight="1" spans="1:9">
      <c r="A666" s="339"/>
      <c r="B666" s="340"/>
      <c r="C666" s="340"/>
      <c r="D666" s="340"/>
      <c r="E666" s="341"/>
      <c r="F666" s="346"/>
      <c r="G666" s="347"/>
      <c r="H666" s="340"/>
      <c r="I666" s="340"/>
    </row>
    <row r="667" s="307" customFormat="1" ht="55" customHeight="1" spans="1:9">
      <c r="A667" s="339"/>
      <c r="B667" s="340"/>
      <c r="C667" s="340"/>
      <c r="D667" s="340"/>
      <c r="E667" s="341"/>
      <c r="F667" s="346"/>
      <c r="G667" s="347"/>
      <c r="H667" s="340"/>
      <c r="I667" s="340"/>
    </row>
    <row r="668" s="307" customFormat="1" ht="55" customHeight="1" spans="1:9">
      <c r="A668" s="339"/>
      <c r="B668" s="340"/>
      <c r="C668" s="340"/>
      <c r="D668" s="340"/>
      <c r="E668" s="341"/>
      <c r="F668" s="346"/>
      <c r="G668" s="347"/>
      <c r="H668" s="340"/>
      <c r="I668" s="340"/>
    </row>
    <row r="669" s="307" customFormat="1" ht="55" customHeight="1" spans="1:9">
      <c r="A669" s="339"/>
      <c r="B669" s="340"/>
      <c r="C669" s="340"/>
      <c r="D669" s="340"/>
      <c r="E669" s="341"/>
      <c r="F669" s="346"/>
      <c r="G669" s="347"/>
      <c r="H669" s="340"/>
      <c r="I669" s="340"/>
    </row>
    <row r="670" s="307" customFormat="1" ht="55" customHeight="1" spans="1:9">
      <c r="A670" s="339"/>
      <c r="B670" s="340"/>
      <c r="C670" s="340"/>
      <c r="D670" s="340"/>
      <c r="E670" s="341"/>
      <c r="F670" s="346"/>
      <c r="G670" s="347"/>
      <c r="H670" s="340"/>
      <c r="I670" s="340"/>
    </row>
    <row r="671" s="307" customFormat="1" ht="55" customHeight="1" spans="1:9">
      <c r="A671" s="339"/>
      <c r="B671" s="340"/>
      <c r="C671" s="340"/>
      <c r="D671" s="340"/>
      <c r="E671" s="341"/>
      <c r="F671" s="346"/>
      <c r="G671" s="347"/>
      <c r="H671" s="340"/>
      <c r="I671" s="340"/>
    </row>
    <row r="672" s="307" customFormat="1" ht="55" customHeight="1" spans="1:9">
      <c r="A672" s="339"/>
      <c r="B672" s="340"/>
      <c r="C672" s="340"/>
      <c r="D672" s="340"/>
      <c r="E672" s="341"/>
      <c r="F672" s="346"/>
      <c r="G672" s="347"/>
      <c r="H672" s="340"/>
      <c r="I672" s="340"/>
    </row>
    <row r="673" s="307" customFormat="1" ht="55" customHeight="1" spans="1:9">
      <c r="A673" s="339"/>
      <c r="B673" s="340"/>
      <c r="C673" s="340"/>
      <c r="D673" s="340"/>
      <c r="E673" s="341"/>
      <c r="F673" s="346"/>
      <c r="G673" s="347"/>
      <c r="H673" s="340"/>
      <c r="I673" s="340"/>
    </row>
    <row r="674" s="307" customFormat="1" ht="55" customHeight="1" spans="1:9">
      <c r="A674" s="339"/>
      <c r="B674" s="340"/>
      <c r="C674" s="340"/>
      <c r="D674" s="340"/>
      <c r="E674" s="341"/>
      <c r="F674" s="346"/>
      <c r="G674" s="347"/>
      <c r="H674" s="340"/>
      <c r="I674" s="340"/>
    </row>
    <row r="675" s="307" customFormat="1" ht="55" customHeight="1" spans="1:9">
      <c r="A675" s="339"/>
      <c r="B675" s="340"/>
      <c r="C675" s="340"/>
      <c r="D675" s="340"/>
      <c r="E675" s="341"/>
      <c r="F675" s="346"/>
      <c r="G675" s="347"/>
      <c r="H675" s="340"/>
      <c r="I675" s="340"/>
    </row>
    <row r="676" s="307" customFormat="1" ht="55" customHeight="1" spans="1:9">
      <c r="A676" s="339"/>
      <c r="B676" s="340"/>
      <c r="C676" s="340"/>
      <c r="D676" s="340"/>
      <c r="E676" s="341"/>
      <c r="F676" s="346"/>
      <c r="G676" s="347"/>
      <c r="H676" s="340"/>
      <c r="I676" s="340"/>
    </row>
    <row r="677" s="307" customFormat="1" ht="55" customHeight="1" spans="1:9">
      <c r="A677" s="339"/>
      <c r="B677" s="340"/>
      <c r="C677" s="340"/>
      <c r="D677" s="340"/>
      <c r="E677" s="341"/>
      <c r="F677" s="346"/>
      <c r="G677" s="347"/>
      <c r="H677" s="340"/>
      <c r="I677" s="340"/>
    </row>
    <row r="678" s="307" customFormat="1" ht="55" customHeight="1" spans="1:9">
      <c r="A678" s="339"/>
      <c r="B678" s="340"/>
      <c r="C678" s="340"/>
      <c r="D678" s="340"/>
      <c r="E678" s="341"/>
      <c r="F678" s="346"/>
      <c r="G678" s="347"/>
      <c r="H678" s="340"/>
      <c r="I678" s="340"/>
    </row>
    <row r="679" s="307" customFormat="1" ht="55" customHeight="1" spans="1:9">
      <c r="A679" s="339"/>
      <c r="B679" s="340"/>
      <c r="C679" s="340"/>
      <c r="D679" s="340"/>
      <c r="E679" s="341"/>
      <c r="F679" s="346"/>
      <c r="G679" s="347"/>
      <c r="H679" s="340"/>
      <c r="I679" s="340"/>
    </row>
    <row r="680" s="307" customFormat="1" ht="55" customHeight="1" spans="1:9">
      <c r="A680" s="339"/>
      <c r="B680" s="340"/>
      <c r="C680" s="340"/>
      <c r="D680" s="340"/>
      <c r="E680" s="341"/>
      <c r="F680" s="346"/>
      <c r="G680" s="347"/>
      <c r="H680" s="340"/>
      <c r="I680" s="340"/>
    </row>
    <row r="681" s="307" customFormat="1" ht="55" customHeight="1" spans="1:9">
      <c r="A681" s="339"/>
      <c r="B681" s="340"/>
      <c r="C681" s="340"/>
      <c r="D681" s="340"/>
      <c r="E681" s="341"/>
      <c r="F681" s="346"/>
      <c r="G681" s="347"/>
      <c r="H681" s="340"/>
      <c r="I681" s="340"/>
    </row>
    <row r="682" s="307" customFormat="1" ht="55" customHeight="1" spans="1:9">
      <c r="A682" s="339"/>
      <c r="B682" s="340"/>
      <c r="C682" s="340"/>
      <c r="D682" s="340"/>
      <c r="E682" s="341"/>
      <c r="F682" s="346"/>
      <c r="G682" s="347"/>
      <c r="H682" s="340"/>
      <c r="I682" s="340"/>
    </row>
    <row r="683" s="307" customFormat="1" ht="55" customHeight="1" spans="1:9">
      <c r="A683" s="339"/>
      <c r="B683" s="340"/>
      <c r="C683" s="340"/>
      <c r="D683" s="340"/>
      <c r="E683" s="341"/>
      <c r="F683" s="346"/>
      <c r="G683" s="347"/>
      <c r="H683" s="340"/>
      <c r="I683" s="340"/>
    </row>
    <row r="684" s="307" customFormat="1" ht="55" customHeight="1" spans="1:9">
      <c r="A684" s="339"/>
      <c r="B684" s="340"/>
      <c r="C684" s="340"/>
      <c r="D684" s="340"/>
      <c r="E684" s="341"/>
      <c r="F684" s="346"/>
      <c r="G684" s="347"/>
      <c r="H684" s="340"/>
      <c r="I684" s="340"/>
    </row>
    <row r="685" s="307" customFormat="1" ht="55" customHeight="1" spans="1:9">
      <c r="A685" s="339"/>
      <c r="B685" s="340"/>
      <c r="C685" s="340"/>
      <c r="D685" s="340"/>
      <c r="E685" s="341"/>
      <c r="F685" s="346"/>
      <c r="G685" s="347"/>
      <c r="H685" s="340"/>
      <c r="I685" s="340"/>
    </row>
    <row r="686" s="307" customFormat="1" ht="55" customHeight="1" spans="1:9">
      <c r="A686" s="339"/>
      <c r="B686" s="340"/>
      <c r="C686" s="340"/>
      <c r="D686" s="340"/>
      <c r="E686" s="341"/>
      <c r="F686" s="346"/>
      <c r="G686" s="347"/>
      <c r="H686" s="340"/>
      <c r="I686" s="340"/>
    </row>
    <row r="687" s="307" customFormat="1" ht="55" customHeight="1" spans="1:9">
      <c r="A687" s="339"/>
      <c r="B687" s="340"/>
      <c r="C687" s="340"/>
      <c r="D687" s="340"/>
      <c r="E687" s="341"/>
      <c r="F687" s="346"/>
      <c r="G687" s="347"/>
      <c r="H687" s="340"/>
      <c r="I687" s="340"/>
    </row>
    <row r="688" s="307" customFormat="1" ht="55" customHeight="1" spans="1:9">
      <c r="A688" s="339"/>
      <c r="B688" s="340"/>
      <c r="C688" s="340"/>
      <c r="D688" s="340"/>
      <c r="E688" s="341"/>
      <c r="F688" s="346"/>
      <c r="G688" s="347"/>
      <c r="H688" s="340"/>
      <c r="I688" s="340"/>
    </row>
    <row r="689" s="307" customFormat="1" ht="55" customHeight="1" spans="1:9">
      <c r="A689" s="339"/>
      <c r="B689" s="340"/>
      <c r="C689" s="340"/>
      <c r="D689" s="340"/>
      <c r="E689" s="341"/>
      <c r="F689" s="346"/>
      <c r="G689" s="347"/>
      <c r="H689" s="340"/>
      <c r="I689" s="340"/>
    </row>
    <row r="690" s="307" customFormat="1" ht="55" customHeight="1" spans="1:9">
      <c r="A690" s="339"/>
      <c r="B690" s="340"/>
      <c r="C690" s="340"/>
      <c r="D690" s="340"/>
      <c r="E690" s="341"/>
      <c r="F690" s="346"/>
      <c r="G690" s="347"/>
      <c r="H690" s="340"/>
      <c r="I690" s="340"/>
    </row>
    <row r="691" s="307" customFormat="1" ht="55" customHeight="1" spans="1:9">
      <c r="A691" s="339"/>
      <c r="B691" s="340"/>
      <c r="C691" s="340"/>
      <c r="D691" s="340"/>
      <c r="E691" s="341"/>
      <c r="F691" s="346"/>
      <c r="G691" s="347"/>
      <c r="H691" s="340"/>
      <c r="I691" s="340"/>
    </row>
    <row r="692" s="307" customFormat="1" ht="55" customHeight="1" spans="1:9">
      <c r="A692" s="339"/>
      <c r="B692" s="340"/>
      <c r="C692" s="340"/>
      <c r="D692" s="340"/>
      <c r="E692" s="341"/>
      <c r="F692" s="346"/>
      <c r="G692" s="347"/>
      <c r="H692" s="340"/>
      <c r="I692" s="340"/>
    </row>
    <row r="693" s="307" customFormat="1" ht="55" customHeight="1" spans="1:9">
      <c r="A693" s="339"/>
      <c r="B693" s="340"/>
      <c r="C693" s="340"/>
      <c r="D693" s="340"/>
      <c r="E693" s="341"/>
      <c r="F693" s="346"/>
      <c r="G693" s="347"/>
      <c r="H693" s="340"/>
      <c r="I693" s="340"/>
    </row>
    <row r="694" s="307" customFormat="1" ht="55" customHeight="1" spans="1:9">
      <c r="A694" s="339"/>
      <c r="B694" s="340"/>
      <c r="C694" s="340"/>
      <c r="D694" s="340"/>
      <c r="E694" s="341"/>
      <c r="F694" s="346"/>
      <c r="G694" s="347"/>
      <c r="H694" s="340"/>
      <c r="I694" s="340"/>
    </row>
    <row r="695" s="307" customFormat="1" ht="55" customHeight="1" spans="1:9">
      <c r="A695" s="339"/>
      <c r="B695" s="340"/>
      <c r="C695" s="340"/>
      <c r="D695" s="340"/>
      <c r="E695" s="341"/>
      <c r="F695" s="346"/>
      <c r="G695" s="347"/>
      <c r="H695" s="340"/>
      <c r="I695" s="340"/>
    </row>
    <row r="696" s="307" customFormat="1" ht="55" customHeight="1" spans="1:9">
      <c r="A696" s="339"/>
      <c r="B696" s="340"/>
      <c r="C696" s="340"/>
      <c r="D696" s="340"/>
      <c r="E696" s="341"/>
      <c r="F696" s="346"/>
      <c r="G696" s="347"/>
      <c r="H696" s="340"/>
      <c r="I696" s="340"/>
    </row>
    <row r="697" s="307" customFormat="1" ht="55" customHeight="1" spans="1:9">
      <c r="A697" s="339"/>
      <c r="B697" s="340"/>
      <c r="C697" s="340"/>
      <c r="D697" s="340"/>
      <c r="E697" s="341"/>
      <c r="F697" s="346"/>
      <c r="G697" s="347"/>
      <c r="H697" s="340"/>
      <c r="I697" s="340"/>
    </row>
    <row r="698" s="307" customFormat="1" ht="55" customHeight="1" spans="1:9">
      <c r="A698" s="339"/>
      <c r="B698" s="340"/>
      <c r="C698" s="340"/>
      <c r="D698" s="340"/>
      <c r="E698" s="341"/>
      <c r="F698" s="346"/>
      <c r="G698" s="347"/>
      <c r="H698" s="340"/>
      <c r="I698" s="340"/>
    </row>
    <row r="699" s="307" customFormat="1" ht="55" customHeight="1" spans="1:9">
      <c r="A699" s="339"/>
      <c r="B699" s="340"/>
      <c r="C699" s="340"/>
      <c r="D699" s="340"/>
      <c r="E699" s="341"/>
      <c r="F699" s="346"/>
      <c r="G699" s="347"/>
      <c r="H699" s="340"/>
      <c r="I699" s="340"/>
    </row>
    <row r="700" s="307" customFormat="1" ht="55" customHeight="1" spans="1:9">
      <c r="A700" s="339"/>
      <c r="B700" s="340"/>
      <c r="C700" s="340"/>
      <c r="D700" s="340"/>
      <c r="E700" s="341"/>
      <c r="F700" s="346"/>
      <c r="G700" s="347"/>
      <c r="H700" s="340"/>
      <c r="I700" s="340"/>
    </row>
    <row r="701" s="307" customFormat="1" ht="55" customHeight="1" spans="1:9">
      <c r="A701" s="339"/>
      <c r="B701" s="340"/>
      <c r="C701" s="340"/>
      <c r="D701" s="340"/>
      <c r="E701" s="341"/>
      <c r="F701" s="346"/>
      <c r="G701" s="347"/>
      <c r="H701" s="340"/>
      <c r="I701" s="340"/>
    </row>
    <row r="702" s="307" customFormat="1" ht="55" customHeight="1" spans="1:9">
      <c r="A702" s="339"/>
      <c r="B702" s="340"/>
      <c r="C702" s="340"/>
      <c r="D702" s="340"/>
      <c r="E702" s="341"/>
      <c r="F702" s="346"/>
      <c r="G702" s="347"/>
      <c r="H702" s="340"/>
      <c r="I702" s="340"/>
    </row>
    <row r="703" s="307" customFormat="1" ht="55" customHeight="1" spans="1:9">
      <c r="A703" s="339"/>
      <c r="B703" s="340"/>
      <c r="C703" s="340"/>
      <c r="D703" s="340"/>
      <c r="E703" s="341"/>
      <c r="F703" s="346"/>
      <c r="G703" s="347"/>
      <c r="H703" s="340"/>
      <c r="I703" s="340"/>
    </row>
    <row r="704" s="307" customFormat="1" ht="55" customHeight="1" spans="1:9">
      <c r="A704" s="339"/>
      <c r="B704" s="340"/>
      <c r="C704" s="340"/>
      <c r="D704" s="340"/>
      <c r="E704" s="341"/>
      <c r="F704" s="346"/>
      <c r="G704" s="347"/>
      <c r="H704" s="340"/>
      <c r="I704" s="340"/>
    </row>
    <row r="705" s="307" customFormat="1" ht="55" customHeight="1" spans="1:9">
      <c r="A705" s="339"/>
      <c r="B705" s="340"/>
      <c r="C705" s="340"/>
      <c r="D705" s="340"/>
      <c r="E705" s="341"/>
      <c r="F705" s="346"/>
      <c r="G705" s="347"/>
      <c r="H705" s="340"/>
      <c r="I705" s="340"/>
    </row>
    <row r="706" s="307" customFormat="1" ht="55" customHeight="1" spans="1:9">
      <c r="A706" s="339"/>
      <c r="B706" s="340"/>
      <c r="C706" s="340"/>
      <c r="D706" s="340"/>
      <c r="E706" s="341"/>
      <c r="F706" s="346"/>
      <c r="G706" s="347"/>
      <c r="H706" s="340"/>
      <c r="I706" s="340"/>
    </row>
    <row r="707" s="307" customFormat="1" ht="55" customHeight="1" spans="1:9">
      <c r="A707" s="339"/>
      <c r="B707" s="340"/>
      <c r="C707" s="340"/>
      <c r="D707" s="340"/>
      <c r="E707" s="341"/>
      <c r="F707" s="346"/>
      <c r="G707" s="347"/>
      <c r="H707" s="340"/>
      <c r="I707" s="340"/>
    </row>
    <row r="708" s="307" customFormat="1" ht="55" customHeight="1" spans="1:9">
      <c r="A708" s="339"/>
      <c r="B708" s="340"/>
      <c r="C708" s="340"/>
      <c r="D708" s="340"/>
      <c r="E708" s="341"/>
      <c r="F708" s="346"/>
      <c r="G708" s="347"/>
      <c r="H708" s="340"/>
      <c r="I708" s="340"/>
    </row>
    <row r="709" s="307" customFormat="1" ht="55" customHeight="1" spans="1:9">
      <c r="A709" s="339"/>
      <c r="B709" s="340"/>
      <c r="C709" s="340"/>
      <c r="D709" s="340"/>
      <c r="E709" s="341"/>
      <c r="F709" s="346"/>
      <c r="G709" s="347"/>
      <c r="H709" s="340"/>
      <c r="I709" s="340"/>
    </row>
    <row r="710" s="307" customFormat="1" ht="55" customHeight="1" spans="1:9">
      <c r="A710" s="339"/>
      <c r="B710" s="340"/>
      <c r="C710" s="340"/>
      <c r="D710" s="340"/>
      <c r="E710" s="341"/>
      <c r="F710" s="346"/>
      <c r="G710" s="347"/>
      <c r="H710" s="340"/>
      <c r="I710" s="340"/>
    </row>
    <row r="711" s="307" customFormat="1" ht="55" customHeight="1" spans="1:9">
      <c r="A711" s="339"/>
      <c r="B711" s="340"/>
      <c r="C711" s="340"/>
      <c r="D711" s="340"/>
      <c r="E711" s="341"/>
      <c r="F711" s="346"/>
      <c r="G711" s="347"/>
      <c r="H711" s="340"/>
      <c r="I711" s="340"/>
    </row>
    <row r="712" s="307" customFormat="1" ht="55" customHeight="1" spans="1:9">
      <c r="A712" s="339"/>
      <c r="B712" s="340"/>
      <c r="C712" s="340"/>
      <c r="D712" s="340"/>
      <c r="E712" s="341"/>
      <c r="F712" s="346"/>
      <c r="G712" s="347"/>
      <c r="H712" s="340"/>
      <c r="I712" s="340"/>
    </row>
    <row r="713" s="307" customFormat="1" ht="55" customHeight="1" spans="1:9">
      <c r="A713" s="339"/>
      <c r="B713" s="340"/>
      <c r="C713" s="340"/>
      <c r="D713" s="340"/>
      <c r="E713" s="341"/>
      <c r="F713" s="346"/>
      <c r="G713" s="347"/>
      <c r="H713" s="340"/>
      <c r="I713" s="340"/>
    </row>
    <row r="714" s="307" customFormat="1" ht="55" customHeight="1" spans="1:9">
      <c r="A714" s="339"/>
      <c r="B714" s="340"/>
      <c r="C714" s="340"/>
      <c r="D714" s="340"/>
      <c r="E714" s="341"/>
      <c r="F714" s="346"/>
      <c r="G714" s="347"/>
      <c r="H714" s="340"/>
      <c r="I714" s="340"/>
    </row>
    <row r="715" s="307" customFormat="1" ht="55" customHeight="1" spans="1:9">
      <c r="A715" s="339"/>
      <c r="B715" s="340"/>
      <c r="C715" s="340"/>
      <c r="D715" s="340"/>
      <c r="E715" s="341"/>
      <c r="F715" s="346"/>
      <c r="G715" s="347"/>
      <c r="H715" s="340"/>
      <c r="I715" s="340"/>
    </row>
    <row r="716" s="307" customFormat="1" ht="55" customHeight="1" spans="1:9">
      <c r="A716" s="339"/>
      <c r="B716" s="340"/>
      <c r="C716" s="340"/>
      <c r="D716" s="340"/>
      <c r="E716" s="341"/>
      <c r="F716" s="346"/>
      <c r="G716" s="347"/>
      <c r="H716" s="340"/>
      <c r="I716" s="340"/>
    </row>
    <row r="717" s="307" customFormat="1" ht="55" customHeight="1" spans="1:9">
      <c r="A717" s="339"/>
      <c r="B717" s="340"/>
      <c r="C717" s="340"/>
      <c r="D717" s="340"/>
      <c r="E717" s="341"/>
      <c r="F717" s="346"/>
      <c r="G717" s="347"/>
      <c r="H717" s="340"/>
      <c r="I717" s="340"/>
    </row>
    <row r="718" s="307" customFormat="1" ht="55" customHeight="1" spans="1:9">
      <c r="A718" s="339"/>
      <c r="B718" s="340"/>
      <c r="C718" s="340"/>
      <c r="D718" s="340"/>
      <c r="E718" s="341"/>
      <c r="F718" s="346"/>
      <c r="G718" s="347"/>
      <c r="H718" s="340"/>
      <c r="I718" s="340"/>
    </row>
    <row r="719" s="307" customFormat="1" ht="55" customHeight="1" spans="1:9">
      <c r="A719" s="339"/>
      <c r="B719" s="340"/>
      <c r="C719" s="340"/>
      <c r="D719" s="340"/>
      <c r="E719" s="341"/>
      <c r="F719" s="346"/>
      <c r="G719" s="347"/>
      <c r="H719" s="340"/>
      <c r="I719" s="340"/>
    </row>
    <row r="720" s="307" customFormat="1" ht="55" customHeight="1" spans="1:9">
      <c r="A720" s="339"/>
      <c r="B720" s="340"/>
      <c r="C720" s="340"/>
      <c r="D720" s="340"/>
      <c r="E720" s="341"/>
      <c r="F720" s="346"/>
      <c r="G720" s="347"/>
      <c r="H720" s="340"/>
      <c r="I720" s="340"/>
    </row>
    <row r="721" s="307" customFormat="1" ht="55" customHeight="1" spans="1:9">
      <c r="A721" s="339"/>
      <c r="B721" s="340"/>
      <c r="C721" s="340"/>
      <c r="D721" s="340"/>
      <c r="E721" s="341"/>
      <c r="F721" s="346"/>
      <c r="G721" s="347"/>
      <c r="H721" s="340"/>
      <c r="I721" s="340"/>
    </row>
    <row r="722" s="307" customFormat="1" ht="55" customHeight="1" spans="1:9">
      <c r="A722" s="339"/>
      <c r="B722" s="340"/>
      <c r="C722" s="340"/>
      <c r="D722" s="340"/>
      <c r="E722" s="341"/>
      <c r="F722" s="346"/>
      <c r="G722" s="347"/>
      <c r="H722" s="340"/>
      <c r="I722" s="340"/>
    </row>
    <row r="723" s="307" customFormat="1" ht="55" customHeight="1" spans="1:9">
      <c r="A723" s="339"/>
      <c r="B723" s="340"/>
      <c r="C723" s="340"/>
      <c r="D723" s="340"/>
      <c r="E723" s="341"/>
      <c r="F723" s="346"/>
      <c r="G723" s="347"/>
      <c r="H723" s="340"/>
      <c r="I723" s="340"/>
    </row>
    <row r="724" s="307" customFormat="1" ht="55" customHeight="1" spans="1:9">
      <c r="A724" s="339"/>
      <c r="B724" s="340"/>
      <c r="C724" s="340"/>
      <c r="D724" s="340"/>
      <c r="E724" s="341"/>
      <c r="F724" s="346"/>
      <c r="G724" s="347"/>
      <c r="H724" s="340"/>
      <c r="I724" s="340"/>
    </row>
    <row r="725" s="307" customFormat="1" ht="55" customHeight="1" spans="1:9">
      <c r="A725" s="339"/>
      <c r="B725" s="340"/>
      <c r="C725" s="340"/>
      <c r="D725" s="340"/>
      <c r="E725" s="341"/>
      <c r="F725" s="346"/>
      <c r="G725" s="347"/>
      <c r="H725" s="340"/>
      <c r="I725" s="340"/>
    </row>
    <row r="726" s="307" customFormat="1" ht="55" customHeight="1" spans="1:9">
      <c r="A726" s="339"/>
      <c r="B726" s="340"/>
      <c r="C726" s="340"/>
      <c r="D726" s="340"/>
      <c r="E726" s="341"/>
      <c r="F726" s="346"/>
      <c r="G726" s="347"/>
      <c r="H726" s="340"/>
      <c r="I726" s="340"/>
    </row>
    <row r="727" s="307" customFormat="1" ht="55" customHeight="1" spans="1:9">
      <c r="A727" s="339"/>
      <c r="B727" s="340"/>
      <c r="C727" s="340"/>
      <c r="D727" s="340"/>
      <c r="E727" s="341"/>
      <c r="F727" s="346"/>
      <c r="G727" s="347"/>
      <c r="H727" s="340"/>
      <c r="I727" s="340"/>
    </row>
    <row r="728" s="307" customFormat="1" ht="55" customHeight="1" spans="1:9">
      <c r="A728" s="339"/>
      <c r="B728" s="340"/>
      <c r="C728" s="340"/>
      <c r="D728" s="340"/>
      <c r="E728" s="341"/>
      <c r="F728" s="346"/>
      <c r="G728" s="347"/>
      <c r="H728" s="340"/>
      <c r="I728" s="340"/>
    </row>
    <row r="729" s="307" customFormat="1" ht="55" customHeight="1" spans="1:9">
      <c r="A729" s="339"/>
      <c r="B729" s="340"/>
      <c r="C729" s="340"/>
      <c r="D729" s="340"/>
      <c r="E729" s="341"/>
      <c r="F729" s="346"/>
      <c r="G729" s="347"/>
      <c r="H729" s="340"/>
      <c r="I729" s="340"/>
    </row>
    <row r="730" s="307" customFormat="1" ht="55" customHeight="1" spans="1:9">
      <c r="A730" s="339"/>
      <c r="B730" s="340"/>
      <c r="C730" s="340"/>
      <c r="D730" s="340"/>
      <c r="E730" s="341"/>
      <c r="F730" s="346"/>
      <c r="G730" s="347"/>
      <c r="H730" s="340"/>
      <c r="I730" s="340"/>
    </row>
    <row r="731" s="307" customFormat="1" ht="55" customHeight="1" spans="1:9">
      <c r="A731" s="339"/>
      <c r="B731" s="340"/>
      <c r="C731" s="340"/>
      <c r="D731" s="340"/>
      <c r="E731" s="341"/>
      <c r="F731" s="346"/>
      <c r="G731" s="347"/>
      <c r="H731" s="340"/>
      <c r="I731" s="340"/>
    </row>
    <row r="732" s="307" customFormat="1" ht="55" customHeight="1" spans="1:9">
      <c r="A732" s="339"/>
      <c r="B732" s="340"/>
      <c r="C732" s="340"/>
      <c r="D732" s="340"/>
      <c r="E732" s="341"/>
      <c r="F732" s="346"/>
      <c r="G732" s="347"/>
      <c r="H732" s="340"/>
      <c r="I732" s="340"/>
    </row>
    <row r="733" s="307" customFormat="1" ht="55" customHeight="1" spans="1:9">
      <c r="A733" s="339"/>
      <c r="B733" s="340"/>
      <c r="C733" s="340"/>
      <c r="D733" s="340"/>
      <c r="E733" s="341"/>
      <c r="F733" s="346"/>
      <c r="G733" s="347"/>
      <c r="H733" s="340"/>
      <c r="I733" s="340"/>
    </row>
    <row r="734" s="307" customFormat="1" ht="55" customHeight="1" spans="1:9">
      <c r="A734" s="339"/>
      <c r="B734" s="340"/>
      <c r="C734" s="340"/>
      <c r="D734" s="340"/>
      <c r="E734" s="341"/>
      <c r="F734" s="346"/>
      <c r="G734" s="347"/>
      <c r="H734" s="340"/>
      <c r="I734" s="340"/>
    </row>
    <row r="735" s="307" customFormat="1" ht="55" customHeight="1" spans="1:9">
      <c r="A735" s="339"/>
      <c r="B735" s="340"/>
      <c r="C735" s="340"/>
      <c r="D735" s="340"/>
      <c r="E735" s="341"/>
      <c r="F735" s="346"/>
      <c r="G735" s="347"/>
      <c r="H735" s="340"/>
      <c r="I735" s="340"/>
    </row>
    <row r="736" s="307" customFormat="1" ht="55" customHeight="1" spans="1:9">
      <c r="A736" s="339"/>
      <c r="B736" s="340"/>
      <c r="C736" s="340"/>
      <c r="D736" s="340"/>
      <c r="E736" s="341"/>
      <c r="F736" s="346"/>
      <c r="G736" s="347"/>
      <c r="H736" s="340"/>
      <c r="I736" s="340"/>
    </row>
    <row r="737" s="307" customFormat="1" ht="55" customHeight="1" spans="1:9">
      <c r="A737" s="339"/>
      <c r="B737" s="340"/>
      <c r="C737" s="340"/>
      <c r="D737" s="340"/>
      <c r="E737" s="341"/>
      <c r="F737" s="346"/>
      <c r="G737" s="347"/>
      <c r="H737" s="340"/>
      <c r="I737" s="340"/>
    </row>
    <row r="738" s="307" customFormat="1" ht="55" customHeight="1" spans="1:9">
      <c r="A738" s="339"/>
      <c r="B738" s="340"/>
      <c r="C738" s="340"/>
      <c r="D738" s="340"/>
      <c r="E738" s="341"/>
      <c r="F738" s="346"/>
      <c r="G738" s="347"/>
      <c r="H738" s="340"/>
      <c r="I738" s="340"/>
    </row>
    <row r="739" s="307" customFormat="1" ht="55" customHeight="1" spans="1:9">
      <c r="A739" s="339"/>
      <c r="B739" s="340"/>
      <c r="C739" s="340"/>
      <c r="D739" s="340"/>
      <c r="E739" s="341"/>
      <c r="F739" s="346"/>
      <c r="G739" s="347"/>
      <c r="H739" s="340"/>
      <c r="I739" s="340"/>
    </row>
    <row r="740" s="307" customFormat="1" ht="55" customHeight="1" spans="1:9">
      <c r="A740" s="339"/>
      <c r="B740" s="340"/>
      <c r="C740" s="340"/>
      <c r="D740" s="340"/>
      <c r="E740" s="341"/>
      <c r="F740" s="346"/>
      <c r="G740" s="347"/>
      <c r="H740" s="340"/>
      <c r="I740" s="340"/>
    </row>
    <row r="741" s="307" customFormat="1" ht="55" customHeight="1" spans="1:9">
      <c r="A741" s="339"/>
      <c r="B741" s="340"/>
      <c r="C741" s="340"/>
      <c r="D741" s="340"/>
      <c r="E741" s="341"/>
      <c r="F741" s="346"/>
      <c r="G741" s="347"/>
      <c r="H741" s="340"/>
      <c r="I741" s="340"/>
    </row>
    <row r="742" s="307" customFormat="1" ht="55" customHeight="1" spans="1:9">
      <c r="A742" s="339"/>
      <c r="B742" s="340"/>
      <c r="C742" s="340"/>
      <c r="D742" s="340"/>
      <c r="E742" s="341"/>
      <c r="F742" s="346"/>
      <c r="G742" s="347"/>
      <c r="H742" s="340"/>
      <c r="I742" s="340"/>
    </row>
    <row r="743" s="307" customFormat="1" ht="55" customHeight="1" spans="1:9">
      <c r="A743" s="339"/>
      <c r="B743" s="340"/>
      <c r="C743" s="340"/>
      <c r="D743" s="340"/>
      <c r="E743" s="341"/>
      <c r="F743" s="346"/>
      <c r="G743" s="347"/>
      <c r="H743" s="340"/>
      <c r="I743" s="340"/>
    </row>
    <row r="744" s="307" customFormat="1" ht="55" customHeight="1" spans="1:9">
      <c r="A744" s="339"/>
      <c r="B744" s="340"/>
      <c r="C744" s="340"/>
      <c r="D744" s="340"/>
      <c r="E744" s="341"/>
      <c r="F744" s="346"/>
      <c r="G744" s="347"/>
      <c r="H744" s="340"/>
      <c r="I744" s="340"/>
    </row>
    <row r="745" s="307" customFormat="1" ht="55" customHeight="1" spans="1:9">
      <c r="A745" s="339"/>
      <c r="B745" s="340"/>
      <c r="C745" s="340"/>
      <c r="D745" s="340"/>
      <c r="E745" s="341"/>
      <c r="F745" s="346"/>
      <c r="G745" s="347"/>
      <c r="H745" s="340"/>
      <c r="I745" s="340"/>
    </row>
    <row r="746" s="307" customFormat="1" ht="55" customHeight="1" spans="1:9">
      <c r="A746" s="339"/>
      <c r="B746" s="340"/>
      <c r="C746" s="340"/>
      <c r="D746" s="340"/>
      <c r="E746" s="341"/>
      <c r="F746" s="346"/>
      <c r="G746" s="347"/>
      <c r="H746" s="340"/>
      <c r="I746" s="340"/>
    </row>
    <row r="747" s="307" customFormat="1" ht="55" customHeight="1" spans="1:9">
      <c r="A747" s="339"/>
      <c r="B747" s="340"/>
      <c r="C747" s="340"/>
      <c r="D747" s="340"/>
      <c r="E747" s="341"/>
      <c r="F747" s="346"/>
      <c r="G747" s="347"/>
      <c r="H747" s="340"/>
      <c r="I747" s="340"/>
    </row>
    <row r="748" s="307" customFormat="1" ht="55" customHeight="1" spans="1:9">
      <c r="A748" s="339"/>
      <c r="B748" s="340"/>
      <c r="C748" s="340"/>
      <c r="D748" s="340"/>
      <c r="E748" s="341"/>
      <c r="F748" s="346"/>
      <c r="G748" s="347"/>
      <c r="H748" s="340"/>
      <c r="I748" s="340"/>
    </row>
    <row r="749" s="307" customFormat="1" ht="55" customHeight="1" spans="1:9">
      <c r="A749" s="339"/>
      <c r="B749" s="340"/>
      <c r="C749" s="340"/>
      <c r="D749" s="340"/>
      <c r="E749" s="341"/>
      <c r="F749" s="346"/>
      <c r="G749" s="347"/>
      <c r="H749" s="340"/>
      <c r="I749" s="340"/>
    </row>
    <row r="750" s="307" customFormat="1" ht="55" customHeight="1" spans="1:9">
      <c r="A750" s="339"/>
      <c r="B750" s="340"/>
      <c r="C750" s="340"/>
      <c r="D750" s="340"/>
      <c r="E750" s="341"/>
      <c r="F750" s="346"/>
      <c r="G750" s="347"/>
      <c r="H750" s="340"/>
      <c r="I750" s="340"/>
    </row>
    <row r="751" s="307" customFormat="1" ht="55" customHeight="1" spans="1:9">
      <c r="A751" s="339"/>
      <c r="B751" s="340"/>
      <c r="C751" s="340"/>
      <c r="D751" s="340"/>
      <c r="E751" s="341"/>
      <c r="F751" s="346"/>
      <c r="G751" s="347"/>
      <c r="H751" s="340"/>
      <c r="I751" s="340"/>
    </row>
    <row r="752" s="307" customFormat="1" ht="55" customHeight="1" spans="1:9">
      <c r="A752" s="339"/>
      <c r="B752" s="340"/>
      <c r="C752" s="340"/>
      <c r="D752" s="340"/>
      <c r="E752" s="341"/>
      <c r="F752" s="346"/>
      <c r="G752" s="347"/>
      <c r="H752" s="340"/>
      <c r="I752" s="340"/>
    </row>
    <row r="753" s="307" customFormat="1" ht="55" customHeight="1" spans="1:9">
      <c r="A753" s="339"/>
      <c r="B753" s="340"/>
      <c r="C753" s="340"/>
      <c r="D753" s="340"/>
      <c r="E753" s="341"/>
      <c r="F753" s="346"/>
      <c r="G753" s="347"/>
      <c r="H753" s="340"/>
      <c r="I753" s="340"/>
    </row>
    <row r="754" s="307" customFormat="1" ht="55" customHeight="1" spans="1:9">
      <c r="A754" s="339"/>
      <c r="B754" s="340"/>
      <c r="C754" s="340"/>
      <c r="D754" s="340"/>
      <c r="E754" s="341"/>
      <c r="F754" s="346"/>
      <c r="G754" s="347"/>
      <c r="H754" s="340"/>
      <c r="I754" s="340"/>
    </row>
    <row r="755" s="307" customFormat="1" ht="55" customHeight="1" spans="1:9">
      <c r="A755" s="339"/>
      <c r="B755" s="340"/>
      <c r="C755" s="340"/>
      <c r="D755" s="340"/>
      <c r="E755" s="341"/>
      <c r="F755" s="346"/>
      <c r="G755" s="347"/>
      <c r="H755" s="340"/>
      <c r="I755" s="340"/>
    </row>
    <row r="756" s="307" customFormat="1" ht="55" customHeight="1" spans="1:9">
      <c r="A756" s="339"/>
      <c r="B756" s="340"/>
      <c r="C756" s="340"/>
      <c r="D756" s="340"/>
      <c r="E756" s="341"/>
      <c r="F756" s="346"/>
      <c r="G756" s="347"/>
      <c r="H756" s="340"/>
      <c r="I756" s="340"/>
    </row>
    <row r="757" s="307" customFormat="1" ht="55" customHeight="1" spans="1:9">
      <c r="A757" s="339"/>
      <c r="B757" s="340"/>
      <c r="C757" s="340"/>
      <c r="D757" s="340"/>
      <c r="E757" s="341"/>
      <c r="F757" s="346"/>
      <c r="G757" s="347"/>
      <c r="H757" s="340"/>
      <c r="I757" s="340"/>
    </row>
    <row r="758" s="307" customFormat="1" ht="55" customHeight="1" spans="1:9">
      <c r="A758" s="339"/>
      <c r="B758" s="340"/>
      <c r="C758" s="340"/>
      <c r="D758" s="340"/>
      <c r="E758" s="341"/>
      <c r="F758" s="346"/>
      <c r="G758" s="347"/>
      <c r="H758" s="340"/>
      <c r="I758" s="340"/>
    </row>
    <row r="759" s="307" customFormat="1" ht="55" customHeight="1" spans="1:9">
      <c r="A759" s="339"/>
      <c r="B759" s="340"/>
      <c r="C759" s="340"/>
      <c r="D759" s="340"/>
      <c r="E759" s="341"/>
      <c r="F759" s="346"/>
      <c r="G759" s="347"/>
      <c r="H759" s="340"/>
      <c r="I759" s="340"/>
    </row>
    <row r="760" s="307" customFormat="1" ht="55" customHeight="1" spans="1:9">
      <c r="A760" s="339"/>
      <c r="B760" s="340"/>
      <c r="C760" s="340"/>
      <c r="D760" s="340"/>
      <c r="E760" s="341"/>
      <c r="F760" s="346"/>
      <c r="G760" s="347"/>
      <c r="H760" s="340"/>
      <c r="I760" s="340"/>
    </row>
    <row r="761" s="307" customFormat="1" ht="55" customHeight="1" spans="1:9">
      <c r="A761" s="339"/>
      <c r="B761" s="340"/>
      <c r="C761" s="340"/>
      <c r="D761" s="340"/>
      <c r="E761" s="341"/>
      <c r="F761" s="346"/>
      <c r="G761" s="347"/>
      <c r="H761" s="340"/>
      <c r="I761" s="340"/>
    </row>
    <row r="762" s="307" customFormat="1" ht="55" customHeight="1" spans="1:9">
      <c r="A762" s="339"/>
      <c r="B762" s="340"/>
      <c r="C762" s="340"/>
      <c r="D762" s="340"/>
      <c r="E762" s="341"/>
      <c r="F762" s="346"/>
      <c r="G762" s="347"/>
      <c r="H762" s="340"/>
      <c r="I762" s="340"/>
    </row>
    <row r="763" s="307" customFormat="1" ht="55" customHeight="1" spans="1:9">
      <c r="A763" s="339"/>
      <c r="B763" s="340"/>
      <c r="C763" s="340"/>
      <c r="D763" s="340"/>
      <c r="E763" s="341"/>
      <c r="F763" s="346"/>
      <c r="G763" s="347"/>
      <c r="H763" s="340"/>
      <c r="I763" s="340"/>
    </row>
    <row r="764" s="307" customFormat="1" ht="55" customHeight="1" spans="1:9">
      <c r="A764" s="339"/>
      <c r="B764" s="340"/>
      <c r="C764" s="340"/>
      <c r="D764" s="340"/>
      <c r="E764" s="341"/>
      <c r="F764" s="346"/>
      <c r="G764" s="347"/>
      <c r="H764" s="340"/>
      <c r="I764" s="340"/>
    </row>
    <row r="765" s="307" customFormat="1" ht="55" customHeight="1" spans="1:9">
      <c r="A765" s="339"/>
      <c r="B765" s="340"/>
      <c r="C765" s="340"/>
      <c r="D765" s="340"/>
      <c r="E765" s="341"/>
      <c r="F765" s="346"/>
      <c r="G765" s="347"/>
      <c r="H765" s="340"/>
      <c r="I765" s="340"/>
    </row>
    <row r="766" s="307" customFormat="1" ht="55" customHeight="1" spans="1:9">
      <c r="A766" s="339"/>
      <c r="B766" s="340"/>
      <c r="C766" s="340"/>
      <c r="D766" s="340"/>
      <c r="E766" s="341"/>
      <c r="F766" s="346"/>
      <c r="G766" s="347"/>
      <c r="H766" s="340"/>
      <c r="I766" s="340"/>
    </row>
    <row r="767" s="307" customFormat="1" ht="55" customHeight="1" spans="1:9">
      <c r="A767" s="339"/>
      <c r="B767" s="340"/>
      <c r="C767" s="340"/>
      <c r="D767" s="340"/>
      <c r="E767" s="341"/>
      <c r="F767" s="346"/>
      <c r="G767" s="347"/>
      <c r="H767" s="340"/>
      <c r="I767" s="340"/>
    </row>
    <row r="768" s="307" customFormat="1" ht="55" customHeight="1" spans="1:9">
      <c r="A768" s="339"/>
      <c r="B768" s="340"/>
      <c r="C768" s="340"/>
      <c r="D768" s="340"/>
      <c r="E768" s="341"/>
      <c r="F768" s="346"/>
      <c r="G768" s="347"/>
      <c r="H768" s="340"/>
      <c r="I768" s="340"/>
    </row>
    <row r="769" s="307" customFormat="1" ht="55" customHeight="1" spans="1:9">
      <c r="A769" s="339"/>
      <c r="B769" s="340"/>
      <c r="C769" s="340"/>
      <c r="D769" s="340"/>
      <c r="E769" s="341"/>
      <c r="F769" s="346"/>
      <c r="G769" s="347"/>
      <c r="H769" s="340"/>
      <c r="I769" s="340"/>
    </row>
    <row r="770" s="307" customFormat="1" ht="55" customHeight="1" spans="1:9">
      <c r="A770" s="339"/>
      <c r="B770" s="340"/>
      <c r="C770" s="340"/>
      <c r="D770" s="340"/>
      <c r="E770" s="341"/>
      <c r="F770" s="346"/>
      <c r="G770" s="347"/>
      <c r="H770" s="340"/>
      <c r="I770" s="340"/>
    </row>
    <row r="771" s="307" customFormat="1" ht="55" customHeight="1" spans="1:9">
      <c r="A771" s="339"/>
      <c r="B771" s="340"/>
      <c r="C771" s="340"/>
      <c r="D771" s="340"/>
      <c r="E771" s="341"/>
      <c r="F771" s="346"/>
      <c r="G771" s="347"/>
      <c r="H771" s="340"/>
      <c r="I771" s="340"/>
    </row>
    <row r="772" s="307" customFormat="1" ht="55" customHeight="1" spans="1:9">
      <c r="A772" s="339"/>
      <c r="B772" s="340"/>
      <c r="C772" s="340"/>
      <c r="D772" s="340"/>
      <c r="E772" s="341"/>
      <c r="F772" s="346"/>
      <c r="G772" s="347"/>
      <c r="H772" s="340"/>
      <c r="I772" s="340"/>
    </row>
    <row r="773" s="307" customFormat="1" ht="55" customHeight="1" spans="1:9">
      <c r="A773" s="339"/>
      <c r="B773" s="340"/>
      <c r="C773" s="340"/>
      <c r="D773" s="340"/>
      <c r="E773" s="341"/>
      <c r="F773" s="346"/>
      <c r="G773" s="347"/>
      <c r="H773" s="340"/>
      <c r="I773" s="340"/>
    </row>
    <row r="774" s="307" customFormat="1" ht="55" customHeight="1" spans="1:9">
      <c r="A774" s="339"/>
      <c r="B774" s="340"/>
      <c r="C774" s="340"/>
      <c r="D774" s="340"/>
      <c r="E774" s="341"/>
      <c r="F774" s="346"/>
      <c r="G774" s="347"/>
      <c r="H774" s="340"/>
      <c r="I774" s="340"/>
    </row>
    <row r="775" s="307" customFormat="1" ht="55" customHeight="1" spans="1:9">
      <c r="A775" s="339"/>
      <c r="B775" s="340"/>
      <c r="C775" s="340"/>
      <c r="D775" s="340"/>
      <c r="E775" s="341"/>
      <c r="F775" s="346"/>
      <c r="G775" s="347"/>
      <c r="H775" s="340"/>
      <c r="I775" s="340"/>
    </row>
    <row r="776" s="307" customFormat="1" ht="55" customHeight="1" spans="1:9">
      <c r="A776" s="339"/>
      <c r="B776" s="340"/>
      <c r="C776" s="340"/>
      <c r="D776" s="340"/>
      <c r="E776" s="341"/>
      <c r="F776" s="346"/>
      <c r="G776" s="347"/>
      <c r="H776" s="340"/>
      <c r="I776" s="340"/>
    </row>
    <row r="777" s="307" customFormat="1" ht="55" customHeight="1" spans="1:9">
      <c r="A777" s="339"/>
      <c r="B777" s="340"/>
      <c r="C777" s="340"/>
      <c r="D777" s="340"/>
      <c r="E777" s="341"/>
      <c r="F777" s="346"/>
      <c r="G777" s="347"/>
      <c r="H777" s="340"/>
      <c r="I777" s="340"/>
    </row>
    <row r="778" s="307" customFormat="1" ht="55" customHeight="1" spans="1:9">
      <c r="A778" s="339"/>
      <c r="B778" s="340"/>
      <c r="C778" s="340"/>
      <c r="D778" s="340"/>
      <c r="E778" s="341"/>
      <c r="F778" s="346"/>
      <c r="G778" s="347"/>
      <c r="H778" s="340"/>
      <c r="I778" s="340"/>
    </row>
    <row r="779" s="307" customFormat="1" ht="55" customHeight="1" spans="1:9">
      <c r="A779" s="339"/>
      <c r="B779" s="340"/>
      <c r="C779" s="340"/>
      <c r="D779" s="340"/>
      <c r="E779" s="341"/>
      <c r="F779" s="346"/>
      <c r="G779" s="347"/>
      <c r="H779" s="340"/>
      <c r="I779" s="340"/>
    </row>
    <row r="780" s="307" customFormat="1" ht="55" customHeight="1" spans="1:9">
      <c r="A780" s="339"/>
      <c r="B780" s="340"/>
      <c r="C780" s="340"/>
      <c r="D780" s="340"/>
      <c r="E780" s="341"/>
      <c r="F780" s="346"/>
      <c r="G780" s="347"/>
      <c r="H780" s="340"/>
      <c r="I780" s="340"/>
    </row>
    <row r="781" s="307" customFormat="1" ht="55" customHeight="1" spans="1:9">
      <c r="A781" s="339"/>
      <c r="B781" s="340"/>
      <c r="C781" s="340"/>
      <c r="D781" s="340"/>
      <c r="E781" s="341"/>
      <c r="F781" s="346"/>
      <c r="G781" s="347"/>
      <c r="H781" s="340"/>
      <c r="I781" s="340"/>
    </row>
    <row r="782" s="307" customFormat="1" ht="55" customHeight="1" spans="1:9">
      <c r="A782" s="339"/>
      <c r="B782" s="340"/>
      <c r="C782" s="340"/>
      <c r="D782" s="340"/>
      <c r="E782" s="341"/>
      <c r="F782" s="346"/>
      <c r="G782" s="347"/>
      <c r="H782" s="340"/>
      <c r="I782" s="340"/>
    </row>
    <row r="783" s="307" customFormat="1" ht="55" customHeight="1" spans="1:9">
      <c r="A783" s="339"/>
      <c r="B783" s="340"/>
      <c r="C783" s="340"/>
      <c r="D783" s="340"/>
      <c r="E783" s="341"/>
      <c r="F783" s="346"/>
      <c r="G783" s="347"/>
      <c r="H783" s="340"/>
      <c r="I783" s="340"/>
    </row>
    <row r="784" s="307" customFormat="1" ht="55" customHeight="1" spans="1:9">
      <c r="A784" s="339"/>
      <c r="B784" s="340"/>
      <c r="C784" s="340"/>
      <c r="D784" s="340"/>
      <c r="E784" s="341"/>
      <c r="F784" s="346"/>
      <c r="G784" s="347"/>
      <c r="H784" s="340"/>
      <c r="I784" s="340"/>
    </row>
    <row r="785" s="307" customFormat="1" ht="55" customHeight="1" spans="1:9">
      <c r="A785" s="339"/>
      <c r="B785" s="340"/>
      <c r="C785" s="340"/>
      <c r="D785" s="340"/>
      <c r="E785" s="341"/>
      <c r="F785" s="346"/>
      <c r="G785" s="347"/>
      <c r="H785" s="340"/>
      <c r="I785" s="340"/>
    </row>
    <row r="786" s="307" customFormat="1" ht="55" customHeight="1" spans="1:9">
      <c r="A786" s="339"/>
      <c r="B786" s="340"/>
      <c r="C786" s="340"/>
      <c r="D786" s="340"/>
      <c r="E786" s="341"/>
      <c r="F786" s="346"/>
      <c r="G786" s="347"/>
      <c r="H786" s="340"/>
      <c r="I786" s="340"/>
    </row>
    <row r="787" s="307" customFormat="1" ht="55" customHeight="1" spans="1:9">
      <c r="A787" s="339"/>
      <c r="B787" s="340"/>
      <c r="C787" s="340"/>
      <c r="D787" s="340"/>
      <c r="E787" s="341"/>
      <c r="F787" s="346"/>
      <c r="G787" s="347"/>
      <c r="H787" s="340"/>
      <c r="I787" s="340"/>
    </row>
    <row r="788" s="307" customFormat="1" ht="55" customHeight="1" spans="1:9">
      <c r="A788" s="339"/>
      <c r="B788" s="340"/>
      <c r="C788" s="340"/>
      <c r="D788" s="340"/>
      <c r="E788" s="341"/>
      <c r="F788" s="346"/>
      <c r="G788" s="347"/>
      <c r="H788" s="340"/>
      <c r="I788" s="340"/>
    </row>
    <row r="789" s="307" customFormat="1" ht="55" customHeight="1" spans="1:9">
      <c r="A789" s="339"/>
      <c r="B789" s="340"/>
      <c r="C789" s="340"/>
      <c r="D789" s="340"/>
      <c r="E789" s="341"/>
      <c r="F789" s="346"/>
      <c r="G789" s="347"/>
      <c r="H789" s="340"/>
      <c r="I789" s="340"/>
    </row>
    <row r="790" s="307" customFormat="1" ht="55" customHeight="1" spans="1:9">
      <c r="A790" s="339"/>
      <c r="B790" s="340"/>
      <c r="C790" s="340"/>
      <c r="D790" s="340"/>
      <c r="E790" s="341"/>
      <c r="F790" s="346"/>
      <c r="G790" s="347"/>
      <c r="H790" s="340"/>
      <c r="I790" s="340"/>
    </row>
    <row r="791" s="307" customFormat="1" ht="55" customHeight="1" spans="1:9">
      <c r="A791" s="339"/>
      <c r="B791" s="340"/>
      <c r="C791" s="340"/>
      <c r="D791" s="340"/>
      <c r="E791" s="341"/>
      <c r="F791" s="346"/>
      <c r="G791" s="347"/>
      <c r="H791" s="340"/>
      <c r="I791" s="340"/>
    </row>
    <row r="792" s="307" customFormat="1" ht="55" customHeight="1" spans="1:9">
      <c r="A792" s="339"/>
      <c r="B792" s="340"/>
      <c r="C792" s="340"/>
      <c r="D792" s="340"/>
      <c r="E792" s="341"/>
      <c r="F792" s="346"/>
      <c r="G792" s="347"/>
      <c r="H792" s="340"/>
      <c r="I792" s="340"/>
    </row>
    <row r="793" s="307" customFormat="1" ht="55" customHeight="1" spans="1:9">
      <c r="A793" s="339"/>
      <c r="B793" s="340"/>
      <c r="C793" s="340"/>
      <c r="D793" s="340"/>
      <c r="E793" s="341"/>
      <c r="F793" s="346"/>
      <c r="G793" s="347"/>
      <c r="H793" s="340"/>
      <c r="I793" s="340"/>
    </row>
    <row r="794" s="307" customFormat="1" ht="55" customHeight="1" spans="1:9">
      <c r="A794" s="339"/>
      <c r="B794" s="340"/>
      <c r="C794" s="340"/>
      <c r="D794" s="340"/>
      <c r="E794" s="341"/>
      <c r="F794" s="346"/>
      <c r="G794" s="347"/>
      <c r="H794" s="340"/>
      <c r="I794" s="340"/>
    </row>
    <row r="795" s="307" customFormat="1" ht="55" customHeight="1" spans="1:9">
      <c r="A795" s="339"/>
      <c r="B795" s="340"/>
      <c r="C795" s="340"/>
      <c r="D795" s="340"/>
      <c r="E795" s="341"/>
      <c r="F795" s="346"/>
      <c r="G795" s="347"/>
      <c r="H795" s="340"/>
      <c r="I795" s="340"/>
    </row>
    <row r="796" s="307" customFormat="1" ht="55" customHeight="1" spans="1:9">
      <c r="A796" s="339"/>
      <c r="B796" s="340"/>
      <c r="C796" s="340"/>
      <c r="D796" s="340"/>
      <c r="E796" s="341"/>
      <c r="F796" s="346"/>
      <c r="G796" s="347"/>
      <c r="H796" s="340"/>
      <c r="I796" s="340"/>
    </row>
    <row r="797" s="307" customFormat="1" ht="55" customHeight="1" spans="1:9">
      <c r="A797" s="339"/>
      <c r="B797" s="340"/>
      <c r="C797" s="340"/>
      <c r="D797" s="340"/>
      <c r="E797" s="341"/>
      <c r="F797" s="346"/>
      <c r="G797" s="347"/>
      <c r="H797" s="340"/>
      <c r="I797" s="340"/>
    </row>
    <row r="798" s="307" customFormat="1" ht="55" customHeight="1" spans="1:9">
      <c r="A798" s="339"/>
      <c r="B798" s="340"/>
      <c r="C798" s="340"/>
      <c r="D798" s="340"/>
      <c r="E798" s="341"/>
      <c r="F798" s="346"/>
      <c r="G798" s="347"/>
      <c r="H798" s="340"/>
      <c r="I798" s="340"/>
    </row>
    <row r="799" s="307" customFormat="1" ht="55" customHeight="1" spans="1:9">
      <c r="A799" s="339"/>
      <c r="B799" s="340"/>
      <c r="C799" s="340"/>
      <c r="D799" s="340"/>
      <c r="E799" s="341"/>
      <c r="F799" s="346"/>
      <c r="G799" s="347"/>
      <c r="H799" s="340"/>
      <c r="I799" s="340"/>
    </row>
    <row r="800" s="307" customFormat="1" ht="55" customHeight="1" spans="1:9">
      <c r="A800" s="339"/>
      <c r="B800" s="340"/>
      <c r="C800" s="340"/>
      <c r="D800" s="340"/>
      <c r="E800" s="341"/>
      <c r="F800" s="346"/>
      <c r="G800" s="347"/>
      <c r="H800" s="340"/>
      <c r="I800" s="340"/>
    </row>
    <row r="801" s="307" customFormat="1" ht="55" customHeight="1" spans="1:9">
      <c r="A801" s="339"/>
      <c r="B801" s="340"/>
      <c r="C801" s="340"/>
      <c r="D801" s="340"/>
      <c r="E801" s="341"/>
      <c r="F801" s="346"/>
      <c r="G801" s="347"/>
      <c r="H801" s="340"/>
      <c r="I801" s="340"/>
    </row>
    <row r="802" s="307" customFormat="1" ht="55" customHeight="1" spans="1:9">
      <c r="A802" s="339"/>
      <c r="B802" s="340"/>
      <c r="C802" s="340"/>
      <c r="D802" s="340"/>
      <c r="E802" s="341"/>
      <c r="F802" s="346"/>
      <c r="G802" s="347"/>
      <c r="H802" s="340"/>
      <c r="I802" s="340"/>
    </row>
    <row r="803" s="307" customFormat="1" ht="55" customHeight="1" spans="1:9">
      <c r="A803" s="339"/>
      <c r="B803" s="340"/>
      <c r="C803" s="340"/>
      <c r="D803" s="340"/>
      <c r="E803" s="341"/>
      <c r="F803" s="346"/>
      <c r="G803" s="347"/>
      <c r="H803" s="340"/>
      <c r="I803" s="340"/>
    </row>
    <row r="804" s="307" customFormat="1" ht="55" customHeight="1" spans="1:9">
      <c r="A804" s="339"/>
      <c r="B804" s="340"/>
      <c r="C804" s="340"/>
      <c r="D804" s="340"/>
      <c r="E804" s="341"/>
      <c r="F804" s="346"/>
      <c r="G804" s="347"/>
      <c r="H804" s="340"/>
      <c r="I804" s="340"/>
    </row>
    <row r="805" s="307" customFormat="1" ht="55" customHeight="1" spans="1:9">
      <c r="A805" s="339"/>
      <c r="B805" s="340"/>
      <c r="C805" s="340"/>
      <c r="D805" s="340"/>
      <c r="E805" s="341"/>
      <c r="F805" s="346"/>
      <c r="G805" s="347"/>
      <c r="H805" s="340"/>
      <c r="I805" s="340"/>
    </row>
    <row r="806" s="307" customFormat="1" ht="55" customHeight="1" spans="1:9">
      <c r="A806" s="339"/>
      <c r="B806" s="340"/>
      <c r="C806" s="340"/>
      <c r="D806" s="340"/>
      <c r="E806" s="341"/>
      <c r="F806" s="346"/>
      <c r="G806" s="347"/>
      <c r="H806" s="340"/>
      <c r="I806" s="340"/>
    </row>
    <row r="807" s="307" customFormat="1" ht="55" customHeight="1" spans="1:9">
      <c r="A807" s="339"/>
      <c r="B807" s="340"/>
      <c r="C807" s="340"/>
      <c r="D807" s="340"/>
      <c r="E807" s="341"/>
      <c r="F807" s="346"/>
      <c r="G807" s="347"/>
      <c r="H807" s="340"/>
      <c r="I807" s="340"/>
    </row>
    <row r="808" s="307" customFormat="1" ht="55" customHeight="1" spans="1:9">
      <c r="A808" s="339"/>
      <c r="B808" s="340"/>
      <c r="C808" s="340"/>
      <c r="D808" s="340"/>
      <c r="E808" s="341"/>
      <c r="F808" s="346"/>
      <c r="G808" s="347"/>
      <c r="H808" s="340"/>
      <c r="I808" s="340"/>
    </row>
    <row r="809" s="307" customFormat="1" ht="55" customHeight="1" spans="1:9">
      <c r="A809" s="339"/>
      <c r="B809" s="340"/>
      <c r="C809" s="340"/>
      <c r="D809" s="340"/>
      <c r="E809" s="341"/>
      <c r="F809" s="346"/>
      <c r="G809" s="347"/>
      <c r="H809" s="340"/>
      <c r="I809" s="340"/>
    </row>
    <row r="810" s="307" customFormat="1" ht="55" customHeight="1" spans="1:9">
      <c r="A810" s="339"/>
      <c r="B810" s="340"/>
      <c r="C810" s="340"/>
      <c r="D810" s="340"/>
      <c r="E810" s="341"/>
      <c r="F810" s="346"/>
      <c r="G810" s="347"/>
      <c r="H810" s="340"/>
      <c r="I810" s="340"/>
    </row>
    <row r="811" s="307" customFormat="1" ht="55" customHeight="1" spans="1:9">
      <c r="A811" s="339"/>
      <c r="B811" s="340"/>
      <c r="C811" s="340"/>
      <c r="D811" s="340"/>
      <c r="E811" s="341"/>
      <c r="F811" s="346"/>
      <c r="G811" s="347"/>
      <c r="H811" s="340"/>
      <c r="I811" s="340"/>
    </row>
    <row r="812" s="307" customFormat="1" ht="55" customHeight="1" spans="1:9">
      <c r="A812" s="339"/>
      <c r="B812" s="340"/>
      <c r="C812" s="340"/>
      <c r="D812" s="340"/>
      <c r="E812" s="341"/>
      <c r="F812" s="346"/>
      <c r="G812" s="347"/>
      <c r="H812" s="340"/>
      <c r="I812" s="340"/>
    </row>
    <row r="813" s="307" customFormat="1" ht="55" customHeight="1" spans="1:9">
      <c r="A813" s="339"/>
      <c r="B813" s="340"/>
      <c r="C813" s="340"/>
      <c r="D813" s="340"/>
      <c r="E813" s="341"/>
      <c r="F813" s="346"/>
      <c r="G813" s="347"/>
      <c r="H813" s="340"/>
      <c r="I813" s="340"/>
    </row>
    <row r="814" s="307" customFormat="1" ht="55" customHeight="1" spans="1:9">
      <c r="A814" s="339"/>
      <c r="B814" s="340"/>
      <c r="C814" s="340"/>
      <c r="D814" s="340"/>
      <c r="E814" s="341"/>
      <c r="F814" s="346"/>
      <c r="G814" s="347"/>
      <c r="H814" s="340"/>
      <c r="I814" s="340"/>
    </row>
    <row r="815" s="307" customFormat="1" ht="55" customHeight="1" spans="1:9">
      <c r="A815" s="339"/>
      <c r="B815" s="340"/>
      <c r="C815" s="340"/>
      <c r="D815" s="340"/>
      <c r="E815" s="341"/>
      <c r="F815" s="346"/>
      <c r="G815" s="347"/>
      <c r="H815" s="340"/>
      <c r="I815" s="340"/>
    </row>
    <row r="816" s="307" customFormat="1" ht="55" customHeight="1" spans="1:9">
      <c r="A816" s="339"/>
      <c r="B816" s="340"/>
      <c r="C816" s="340"/>
      <c r="D816" s="340"/>
      <c r="E816" s="341"/>
      <c r="F816" s="346"/>
      <c r="G816" s="347"/>
      <c r="H816" s="340"/>
      <c r="I816" s="340"/>
    </row>
    <row r="817" s="307" customFormat="1" ht="55" customHeight="1" spans="1:9">
      <c r="A817" s="339"/>
      <c r="B817" s="340"/>
      <c r="C817" s="340"/>
      <c r="D817" s="340"/>
      <c r="E817" s="341"/>
      <c r="F817" s="346"/>
      <c r="G817" s="347"/>
      <c r="H817" s="340"/>
      <c r="I817" s="340"/>
    </row>
    <row r="818" s="307" customFormat="1" ht="55" customHeight="1" spans="1:9">
      <c r="A818" s="339"/>
      <c r="B818" s="340"/>
      <c r="C818" s="340"/>
      <c r="D818" s="340"/>
      <c r="E818" s="341"/>
      <c r="F818" s="346"/>
      <c r="G818" s="347"/>
      <c r="H818" s="340"/>
      <c r="I818" s="340"/>
    </row>
    <row r="819" s="307" customFormat="1" ht="55" customHeight="1" spans="1:9">
      <c r="A819" s="339"/>
      <c r="B819" s="340"/>
      <c r="C819" s="340"/>
      <c r="D819" s="340"/>
      <c r="E819" s="341"/>
      <c r="F819" s="346"/>
      <c r="G819" s="347"/>
      <c r="H819" s="340"/>
      <c r="I819" s="340"/>
    </row>
    <row r="820" s="307" customFormat="1" ht="55" customHeight="1" spans="1:9">
      <c r="A820" s="339"/>
      <c r="B820" s="340"/>
      <c r="C820" s="340"/>
      <c r="D820" s="340"/>
      <c r="E820" s="341"/>
      <c r="F820" s="346"/>
      <c r="G820" s="347"/>
      <c r="H820" s="340"/>
      <c r="I820" s="340"/>
    </row>
    <row r="821" s="307" customFormat="1" ht="55" customHeight="1" spans="1:9">
      <c r="A821" s="339"/>
      <c r="B821" s="340"/>
      <c r="C821" s="340"/>
      <c r="D821" s="340"/>
      <c r="E821" s="341"/>
      <c r="F821" s="346"/>
      <c r="G821" s="347"/>
      <c r="H821" s="340"/>
      <c r="I821" s="340"/>
    </row>
    <row r="822" s="307" customFormat="1" ht="55" customHeight="1" spans="1:9">
      <c r="A822" s="339"/>
      <c r="B822" s="340"/>
      <c r="C822" s="340"/>
      <c r="D822" s="340"/>
      <c r="E822" s="341"/>
      <c r="F822" s="346"/>
      <c r="G822" s="347"/>
      <c r="H822" s="340"/>
      <c r="I822" s="340"/>
    </row>
    <row r="823" s="307" customFormat="1" ht="55" customHeight="1" spans="1:9">
      <c r="A823" s="339"/>
      <c r="B823" s="340"/>
      <c r="C823" s="340"/>
      <c r="D823" s="340"/>
      <c r="E823" s="341"/>
      <c r="F823" s="346"/>
      <c r="G823" s="347"/>
      <c r="H823" s="340"/>
      <c r="I823" s="340"/>
    </row>
    <row r="824" s="307" customFormat="1" ht="55" customHeight="1" spans="1:9">
      <c r="A824" s="339"/>
      <c r="B824" s="340"/>
      <c r="C824" s="340"/>
      <c r="D824" s="340"/>
      <c r="E824" s="341"/>
      <c r="F824" s="346"/>
      <c r="G824" s="347"/>
      <c r="H824" s="340"/>
      <c r="I824" s="340"/>
    </row>
    <row r="825" s="307" customFormat="1" ht="55" customHeight="1" spans="1:9">
      <c r="A825" s="339"/>
      <c r="B825" s="340"/>
      <c r="C825" s="340"/>
      <c r="D825" s="340"/>
      <c r="E825" s="341"/>
      <c r="F825" s="346"/>
      <c r="G825" s="347"/>
      <c r="H825" s="340"/>
      <c r="I825" s="340"/>
    </row>
    <row r="826" s="307" customFormat="1" ht="55" customHeight="1" spans="1:9">
      <c r="A826" s="339"/>
      <c r="B826" s="340"/>
      <c r="C826" s="340"/>
      <c r="D826" s="340"/>
      <c r="E826" s="341"/>
      <c r="F826" s="346"/>
      <c r="G826" s="347"/>
      <c r="H826" s="340"/>
      <c r="I826" s="340"/>
    </row>
    <row r="827" s="307" customFormat="1" ht="55" customHeight="1" spans="1:9">
      <c r="A827" s="339"/>
      <c r="B827" s="340"/>
      <c r="C827" s="340"/>
      <c r="D827" s="340"/>
      <c r="E827" s="341"/>
      <c r="F827" s="346"/>
      <c r="G827" s="347"/>
      <c r="H827" s="340"/>
      <c r="I827" s="340"/>
    </row>
    <row r="828" s="307" customFormat="1" ht="55" customHeight="1" spans="1:9">
      <c r="A828" s="339"/>
      <c r="B828" s="340"/>
      <c r="C828" s="340"/>
      <c r="D828" s="340"/>
      <c r="E828" s="341"/>
      <c r="F828" s="346"/>
      <c r="G828" s="347"/>
      <c r="H828" s="340"/>
      <c r="I828" s="340"/>
    </row>
    <row r="829" s="307" customFormat="1" ht="55" customHeight="1" spans="1:9">
      <c r="A829" s="339"/>
      <c r="B829" s="340"/>
      <c r="C829" s="340"/>
      <c r="D829" s="340"/>
      <c r="E829" s="341"/>
      <c r="F829" s="346"/>
      <c r="G829" s="347"/>
      <c r="H829" s="340"/>
      <c r="I829" s="340"/>
    </row>
    <row r="830" s="307" customFormat="1" ht="55" customHeight="1" spans="1:9">
      <c r="A830" s="339"/>
      <c r="B830" s="340"/>
      <c r="C830" s="340"/>
      <c r="D830" s="340"/>
      <c r="E830" s="341"/>
      <c r="F830" s="346"/>
      <c r="G830" s="347"/>
      <c r="H830" s="340"/>
      <c r="I830" s="340"/>
    </row>
    <row r="831" s="307" customFormat="1" ht="55" customHeight="1" spans="1:9">
      <c r="A831" s="339"/>
      <c r="B831" s="340"/>
      <c r="C831" s="340"/>
      <c r="D831" s="340"/>
      <c r="E831" s="341"/>
      <c r="F831" s="346"/>
      <c r="G831" s="347"/>
      <c r="H831" s="340"/>
      <c r="I831" s="340"/>
    </row>
    <row r="832" s="307" customFormat="1" ht="55" customHeight="1" spans="1:9">
      <c r="A832" s="339"/>
      <c r="B832" s="340"/>
      <c r="C832" s="340"/>
      <c r="D832" s="340"/>
      <c r="E832" s="341"/>
      <c r="F832" s="346"/>
      <c r="G832" s="347"/>
      <c r="H832" s="340"/>
      <c r="I832" s="340"/>
    </row>
    <row r="833" s="307" customFormat="1" ht="55" customHeight="1" spans="1:9">
      <c r="A833" s="339"/>
      <c r="B833" s="340"/>
      <c r="C833" s="340"/>
      <c r="D833" s="340"/>
      <c r="E833" s="341"/>
      <c r="F833" s="346"/>
      <c r="G833" s="347"/>
      <c r="H833" s="340"/>
      <c r="I833" s="340"/>
    </row>
    <row r="834" s="307" customFormat="1" ht="55" customHeight="1" spans="1:9">
      <c r="A834" s="339"/>
      <c r="B834" s="340"/>
      <c r="C834" s="340"/>
      <c r="D834" s="340"/>
      <c r="E834" s="341"/>
      <c r="F834" s="346"/>
      <c r="G834" s="347"/>
      <c r="H834" s="340"/>
      <c r="I834" s="340"/>
    </row>
    <row r="835" s="307" customFormat="1" ht="55" customHeight="1" spans="1:9">
      <c r="A835" s="339"/>
      <c r="B835" s="340"/>
      <c r="C835" s="340"/>
      <c r="D835" s="340"/>
      <c r="E835" s="341"/>
      <c r="F835" s="346"/>
      <c r="G835" s="347"/>
      <c r="H835" s="340"/>
      <c r="I835" s="340"/>
    </row>
    <row r="836" s="307" customFormat="1" ht="55" customHeight="1" spans="1:9">
      <c r="A836" s="339"/>
      <c r="B836" s="340"/>
      <c r="C836" s="340"/>
      <c r="D836" s="340"/>
      <c r="E836" s="341"/>
      <c r="F836" s="346"/>
      <c r="G836" s="347"/>
      <c r="H836" s="340"/>
      <c r="I836" s="340"/>
    </row>
    <row r="837" s="307" customFormat="1" ht="55" customHeight="1" spans="1:9">
      <c r="A837" s="339"/>
      <c r="B837" s="340"/>
      <c r="C837" s="340"/>
      <c r="D837" s="340"/>
      <c r="E837" s="341"/>
      <c r="F837" s="346"/>
      <c r="G837" s="347"/>
      <c r="H837" s="340"/>
      <c r="I837" s="340"/>
    </row>
    <row r="838" s="307" customFormat="1" ht="55" customHeight="1" spans="1:9">
      <c r="A838" s="339"/>
      <c r="B838" s="340"/>
      <c r="C838" s="340"/>
      <c r="D838" s="340"/>
      <c r="E838" s="341"/>
      <c r="F838" s="346"/>
      <c r="G838" s="347"/>
      <c r="H838" s="340"/>
      <c r="I838" s="340"/>
    </row>
    <row r="839" s="307" customFormat="1" ht="55" customHeight="1" spans="1:9">
      <c r="A839" s="339"/>
      <c r="B839" s="340"/>
      <c r="C839" s="340"/>
      <c r="D839" s="340"/>
      <c r="E839" s="341"/>
      <c r="F839" s="346"/>
      <c r="G839" s="347"/>
      <c r="H839" s="340"/>
      <c r="I839" s="340"/>
    </row>
    <row r="840" s="307" customFormat="1" ht="55" customHeight="1" spans="1:9">
      <c r="A840" s="339"/>
      <c r="B840" s="340"/>
      <c r="C840" s="340"/>
      <c r="D840" s="340"/>
      <c r="E840" s="341"/>
      <c r="F840" s="346"/>
      <c r="G840" s="347"/>
      <c r="H840" s="340"/>
      <c r="I840" s="340"/>
    </row>
    <row r="841" s="307" customFormat="1" ht="55" customHeight="1" spans="1:9">
      <c r="A841" s="339"/>
      <c r="B841" s="340"/>
      <c r="C841" s="340"/>
      <c r="D841" s="340"/>
      <c r="E841" s="341"/>
      <c r="F841" s="346"/>
      <c r="G841" s="347"/>
      <c r="H841" s="340"/>
      <c r="I841" s="340"/>
    </row>
    <row r="842" s="307" customFormat="1" ht="55" customHeight="1" spans="1:9">
      <c r="A842" s="339"/>
      <c r="B842" s="340"/>
      <c r="C842" s="340"/>
      <c r="D842" s="340"/>
      <c r="E842" s="341"/>
      <c r="F842" s="346"/>
      <c r="G842" s="347"/>
      <c r="H842" s="340"/>
      <c r="I842" s="340"/>
    </row>
    <row r="843" s="307" customFormat="1" ht="55" customHeight="1" spans="1:9">
      <c r="A843" s="339"/>
      <c r="B843" s="340"/>
      <c r="C843" s="340"/>
      <c r="D843" s="340"/>
      <c r="E843" s="341"/>
      <c r="F843" s="346"/>
      <c r="G843" s="347"/>
      <c r="H843" s="340"/>
      <c r="I843" s="340"/>
    </row>
    <row r="844" s="307" customFormat="1" ht="55" customHeight="1" spans="1:9">
      <c r="A844" s="339"/>
      <c r="B844" s="340"/>
      <c r="C844" s="340"/>
      <c r="D844" s="340"/>
      <c r="E844" s="341"/>
      <c r="F844" s="346"/>
      <c r="G844" s="347"/>
      <c r="H844" s="340"/>
      <c r="I844" s="340"/>
    </row>
    <row r="845" s="307" customFormat="1" ht="55" customHeight="1" spans="1:9">
      <c r="A845" s="339"/>
      <c r="B845" s="340"/>
      <c r="C845" s="340"/>
      <c r="D845" s="340"/>
      <c r="E845" s="341"/>
      <c r="F845" s="346"/>
      <c r="G845" s="347"/>
      <c r="H845" s="340"/>
      <c r="I845" s="340"/>
    </row>
    <row r="846" s="307" customFormat="1" ht="55" customHeight="1" spans="1:9">
      <c r="A846" s="339"/>
      <c r="B846" s="340"/>
      <c r="C846" s="340"/>
      <c r="D846" s="340"/>
      <c r="E846" s="341"/>
      <c r="F846" s="346"/>
      <c r="G846" s="347"/>
      <c r="H846" s="340"/>
      <c r="I846" s="340"/>
    </row>
    <row r="847" s="307" customFormat="1" ht="55" customHeight="1" spans="1:9">
      <c r="A847" s="339"/>
      <c r="B847" s="340"/>
      <c r="C847" s="340"/>
      <c r="D847" s="340"/>
      <c r="E847" s="341"/>
      <c r="F847" s="346"/>
      <c r="G847" s="347"/>
      <c r="H847" s="340"/>
      <c r="I847" s="340"/>
    </row>
    <row r="848" s="307" customFormat="1" ht="55" customHeight="1" spans="1:9">
      <c r="A848" s="339"/>
      <c r="B848" s="340"/>
      <c r="C848" s="340"/>
      <c r="D848" s="340"/>
      <c r="E848" s="341"/>
      <c r="F848" s="346"/>
      <c r="G848" s="347"/>
      <c r="H848" s="340"/>
      <c r="I848" s="340"/>
    </row>
    <row r="849" s="307" customFormat="1" ht="55" customHeight="1" spans="1:9">
      <c r="A849" s="339"/>
      <c r="B849" s="340"/>
      <c r="C849" s="340"/>
      <c r="D849" s="340"/>
      <c r="E849" s="341"/>
      <c r="F849" s="346"/>
      <c r="G849" s="347"/>
      <c r="H849" s="340"/>
      <c r="I849" s="340"/>
    </row>
    <row r="850" s="306" customFormat="1" ht="55" customHeight="1" spans="1:9">
      <c r="A850" s="331"/>
      <c r="B850" s="336" t="s">
        <v>22</v>
      </c>
      <c r="C850" s="336"/>
      <c r="D850" s="336" t="s">
        <v>145</v>
      </c>
      <c r="E850" s="337"/>
      <c r="F850" s="345">
        <f>SUM(F851:F1184)</f>
        <v>0</v>
      </c>
      <c r="G850" s="345">
        <f>SUM(G851:G1184)</f>
        <v>0</v>
      </c>
      <c r="H850" s="336" t="s">
        <v>148</v>
      </c>
      <c r="I850" s="336"/>
    </row>
    <row r="851" s="307" customFormat="1" ht="55" customHeight="1" spans="1:9">
      <c r="A851" s="339"/>
      <c r="B851" s="340"/>
      <c r="C851" s="340"/>
      <c r="D851" s="340"/>
      <c r="E851" s="341"/>
      <c r="F851" s="346"/>
      <c r="G851" s="347"/>
      <c r="H851" s="340"/>
      <c r="I851" s="340"/>
    </row>
    <row r="852" s="307" customFormat="1" ht="55" customHeight="1" spans="1:9">
      <c r="A852" s="339"/>
      <c r="B852" s="340"/>
      <c r="C852" s="340"/>
      <c r="D852" s="340"/>
      <c r="E852" s="341"/>
      <c r="F852" s="346"/>
      <c r="G852" s="347"/>
      <c r="H852" s="340"/>
      <c r="I852" s="340"/>
    </row>
    <row r="853" s="307" customFormat="1" ht="55" customHeight="1" spans="1:9">
      <c r="A853" s="339"/>
      <c r="B853" s="340"/>
      <c r="C853" s="340"/>
      <c r="D853" s="340"/>
      <c r="E853" s="341"/>
      <c r="F853" s="346"/>
      <c r="G853" s="347"/>
      <c r="H853" s="340"/>
      <c r="I853" s="340"/>
    </row>
    <row r="854" s="307" customFormat="1" ht="55" customHeight="1" spans="1:9">
      <c r="A854" s="339"/>
      <c r="B854" s="340"/>
      <c r="C854" s="340"/>
      <c r="D854" s="340"/>
      <c r="E854" s="341"/>
      <c r="F854" s="346"/>
      <c r="G854" s="347"/>
      <c r="H854" s="340"/>
      <c r="I854" s="340"/>
    </row>
    <row r="855" s="307" customFormat="1" ht="55" customHeight="1" spans="1:9">
      <c r="A855" s="339"/>
      <c r="B855" s="340"/>
      <c r="C855" s="340"/>
      <c r="D855" s="340"/>
      <c r="E855" s="341"/>
      <c r="F855" s="346"/>
      <c r="G855" s="347"/>
      <c r="H855" s="340"/>
      <c r="I855" s="340"/>
    </row>
    <row r="856" s="307" customFormat="1" ht="55" customHeight="1" spans="1:9">
      <c r="A856" s="339"/>
      <c r="B856" s="340"/>
      <c r="C856" s="340"/>
      <c r="D856" s="340"/>
      <c r="E856" s="341"/>
      <c r="F856" s="346"/>
      <c r="G856" s="347"/>
      <c r="H856" s="340"/>
      <c r="I856" s="340"/>
    </row>
    <row r="857" s="307" customFormat="1" ht="55" customHeight="1" spans="1:9">
      <c r="A857" s="339"/>
      <c r="B857" s="340"/>
      <c r="C857" s="340"/>
      <c r="D857" s="340"/>
      <c r="E857" s="341"/>
      <c r="F857" s="346"/>
      <c r="G857" s="347"/>
      <c r="H857" s="340"/>
      <c r="I857" s="340"/>
    </row>
    <row r="858" s="307" customFormat="1" ht="55" customHeight="1" spans="1:9">
      <c r="A858" s="339"/>
      <c r="B858" s="340"/>
      <c r="C858" s="340"/>
      <c r="D858" s="340"/>
      <c r="E858" s="341"/>
      <c r="F858" s="346"/>
      <c r="G858" s="347"/>
      <c r="H858" s="340"/>
      <c r="I858" s="340"/>
    </row>
    <row r="859" s="307" customFormat="1" ht="55" customHeight="1" spans="1:9">
      <c r="A859" s="339"/>
      <c r="B859" s="340"/>
      <c r="C859" s="340"/>
      <c r="D859" s="340"/>
      <c r="E859" s="341"/>
      <c r="F859" s="346"/>
      <c r="G859" s="347"/>
      <c r="H859" s="340"/>
      <c r="I859" s="340"/>
    </row>
    <row r="860" s="307" customFormat="1" ht="55" customHeight="1" spans="1:9">
      <c r="A860" s="339"/>
      <c r="B860" s="340"/>
      <c r="C860" s="340"/>
      <c r="D860" s="340"/>
      <c r="E860" s="341"/>
      <c r="F860" s="346"/>
      <c r="G860" s="347"/>
      <c r="H860" s="340"/>
      <c r="I860" s="340"/>
    </row>
    <row r="861" s="307" customFormat="1" ht="55" customHeight="1" spans="1:9">
      <c r="A861" s="339"/>
      <c r="B861" s="340"/>
      <c r="C861" s="340"/>
      <c r="D861" s="340"/>
      <c r="E861" s="341"/>
      <c r="F861" s="346"/>
      <c r="G861" s="347"/>
      <c r="H861" s="340"/>
      <c r="I861" s="340"/>
    </row>
    <row r="862" s="307" customFormat="1" ht="55" customHeight="1" spans="1:9">
      <c r="A862" s="339"/>
      <c r="B862" s="340"/>
      <c r="C862" s="340"/>
      <c r="D862" s="340"/>
      <c r="E862" s="341"/>
      <c r="F862" s="346"/>
      <c r="G862" s="347"/>
      <c r="H862" s="340"/>
      <c r="I862" s="340"/>
    </row>
    <row r="863" s="307" customFormat="1" ht="55" customHeight="1" spans="1:9">
      <c r="A863" s="339"/>
      <c r="B863" s="340"/>
      <c r="C863" s="340"/>
      <c r="D863" s="340"/>
      <c r="E863" s="341"/>
      <c r="F863" s="346"/>
      <c r="G863" s="347"/>
      <c r="H863" s="340"/>
      <c r="I863" s="340"/>
    </row>
    <row r="864" s="307" customFormat="1" ht="55" customHeight="1" spans="1:9">
      <c r="A864" s="339"/>
      <c r="B864" s="340"/>
      <c r="C864" s="340"/>
      <c r="D864" s="340"/>
      <c r="E864" s="341"/>
      <c r="F864" s="346"/>
      <c r="G864" s="347"/>
      <c r="H864" s="340"/>
      <c r="I864" s="340"/>
    </row>
    <row r="865" s="307" customFormat="1" ht="55" customHeight="1" spans="1:9">
      <c r="A865" s="339"/>
      <c r="B865" s="340"/>
      <c r="C865" s="340"/>
      <c r="D865" s="340"/>
      <c r="E865" s="341"/>
      <c r="F865" s="346"/>
      <c r="G865" s="347"/>
      <c r="H865" s="340"/>
      <c r="I865" s="340"/>
    </row>
    <row r="866" s="307" customFormat="1" ht="55" customHeight="1" spans="1:9">
      <c r="A866" s="339"/>
      <c r="B866" s="340"/>
      <c r="C866" s="340"/>
      <c r="D866" s="340"/>
      <c r="E866" s="341"/>
      <c r="F866" s="346"/>
      <c r="G866" s="347"/>
      <c r="H866" s="340"/>
      <c r="I866" s="340"/>
    </row>
    <row r="867" s="307" customFormat="1" ht="55" customHeight="1" spans="1:9">
      <c r="A867" s="339"/>
      <c r="B867" s="340"/>
      <c r="C867" s="340"/>
      <c r="D867" s="340"/>
      <c r="E867" s="341"/>
      <c r="F867" s="346"/>
      <c r="G867" s="347"/>
      <c r="H867" s="340"/>
      <c r="I867" s="340"/>
    </row>
    <row r="868" s="307" customFormat="1" ht="55" customHeight="1" spans="1:9">
      <c r="A868" s="339"/>
      <c r="B868" s="340"/>
      <c r="C868" s="340"/>
      <c r="D868" s="340"/>
      <c r="E868" s="341"/>
      <c r="F868" s="346"/>
      <c r="G868" s="347"/>
      <c r="H868" s="340"/>
      <c r="I868" s="340"/>
    </row>
    <row r="869" s="307" customFormat="1" ht="55" customHeight="1" spans="1:9">
      <c r="A869" s="339"/>
      <c r="B869" s="340"/>
      <c r="C869" s="340"/>
      <c r="D869" s="340"/>
      <c r="E869" s="341"/>
      <c r="F869" s="346"/>
      <c r="G869" s="347"/>
      <c r="H869" s="340"/>
      <c r="I869" s="340"/>
    </row>
    <row r="870" s="307" customFormat="1" ht="55" customHeight="1" spans="1:9">
      <c r="A870" s="339"/>
      <c r="B870" s="340"/>
      <c r="C870" s="340"/>
      <c r="D870" s="340"/>
      <c r="E870" s="341"/>
      <c r="F870" s="346"/>
      <c r="G870" s="347"/>
      <c r="H870" s="340"/>
      <c r="I870" s="340"/>
    </row>
    <row r="871" s="307" customFormat="1" ht="55" customHeight="1" spans="1:9">
      <c r="A871" s="339"/>
      <c r="B871" s="340"/>
      <c r="C871" s="340"/>
      <c r="D871" s="340"/>
      <c r="E871" s="341"/>
      <c r="F871" s="346"/>
      <c r="G871" s="347"/>
      <c r="H871" s="340"/>
      <c r="I871" s="340"/>
    </row>
    <row r="872" s="307" customFormat="1" ht="55" customHeight="1" spans="1:9">
      <c r="A872" s="339"/>
      <c r="B872" s="340"/>
      <c r="C872" s="340"/>
      <c r="D872" s="340"/>
      <c r="E872" s="341"/>
      <c r="F872" s="346"/>
      <c r="G872" s="347"/>
      <c r="H872" s="340"/>
      <c r="I872" s="340"/>
    </row>
    <row r="873" s="307" customFormat="1" ht="55" customHeight="1" spans="1:9">
      <c r="A873" s="339"/>
      <c r="B873" s="340"/>
      <c r="C873" s="340"/>
      <c r="D873" s="340"/>
      <c r="E873" s="341"/>
      <c r="F873" s="346"/>
      <c r="G873" s="347"/>
      <c r="H873" s="340"/>
      <c r="I873" s="340"/>
    </row>
    <row r="874" s="307" customFormat="1" ht="55" customHeight="1" spans="1:9">
      <c r="A874" s="339"/>
      <c r="B874" s="340"/>
      <c r="C874" s="340"/>
      <c r="D874" s="340"/>
      <c r="E874" s="341"/>
      <c r="F874" s="346"/>
      <c r="G874" s="347"/>
      <c r="H874" s="340"/>
      <c r="I874" s="340"/>
    </row>
    <row r="875" s="307" customFormat="1" ht="55" customHeight="1" spans="1:9">
      <c r="A875" s="339"/>
      <c r="B875" s="340"/>
      <c r="C875" s="340"/>
      <c r="D875" s="340"/>
      <c r="E875" s="341"/>
      <c r="F875" s="346"/>
      <c r="G875" s="347"/>
      <c r="H875" s="340"/>
      <c r="I875" s="340"/>
    </row>
    <row r="876" s="307" customFormat="1" ht="55" customHeight="1" spans="1:9">
      <c r="A876" s="339"/>
      <c r="B876" s="340"/>
      <c r="C876" s="340"/>
      <c r="D876" s="340"/>
      <c r="E876" s="341"/>
      <c r="F876" s="346"/>
      <c r="G876" s="347"/>
      <c r="H876" s="340"/>
      <c r="I876" s="340"/>
    </row>
    <row r="877" s="307" customFormat="1" ht="55" customHeight="1" spans="1:9">
      <c r="A877" s="339"/>
      <c r="B877" s="340"/>
      <c r="C877" s="340"/>
      <c r="D877" s="340"/>
      <c r="E877" s="341"/>
      <c r="F877" s="346"/>
      <c r="G877" s="347"/>
      <c r="H877" s="340"/>
      <c r="I877" s="340"/>
    </row>
    <row r="878" s="307" customFormat="1" ht="55" customHeight="1" spans="1:9">
      <c r="A878" s="339"/>
      <c r="B878" s="340"/>
      <c r="C878" s="340"/>
      <c r="D878" s="340"/>
      <c r="E878" s="341"/>
      <c r="F878" s="346"/>
      <c r="G878" s="347"/>
      <c r="H878" s="340"/>
      <c r="I878" s="340"/>
    </row>
    <row r="879" s="307" customFormat="1" ht="55" customHeight="1" spans="1:9">
      <c r="A879" s="339"/>
      <c r="B879" s="340"/>
      <c r="C879" s="340"/>
      <c r="D879" s="340"/>
      <c r="E879" s="341"/>
      <c r="F879" s="346"/>
      <c r="G879" s="347"/>
      <c r="H879" s="340"/>
      <c r="I879" s="340"/>
    </row>
    <row r="880" s="307" customFormat="1" ht="55" customHeight="1" spans="1:9">
      <c r="A880" s="339"/>
      <c r="B880" s="340"/>
      <c r="C880" s="340"/>
      <c r="D880" s="340"/>
      <c r="E880" s="341"/>
      <c r="F880" s="346"/>
      <c r="G880" s="347"/>
      <c r="H880" s="340"/>
      <c r="I880" s="340"/>
    </row>
    <row r="881" s="307" customFormat="1" ht="55" customHeight="1" spans="1:9">
      <c r="A881" s="339"/>
      <c r="B881" s="340"/>
      <c r="C881" s="340"/>
      <c r="D881" s="340"/>
      <c r="E881" s="341"/>
      <c r="F881" s="346"/>
      <c r="G881" s="347"/>
      <c r="H881" s="340"/>
      <c r="I881" s="340"/>
    </row>
    <row r="882" s="307" customFormat="1" ht="55" customHeight="1" spans="1:9">
      <c r="A882" s="339"/>
      <c r="B882" s="340"/>
      <c r="C882" s="340"/>
      <c r="D882" s="340"/>
      <c r="E882" s="341"/>
      <c r="F882" s="346"/>
      <c r="G882" s="347"/>
      <c r="H882" s="340"/>
      <c r="I882" s="340"/>
    </row>
    <row r="883" s="307" customFormat="1" ht="55" customHeight="1" spans="1:9">
      <c r="A883" s="339"/>
      <c r="B883" s="340"/>
      <c r="C883" s="340"/>
      <c r="D883" s="340"/>
      <c r="E883" s="341"/>
      <c r="F883" s="346"/>
      <c r="G883" s="347"/>
      <c r="H883" s="340"/>
      <c r="I883" s="340"/>
    </row>
    <row r="884" s="307" customFormat="1" ht="55" customHeight="1" spans="1:9">
      <c r="A884" s="339"/>
      <c r="B884" s="340"/>
      <c r="C884" s="340"/>
      <c r="D884" s="340"/>
      <c r="E884" s="341"/>
      <c r="F884" s="346"/>
      <c r="G884" s="347"/>
      <c r="H884" s="340"/>
      <c r="I884" s="340"/>
    </row>
    <row r="885" s="307" customFormat="1" ht="55" customHeight="1" spans="1:9">
      <c r="A885" s="339"/>
      <c r="B885" s="340"/>
      <c r="C885" s="340"/>
      <c r="D885" s="340"/>
      <c r="E885" s="341"/>
      <c r="F885" s="346"/>
      <c r="G885" s="347"/>
      <c r="H885" s="340"/>
      <c r="I885" s="340"/>
    </row>
    <row r="886" s="307" customFormat="1" ht="55" customHeight="1" spans="1:9">
      <c r="A886" s="339"/>
      <c r="B886" s="340"/>
      <c r="C886" s="340"/>
      <c r="D886" s="340"/>
      <c r="E886" s="341"/>
      <c r="F886" s="346"/>
      <c r="G886" s="347"/>
      <c r="H886" s="340"/>
      <c r="I886" s="340"/>
    </row>
    <row r="887" s="307" customFormat="1" ht="55" customHeight="1" spans="1:9">
      <c r="A887" s="339"/>
      <c r="B887" s="340"/>
      <c r="C887" s="340"/>
      <c r="D887" s="340"/>
      <c r="E887" s="341"/>
      <c r="F887" s="346"/>
      <c r="G887" s="347"/>
      <c r="H887" s="340"/>
      <c r="I887" s="340"/>
    </row>
    <row r="888" s="307" customFormat="1" ht="55" customHeight="1" spans="1:9">
      <c r="A888" s="339"/>
      <c r="B888" s="340"/>
      <c r="C888" s="340"/>
      <c r="D888" s="340"/>
      <c r="E888" s="341"/>
      <c r="F888" s="346"/>
      <c r="G888" s="347"/>
      <c r="H888" s="340"/>
      <c r="I888" s="340"/>
    </row>
    <row r="889" s="307" customFormat="1" ht="55" customHeight="1" spans="1:9">
      <c r="A889" s="339"/>
      <c r="B889" s="340"/>
      <c r="C889" s="340"/>
      <c r="D889" s="340"/>
      <c r="E889" s="341"/>
      <c r="F889" s="346"/>
      <c r="G889" s="347"/>
      <c r="H889" s="340"/>
      <c r="I889" s="340"/>
    </row>
    <row r="890" s="307" customFormat="1" ht="55" customHeight="1" spans="1:9">
      <c r="A890" s="339"/>
      <c r="B890" s="340"/>
      <c r="C890" s="340"/>
      <c r="D890" s="340"/>
      <c r="E890" s="341"/>
      <c r="F890" s="346"/>
      <c r="G890" s="347"/>
      <c r="H890" s="340"/>
      <c r="I890" s="340"/>
    </row>
    <row r="891" s="307" customFormat="1" ht="55" customHeight="1" spans="1:9">
      <c r="A891" s="339"/>
      <c r="B891" s="340"/>
      <c r="C891" s="340"/>
      <c r="D891" s="340"/>
      <c r="E891" s="341"/>
      <c r="F891" s="346"/>
      <c r="G891" s="347"/>
      <c r="H891" s="340"/>
      <c r="I891" s="340"/>
    </row>
    <row r="892" s="307" customFormat="1" ht="55" customHeight="1" spans="1:9">
      <c r="A892" s="339"/>
      <c r="B892" s="340"/>
      <c r="C892" s="340"/>
      <c r="D892" s="340"/>
      <c r="E892" s="341"/>
      <c r="F892" s="346"/>
      <c r="G892" s="347"/>
      <c r="H892" s="340"/>
      <c r="I892" s="340"/>
    </row>
    <row r="893" s="307" customFormat="1" ht="55" customHeight="1" spans="1:9">
      <c r="A893" s="339"/>
      <c r="B893" s="340"/>
      <c r="C893" s="340"/>
      <c r="D893" s="340"/>
      <c r="E893" s="341"/>
      <c r="F893" s="346"/>
      <c r="G893" s="347"/>
      <c r="H893" s="340"/>
      <c r="I893" s="340"/>
    </row>
    <row r="894" s="307" customFormat="1" ht="55" customHeight="1" spans="1:9">
      <c r="A894" s="339"/>
      <c r="B894" s="340"/>
      <c r="C894" s="340"/>
      <c r="D894" s="340"/>
      <c r="E894" s="341"/>
      <c r="F894" s="346"/>
      <c r="G894" s="347"/>
      <c r="H894" s="340"/>
      <c r="I894" s="340"/>
    </row>
    <row r="895" s="307" customFormat="1" ht="55" customHeight="1" spans="1:9">
      <c r="A895" s="339"/>
      <c r="B895" s="340"/>
      <c r="C895" s="340"/>
      <c r="D895" s="340"/>
      <c r="E895" s="341"/>
      <c r="F895" s="346"/>
      <c r="G895" s="347"/>
      <c r="H895" s="340"/>
      <c r="I895" s="340"/>
    </row>
    <row r="896" s="307" customFormat="1" ht="55" customHeight="1" spans="1:9">
      <c r="A896" s="339"/>
      <c r="B896" s="340"/>
      <c r="C896" s="340"/>
      <c r="D896" s="340"/>
      <c r="E896" s="341"/>
      <c r="F896" s="346"/>
      <c r="G896" s="347"/>
      <c r="H896" s="340"/>
      <c r="I896" s="340"/>
    </row>
    <row r="897" s="307" customFormat="1" ht="55" customHeight="1" spans="1:9">
      <c r="A897" s="339"/>
      <c r="B897" s="340"/>
      <c r="C897" s="340"/>
      <c r="D897" s="340"/>
      <c r="E897" s="341"/>
      <c r="F897" s="346"/>
      <c r="G897" s="347"/>
      <c r="H897" s="340"/>
      <c r="I897" s="340"/>
    </row>
    <row r="898" s="307" customFormat="1" ht="55" customHeight="1" spans="1:9">
      <c r="A898" s="339"/>
      <c r="B898" s="340"/>
      <c r="C898" s="340"/>
      <c r="D898" s="340"/>
      <c r="E898" s="341"/>
      <c r="F898" s="346"/>
      <c r="G898" s="347"/>
      <c r="H898" s="340"/>
      <c r="I898" s="340"/>
    </row>
    <row r="899" s="307" customFormat="1" ht="55" customHeight="1" spans="1:9">
      <c r="A899" s="339"/>
      <c r="B899" s="340"/>
      <c r="C899" s="340"/>
      <c r="D899" s="340"/>
      <c r="E899" s="341"/>
      <c r="F899" s="346"/>
      <c r="G899" s="347"/>
      <c r="H899" s="340"/>
      <c r="I899" s="340"/>
    </row>
    <row r="900" s="307" customFormat="1" ht="55" customHeight="1" spans="1:9">
      <c r="A900" s="339"/>
      <c r="B900" s="340"/>
      <c r="C900" s="340"/>
      <c r="D900" s="340"/>
      <c r="E900" s="341"/>
      <c r="F900" s="346"/>
      <c r="G900" s="347"/>
      <c r="H900" s="340"/>
      <c r="I900" s="340"/>
    </row>
    <row r="901" s="307" customFormat="1" ht="55" customHeight="1" spans="1:9">
      <c r="A901" s="339"/>
      <c r="B901" s="340"/>
      <c r="C901" s="340"/>
      <c r="D901" s="340"/>
      <c r="E901" s="341"/>
      <c r="F901" s="346"/>
      <c r="G901" s="347"/>
      <c r="H901" s="340"/>
      <c r="I901" s="340"/>
    </row>
    <row r="902" s="307" customFormat="1" ht="55" customHeight="1" spans="1:9">
      <c r="A902" s="339"/>
      <c r="B902" s="340"/>
      <c r="C902" s="340"/>
      <c r="D902" s="340"/>
      <c r="E902" s="341"/>
      <c r="F902" s="346"/>
      <c r="G902" s="347"/>
      <c r="H902" s="340"/>
      <c r="I902" s="340"/>
    </row>
    <row r="903" s="307" customFormat="1" ht="55" customHeight="1" spans="1:9">
      <c r="A903" s="339"/>
      <c r="B903" s="340"/>
      <c r="C903" s="340"/>
      <c r="D903" s="340"/>
      <c r="E903" s="341"/>
      <c r="F903" s="346"/>
      <c r="G903" s="347"/>
      <c r="H903" s="340"/>
      <c r="I903" s="340"/>
    </row>
    <row r="904" s="307" customFormat="1" ht="55" customHeight="1" spans="1:9">
      <c r="A904" s="339"/>
      <c r="B904" s="340"/>
      <c r="C904" s="340"/>
      <c r="D904" s="340"/>
      <c r="E904" s="341"/>
      <c r="F904" s="346"/>
      <c r="G904" s="347"/>
      <c r="H904" s="340"/>
      <c r="I904" s="340"/>
    </row>
    <row r="905" s="307" customFormat="1" ht="55" customHeight="1" spans="1:9">
      <c r="A905" s="339"/>
      <c r="B905" s="340"/>
      <c r="C905" s="340"/>
      <c r="D905" s="340"/>
      <c r="E905" s="341"/>
      <c r="F905" s="346"/>
      <c r="G905" s="347"/>
      <c r="H905" s="340"/>
      <c r="I905" s="340"/>
    </row>
    <row r="906" s="307" customFormat="1" ht="55" customHeight="1" spans="1:9">
      <c r="A906" s="339"/>
      <c r="B906" s="340"/>
      <c r="C906" s="340"/>
      <c r="D906" s="340"/>
      <c r="E906" s="341"/>
      <c r="F906" s="346"/>
      <c r="G906" s="347"/>
      <c r="H906" s="340"/>
      <c r="I906" s="340"/>
    </row>
    <row r="907" s="307" customFormat="1" ht="55" customHeight="1" spans="1:9">
      <c r="A907" s="339"/>
      <c r="B907" s="340"/>
      <c r="C907" s="340"/>
      <c r="D907" s="340"/>
      <c r="E907" s="341"/>
      <c r="F907" s="346"/>
      <c r="G907" s="347"/>
      <c r="H907" s="340"/>
      <c r="I907" s="340"/>
    </row>
    <row r="908" s="307" customFormat="1" ht="55" customHeight="1" spans="1:9">
      <c r="A908" s="339"/>
      <c r="B908" s="340"/>
      <c r="C908" s="340"/>
      <c r="D908" s="340"/>
      <c r="E908" s="341"/>
      <c r="F908" s="346"/>
      <c r="G908" s="347"/>
      <c r="H908" s="340"/>
      <c r="I908" s="340"/>
    </row>
    <row r="909" s="307" customFormat="1" ht="55" customHeight="1" spans="1:9">
      <c r="A909" s="339"/>
      <c r="B909" s="340"/>
      <c r="C909" s="340"/>
      <c r="D909" s="340"/>
      <c r="E909" s="341"/>
      <c r="F909" s="346"/>
      <c r="G909" s="347"/>
      <c r="H909" s="340"/>
      <c r="I909" s="340"/>
    </row>
    <row r="910" s="307" customFormat="1" ht="55" customHeight="1" spans="1:9">
      <c r="A910" s="339"/>
      <c r="B910" s="340"/>
      <c r="C910" s="340"/>
      <c r="D910" s="340"/>
      <c r="E910" s="341"/>
      <c r="F910" s="346"/>
      <c r="G910" s="347"/>
      <c r="H910" s="340"/>
      <c r="I910" s="340"/>
    </row>
    <row r="911" s="307" customFormat="1" ht="55" customHeight="1" spans="1:9">
      <c r="A911" s="339"/>
      <c r="B911" s="340"/>
      <c r="C911" s="340"/>
      <c r="D911" s="340"/>
      <c r="E911" s="341"/>
      <c r="F911" s="346"/>
      <c r="G911" s="347"/>
      <c r="H911" s="340"/>
      <c r="I911" s="340"/>
    </row>
    <row r="912" s="307" customFormat="1" ht="55" customHeight="1" spans="1:9">
      <c r="A912" s="339"/>
      <c r="B912" s="340"/>
      <c r="C912" s="340"/>
      <c r="D912" s="340"/>
      <c r="E912" s="341"/>
      <c r="F912" s="346"/>
      <c r="G912" s="347"/>
      <c r="H912" s="340"/>
      <c r="I912" s="340"/>
    </row>
    <row r="913" s="307" customFormat="1" ht="55" customHeight="1" spans="1:9">
      <c r="A913" s="339"/>
      <c r="B913" s="340"/>
      <c r="C913" s="340"/>
      <c r="D913" s="340"/>
      <c r="E913" s="341"/>
      <c r="F913" s="346"/>
      <c r="G913" s="347"/>
      <c r="H913" s="340"/>
      <c r="I913" s="340"/>
    </row>
    <row r="914" s="307" customFormat="1" ht="55" customHeight="1" spans="1:9">
      <c r="A914" s="339"/>
      <c r="B914" s="340"/>
      <c r="C914" s="340"/>
      <c r="D914" s="340"/>
      <c r="E914" s="341"/>
      <c r="F914" s="346"/>
      <c r="G914" s="347"/>
      <c r="H914" s="340"/>
      <c r="I914" s="340"/>
    </row>
    <row r="915" s="307" customFormat="1" ht="55" customHeight="1" spans="1:9">
      <c r="A915" s="339"/>
      <c r="B915" s="340"/>
      <c r="C915" s="340"/>
      <c r="D915" s="340"/>
      <c r="E915" s="341"/>
      <c r="F915" s="346"/>
      <c r="G915" s="347"/>
      <c r="H915" s="340"/>
      <c r="I915" s="340"/>
    </row>
    <row r="916" s="307" customFormat="1" ht="55" customHeight="1" spans="1:9">
      <c r="A916" s="339"/>
      <c r="B916" s="340"/>
      <c r="C916" s="340"/>
      <c r="D916" s="340"/>
      <c r="E916" s="341"/>
      <c r="F916" s="346"/>
      <c r="G916" s="347"/>
      <c r="H916" s="340"/>
      <c r="I916" s="340"/>
    </row>
    <row r="917" s="307" customFormat="1" ht="55" customHeight="1" spans="1:9">
      <c r="A917" s="339"/>
      <c r="B917" s="340"/>
      <c r="C917" s="340"/>
      <c r="D917" s="340"/>
      <c r="E917" s="341"/>
      <c r="F917" s="346"/>
      <c r="G917" s="347"/>
      <c r="H917" s="340"/>
      <c r="I917" s="340"/>
    </row>
    <row r="918" s="307" customFormat="1" ht="55" customHeight="1" spans="1:9">
      <c r="A918" s="339"/>
      <c r="B918" s="340"/>
      <c r="C918" s="340"/>
      <c r="D918" s="340"/>
      <c r="E918" s="341"/>
      <c r="F918" s="346"/>
      <c r="G918" s="347"/>
      <c r="H918" s="340"/>
      <c r="I918" s="340"/>
    </row>
    <row r="919" s="307" customFormat="1" ht="55" customHeight="1" spans="1:9">
      <c r="A919" s="339"/>
      <c r="B919" s="340"/>
      <c r="C919" s="340"/>
      <c r="D919" s="340"/>
      <c r="E919" s="341"/>
      <c r="F919" s="346"/>
      <c r="G919" s="347"/>
      <c r="H919" s="340"/>
      <c r="I919" s="340"/>
    </row>
    <row r="920" s="307" customFormat="1" ht="55" customHeight="1" spans="1:9">
      <c r="A920" s="339"/>
      <c r="B920" s="340"/>
      <c r="C920" s="340"/>
      <c r="D920" s="340"/>
      <c r="E920" s="341"/>
      <c r="F920" s="346"/>
      <c r="G920" s="347"/>
      <c r="H920" s="340"/>
      <c r="I920" s="340"/>
    </row>
    <row r="921" s="307" customFormat="1" ht="55" customHeight="1" spans="1:9">
      <c r="A921" s="339"/>
      <c r="B921" s="340"/>
      <c r="C921" s="340"/>
      <c r="D921" s="340"/>
      <c r="E921" s="341"/>
      <c r="F921" s="346"/>
      <c r="G921" s="347"/>
      <c r="H921" s="340"/>
      <c r="I921" s="340"/>
    </row>
    <row r="922" s="307" customFormat="1" ht="55" customHeight="1" spans="1:9">
      <c r="A922" s="339"/>
      <c r="B922" s="340"/>
      <c r="C922" s="340"/>
      <c r="D922" s="340"/>
      <c r="E922" s="341"/>
      <c r="F922" s="346"/>
      <c r="G922" s="347"/>
      <c r="H922" s="340"/>
      <c r="I922" s="340"/>
    </row>
    <row r="923" s="307" customFormat="1" ht="55" customHeight="1" spans="1:9">
      <c r="A923" s="339"/>
      <c r="B923" s="340"/>
      <c r="C923" s="340"/>
      <c r="D923" s="340"/>
      <c r="E923" s="341"/>
      <c r="F923" s="346"/>
      <c r="G923" s="347"/>
      <c r="H923" s="340"/>
      <c r="I923" s="340"/>
    </row>
    <row r="924" s="307" customFormat="1" ht="55" customHeight="1" spans="1:9">
      <c r="A924" s="339"/>
      <c r="B924" s="340"/>
      <c r="C924" s="340"/>
      <c r="D924" s="340"/>
      <c r="E924" s="341"/>
      <c r="F924" s="346"/>
      <c r="G924" s="347"/>
      <c r="H924" s="340"/>
      <c r="I924" s="340"/>
    </row>
    <row r="925" s="307" customFormat="1" ht="55" customHeight="1" spans="1:9">
      <c r="A925" s="339"/>
      <c r="B925" s="340"/>
      <c r="C925" s="340"/>
      <c r="D925" s="340"/>
      <c r="E925" s="341"/>
      <c r="F925" s="346"/>
      <c r="G925" s="347"/>
      <c r="H925" s="340"/>
      <c r="I925" s="340"/>
    </row>
    <row r="926" s="307" customFormat="1" ht="55" customHeight="1" spans="1:9">
      <c r="A926" s="339"/>
      <c r="B926" s="340"/>
      <c r="C926" s="340"/>
      <c r="D926" s="340"/>
      <c r="E926" s="341"/>
      <c r="F926" s="346"/>
      <c r="G926" s="347"/>
      <c r="H926" s="340"/>
      <c r="I926" s="340"/>
    </row>
    <row r="927" s="307" customFormat="1" ht="55" customHeight="1" spans="1:9">
      <c r="A927" s="339"/>
      <c r="B927" s="340"/>
      <c r="C927" s="340"/>
      <c r="D927" s="340"/>
      <c r="E927" s="341"/>
      <c r="F927" s="346"/>
      <c r="G927" s="347"/>
      <c r="H927" s="340"/>
      <c r="I927" s="340"/>
    </row>
    <row r="928" s="307" customFormat="1" ht="55" customHeight="1" spans="1:9">
      <c r="A928" s="339"/>
      <c r="B928" s="340"/>
      <c r="C928" s="340"/>
      <c r="D928" s="340"/>
      <c r="E928" s="341"/>
      <c r="F928" s="346"/>
      <c r="G928" s="347"/>
      <c r="H928" s="340"/>
      <c r="I928" s="340"/>
    </row>
    <row r="929" s="307" customFormat="1" ht="55" customHeight="1" spans="1:9">
      <c r="A929" s="339"/>
      <c r="B929" s="340"/>
      <c r="C929" s="340"/>
      <c r="D929" s="340"/>
      <c r="E929" s="341"/>
      <c r="F929" s="346"/>
      <c r="G929" s="347"/>
      <c r="H929" s="340"/>
      <c r="I929" s="340"/>
    </row>
    <row r="930" s="307" customFormat="1" ht="55" customHeight="1" spans="1:9">
      <c r="A930" s="339"/>
      <c r="B930" s="340"/>
      <c r="C930" s="340"/>
      <c r="D930" s="340"/>
      <c r="E930" s="341"/>
      <c r="F930" s="346"/>
      <c r="G930" s="347"/>
      <c r="H930" s="340"/>
      <c r="I930" s="340"/>
    </row>
    <row r="931" s="307" customFormat="1" ht="55" customHeight="1" spans="1:9">
      <c r="A931" s="339"/>
      <c r="B931" s="340"/>
      <c r="C931" s="340"/>
      <c r="D931" s="340"/>
      <c r="E931" s="341"/>
      <c r="F931" s="346"/>
      <c r="G931" s="347"/>
      <c r="H931" s="340"/>
      <c r="I931" s="340"/>
    </row>
    <row r="932" s="307" customFormat="1" ht="55" customHeight="1" spans="1:9">
      <c r="A932" s="339"/>
      <c r="B932" s="340"/>
      <c r="C932" s="340"/>
      <c r="D932" s="340"/>
      <c r="E932" s="341"/>
      <c r="F932" s="346"/>
      <c r="G932" s="347"/>
      <c r="H932" s="340"/>
      <c r="I932" s="340"/>
    </row>
    <row r="933" s="307" customFormat="1" ht="55" customHeight="1" spans="1:9">
      <c r="A933" s="339"/>
      <c r="B933" s="340"/>
      <c r="C933" s="340"/>
      <c r="D933" s="340"/>
      <c r="E933" s="341"/>
      <c r="F933" s="346"/>
      <c r="G933" s="347"/>
      <c r="H933" s="340"/>
      <c r="I933" s="340"/>
    </row>
    <row r="934" s="307" customFormat="1" ht="55" customHeight="1" spans="1:9">
      <c r="A934" s="339"/>
      <c r="B934" s="340"/>
      <c r="C934" s="340"/>
      <c r="D934" s="340"/>
      <c r="E934" s="341"/>
      <c r="F934" s="346"/>
      <c r="G934" s="347"/>
      <c r="H934" s="340"/>
      <c r="I934" s="340"/>
    </row>
    <row r="935" s="307" customFormat="1" ht="55" customHeight="1" spans="1:9">
      <c r="A935" s="339"/>
      <c r="B935" s="340"/>
      <c r="C935" s="340"/>
      <c r="D935" s="340"/>
      <c r="E935" s="341"/>
      <c r="F935" s="346"/>
      <c r="G935" s="347"/>
      <c r="H935" s="340"/>
      <c r="I935" s="340"/>
    </row>
    <row r="936" s="307" customFormat="1" ht="55" customHeight="1" spans="1:9">
      <c r="A936" s="339"/>
      <c r="B936" s="340"/>
      <c r="C936" s="340"/>
      <c r="D936" s="340"/>
      <c r="E936" s="341"/>
      <c r="F936" s="346"/>
      <c r="G936" s="347"/>
      <c r="H936" s="340"/>
      <c r="I936" s="340"/>
    </row>
    <row r="937" s="307" customFormat="1" ht="55" customHeight="1" spans="1:9">
      <c r="A937" s="339"/>
      <c r="B937" s="340"/>
      <c r="C937" s="340"/>
      <c r="D937" s="340"/>
      <c r="E937" s="341"/>
      <c r="F937" s="346"/>
      <c r="G937" s="347"/>
      <c r="H937" s="340"/>
      <c r="I937" s="340"/>
    </row>
    <row r="938" s="307" customFormat="1" ht="55" customHeight="1" spans="1:9">
      <c r="A938" s="339"/>
      <c r="B938" s="340"/>
      <c r="C938" s="340"/>
      <c r="D938" s="340"/>
      <c r="E938" s="341"/>
      <c r="F938" s="346"/>
      <c r="G938" s="347"/>
      <c r="H938" s="340"/>
      <c r="I938" s="340"/>
    </row>
    <row r="939" s="307" customFormat="1" ht="55" customHeight="1" spans="1:9">
      <c r="A939" s="339"/>
      <c r="B939" s="340"/>
      <c r="C939" s="340"/>
      <c r="D939" s="340"/>
      <c r="E939" s="341"/>
      <c r="F939" s="346"/>
      <c r="G939" s="347"/>
      <c r="H939" s="340"/>
      <c r="I939" s="340"/>
    </row>
    <row r="940" s="307" customFormat="1" ht="55" customHeight="1" spans="1:9">
      <c r="A940" s="339"/>
      <c r="B940" s="340"/>
      <c r="C940" s="340"/>
      <c r="D940" s="340"/>
      <c r="E940" s="341"/>
      <c r="F940" s="346"/>
      <c r="G940" s="347"/>
      <c r="H940" s="340"/>
      <c r="I940" s="340"/>
    </row>
    <row r="941" s="307" customFormat="1" ht="55" customHeight="1" spans="1:9">
      <c r="A941" s="339"/>
      <c r="B941" s="340"/>
      <c r="C941" s="340"/>
      <c r="D941" s="340"/>
      <c r="E941" s="341"/>
      <c r="F941" s="346"/>
      <c r="G941" s="347"/>
      <c r="H941" s="340"/>
      <c r="I941" s="340"/>
    </row>
    <row r="942" s="307" customFormat="1" ht="55" customHeight="1" spans="1:9">
      <c r="A942" s="339"/>
      <c r="B942" s="340"/>
      <c r="C942" s="340"/>
      <c r="D942" s="340"/>
      <c r="E942" s="341"/>
      <c r="F942" s="346"/>
      <c r="G942" s="347"/>
      <c r="H942" s="340"/>
      <c r="I942" s="340"/>
    </row>
    <row r="943" s="307" customFormat="1" ht="55" customHeight="1" spans="1:9">
      <c r="A943" s="339"/>
      <c r="B943" s="340"/>
      <c r="C943" s="340"/>
      <c r="D943" s="340"/>
      <c r="E943" s="341"/>
      <c r="F943" s="346"/>
      <c r="G943" s="347"/>
      <c r="H943" s="340"/>
      <c r="I943" s="340"/>
    </row>
    <row r="944" s="307" customFormat="1" ht="55" customHeight="1" spans="1:9">
      <c r="A944" s="339"/>
      <c r="B944" s="340"/>
      <c r="C944" s="340"/>
      <c r="D944" s="340"/>
      <c r="E944" s="341"/>
      <c r="F944" s="346"/>
      <c r="G944" s="347"/>
      <c r="H944" s="340"/>
      <c r="I944" s="340"/>
    </row>
    <row r="945" s="307" customFormat="1" ht="55" customHeight="1" spans="1:9">
      <c r="A945" s="339"/>
      <c r="B945" s="340"/>
      <c r="C945" s="340"/>
      <c r="D945" s="340"/>
      <c r="E945" s="341"/>
      <c r="F945" s="346"/>
      <c r="G945" s="347"/>
      <c r="H945" s="340"/>
      <c r="I945" s="340"/>
    </row>
    <row r="946" s="307" customFormat="1" ht="55" customHeight="1" spans="1:9">
      <c r="A946" s="339"/>
      <c r="B946" s="340"/>
      <c r="C946" s="340"/>
      <c r="D946" s="340"/>
      <c r="E946" s="341"/>
      <c r="F946" s="346"/>
      <c r="G946" s="347"/>
      <c r="H946" s="340"/>
      <c r="I946" s="340"/>
    </row>
    <row r="947" s="307" customFormat="1" ht="55" customHeight="1" spans="1:9">
      <c r="A947" s="339"/>
      <c r="B947" s="340"/>
      <c r="C947" s="340"/>
      <c r="D947" s="340"/>
      <c r="E947" s="341"/>
      <c r="F947" s="346"/>
      <c r="G947" s="347"/>
      <c r="H947" s="340"/>
      <c r="I947" s="340"/>
    </row>
    <row r="948" s="307" customFormat="1" ht="55" customHeight="1" spans="1:9">
      <c r="A948" s="339"/>
      <c r="B948" s="340"/>
      <c r="C948" s="340"/>
      <c r="D948" s="340"/>
      <c r="E948" s="341"/>
      <c r="F948" s="346"/>
      <c r="G948" s="347"/>
      <c r="H948" s="340"/>
      <c r="I948" s="340"/>
    </row>
    <row r="949" s="307" customFormat="1" ht="55" customHeight="1" spans="1:9">
      <c r="A949" s="339"/>
      <c r="B949" s="340"/>
      <c r="C949" s="340"/>
      <c r="D949" s="340"/>
      <c r="E949" s="341"/>
      <c r="F949" s="346"/>
      <c r="G949" s="347"/>
      <c r="H949" s="340"/>
      <c r="I949" s="340"/>
    </row>
    <row r="950" s="307" customFormat="1" ht="55" customHeight="1" spans="1:9">
      <c r="A950" s="339"/>
      <c r="B950" s="340"/>
      <c r="C950" s="340"/>
      <c r="D950" s="340"/>
      <c r="E950" s="341"/>
      <c r="F950" s="346"/>
      <c r="G950" s="347"/>
      <c r="H950" s="340"/>
      <c r="I950" s="340"/>
    </row>
    <row r="951" s="307" customFormat="1" ht="55" customHeight="1" spans="1:9">
      <c r="A951" s="339"/>
      <c r="B951" s="340"/>
      <c r="C951" s="340"/>
      <c r="D951" s="340"/>
      <c r="E951" s="341"/>
      <c r="F951" s="346"/>
      <c r="G951" s="347"/>
      <c r="H951" s="340"/>
      <c r="I951" s="340"/>
    </row>
    <row r="952" s="307" customFormat="1" ht="55" customHeight="1" spans="1:9">
      <c r="A952" s="339"/>
      <c r="B952" s="340"/>
      <c r="C952" s="340"/>
      <c r="D952" s="340"/>
      <c r="E952" s="341"/>
      <c r="F952" s="346"/>
      <c r="G952" s="347"/>
      <c r="H952" s="340"/>
      <c r="I952" s="340"/>
    </row>
    <row r="953" s="307" customFormat="1" ht="55" customHeight="1" spans="1:9">
      <c r="A953" s="339"/>
      <c r="B953" s="340"/>
      <c r="C953" s="340"/>
      <c r="D953" s="340"/>
      <c r="E953" s="341"/>
      <c r="F953" s="346"/>
      <c r="G953" s="347"/>
      <c r="H953" s="340"/>
      <c r="I953" s="340"/>
    </row>
    <row r="954" s="307" customFormat="1" ht="55" customHeight="1" spans="1:9">
      <c r="A954" s="339"/>
      <c r="B954" s="340"/>
      <c r="C954" s="340"/>
      <c r="D954" s="340"/>
      <c r="E954" s="341"/>
      <c r="F954" s="346"/>
      <c r="G954" s="347"/>
      <c r="H954" s="340"/>
      <c r="I954" s="340"/>
    </row>
    <row r="955" s="307" customFormat="1" ht="55" customHeight="1" spans="1:9">
      <c r="A955" s="339"/>
      <c r="B955" s="340"/>
      <c r="C955" s="340"/>
      <c r="D955" s="340"/>
      <c r="E955" s="341"/>
      <c r="F955" s="346"/>
      <c r="G955" s="347"/>
      <c r="H955" s="340"/>
      <c r="I955" s="340"/>
    </row>
    <row r="956" s="307" customFormat="1" ht="55" customHeight="1" spans="1:9">
      <c r="A956" s="339"/>
      <c r="B956" s="340"/>
      <c r="C956" s="340"/>
      <c r="D956" s="340"/>
      <c r="E956" s="341"/>
      <c r="F956" s="346"/>
      <c r="G956" s="347"/>
      <c r="H956" s="340"/>
      <c r="I956" s="340"/>
    </row>
    <row r="957" s="307" customFormat="1" ht="55" customHeight="1" spans="1:9">
      <c r="A957" s="339"/>
      <c r="B957" s="340"/>
      <c r="C957" s="340"/>
      <c r="D957" s="340"/>
      <c r="E957" s="341"/>
      <c r="F957" s="346"/>
      <c r="G957" s="347"/>
      <c r="H957" s="340"/>
      <c r="I957" s="340"/>
    </row>
    <row r="958" s="307" customFormat="1" ht="55" customHeight="1" spans="1:9">
      <c r="A958" s="339"/>
      <c r="B958" s="340"/>
      <c r="C958" s="340"/>
      <c r="D958" s="340"/>
      <c r="E958" s="341"/>
      <c r="F958" s="346"/>
      <c r="G958" s="347"/>
      <c r="H958" s="340"/>
      <c r="I958" s="340"/>
    </row>
    <row r="959" s="307" customFormat="1" ht="55" customHeight="1" spans="1:9">
      <c r="A959" s="339"/>
      <c r="B959" s="340"/>
      <c r="C959" s="340"/>
      <c r="D959" s="340"/>
      <c r="E959" s="341"/>
      <c r="F959" s="346"/>
      <c r="G959" s="347"/>
      <c r="H959" s="340"/>
      <c r="I959" s="340"/>
    </row>
    <row r="960" s="307" customFormat="1" ht="55" customHeight="1" spans="1:9">
      <c r="A960" s="339"/>
      <c r="B960" s="340"/>
      <c r="C960" s="340"/>
      <c r="D960" s="340"/>
      <c r="E960" s="341"/>
      <c r="F960" s="346"/>
      <c r="G960" s="347"/>
      <c r="H960" s="340"/>
      <c r="I960" s="340"/>
    </row>
    <row r="961" s="307" customFormat="1" ht="55" customHeight="1" spans="1:9">
      <c r="A961" s="339"/>
      <c r="B961" s="340"/>
      <c r="C961" s="340"/>
      <c r="D961" s="340"/>
      <c r="E961" s="341"/>
      <c r="F961" s="346"/>
      <c r="G961" s="347"/>
      <c r="H961" s="340"/>
      <c r="I961" s="340"/>
    </row>
    <row r="962" s="307" customFormat="1" ht="55" customHeight="1" spans="1:9">
      <c r="A962" s="339"/>
      <c r="B962" s="340"/>
      <c r="C962" s="340"/>
      <c r="D962" s="340"/>
      <c r="E962" s="341"/>
      <c r="F962" s="346"/>
      <c r="G962" s="347"/>
      <c r="H962" s="340"/>
      <c r="I962" s="340"/>
    </row>
    <row r="963" s="307" customFormat="1" ht="55" customHeight="1" spans="1:9">
      <c r="A963" s="339"/>
      <c r="B963" s="340"/>
      <c r="C963" s="340"/>
      <c r="D963" s="340"/>
      <c r="E963" s="341"/>
      <c r="F963" s="346"/>
      <c r="G963" s="347"/>
      <c r="H963" s="340"/>
      <c r="I963" s="340"/>
    </row>
    <row r="964" s="307" customFormat="1" ht="55" customHeight="1" spans="1:9">
      <c r="A964" s="339"/>
      <c r="B964" s="340"/>
      <c r="C964" s="340"/>
      <c r="D964" s="340"/>
      <c r="E964" s="341"/>
      <c r="F964" s="346"/>
      <c r="G964" s="347"/>
      <c r="H964" s="340"/>
      <c r="I964" s="340"/>
    </row>
    <row r="965" s="307" customFormat="1" ht="55" customHeight="1" spans="1:9">
      <c r="A965" s="339"/>
      <c r="B965" s="340"/>
      <c r="C965" s="340"/>
      <c r="D965" s="340"/>
      <c r="E965" s="341"/>
      <c r="F965" s="346"/>
      <c r="G965" s="347"/>
      <c r="H965" s="340"/>
      <c r="I965" s="340"/>
    </row>
    <row r="966" s="307" customFormat="1" ht="55" customHeight="1" spans="1:9">
      <c r="A966" s="339"/>
      <c r="B966" s="340"/>
      <c r="C966" s="340"/>
      <c r="D966" s="340"/>
      <c r="E966" s="341"/>
      <c r="F966" s="346"/>
      <c r="G966" s="347"/>
      <c r="H966" s="340"/>
      <c r="I966" s="340"/>
    </row>
    <row r="967" s="307" customFormat="1" ht="55" customHeight="1" spans="1:9">
      <c r="A967" s="339"/>
      <c r="B967" s="340"/>
      <c r="C967" s="340"/>
      <c r="D967" s="340"/>
      <c r="E967" s="341"/>
      <c r="F967" s="346"/>
      <c r="G967" s="347"/>
      <c r="H967" s="340"/>
      <c r="I967" s="340"/>
    </row>
    <row r="968" s="307" customFormat="1" ht="55" customHeight="1" spans="1:9">
      <c r="A968" s="339"/>
      <c r="B968" s="340"/>
      <c r="C968" s="340"/>
      <c r="D968" s="340"/>
      <c r="E968" s="341"/>
      <c r="F968" s="346"/>
      <c r="G968" s="347"/>
      <c r="H968" s="340"/>
      <c r="I968" s="340"/>
    </row>
    <row r="969" s="307" customFormat="1" ht="55" customHeight="1" spans="1:9">
      <c r="A969" s="339"/>
      <c r="B969" s="340"/>
      <c r="C969" s="340"/>
      <c r="D969" s="340"/>
      <c r="E969" s="341"/>
      <c r="F969" s="346"/>
      <c r="G969" s="347"/>
      <c r="H969" s="340"/>
      <c r="I969" s="340"/>
    </row>
    <row r="970" s="307" customFormat="1" ht="55" customHeight="1" spans="1:9">
      <c r="A970" s="339"/>
      <c r="B970" s="340"/>
      <c r="C970" s="340"/>
      <c r="D970" s="340"/>
      <c r="E970" s="341"/>
      <c r="F970" s="346"/>
      <c r="G970" s="347"/>
      <c r="H970" s="340"/>
      <c r="I970" s="340"/>
    </row>
    <row r="971" s="307" customFormat="1" ht="55" customHeight="1" spans="1:9">
      <c r="A971" s="339"/>
      <c r="B971" s="340"/>
      <c r="C971" s="340"/>
      <c r="D971" s="340"/>
      <c r="E971" s="341"/>
      <c r="F971" s="346"/>
      <c r="G971" s="347"/>
      <c r="H971" s="340"/>
      <c r="I971" s="340"/>
    </row>
    <row r="972" s="307" customFormat="1" ht="55" customHeight="1" spans="1:9">
      <c r="A972" s="339"/>
      <c r="B972" s="340"/>
      <c r="C972" s="340"/>
      <c r="D972" s="340"/>
      <c r="E972" s="341"/>
      <c r="F972" s="346"/>
      <c r="G972" s="347"/>
      <c r="H972" s="340"/>
      <c r="I972" s="340"/>
    </row>
    <row r="973" s="307" customFormat="1" ht="55" customHeight="1" spans="1:9">
      <c r="A973" s="339"/>
      <c r="B973" s="340"/>
      <c r="C973" s="340"/>
      <c r="D973" s="340"/>
      <c r="E973" s="341"/>
      <c r="F973" s="346"/>
      <c r="G973" s="347"/>
      <c r="H973" s="340"/>
      <c r="I973" s="340"/>
    </row>
    <row r="974" s="307" customFormat="1" ht="55" customHeight="1" spans="1:9">
      <c r="A974" s="339"/>
      <c r="B974" s="340"/>
      <c r="C974" s="340"/>
      <c r="D974" s="340"/>
      <c r="E974" s="341"/>
      <c r="F974" s="346"/>
      <c r="G974" s="347"/>
      <c r="H974" s="340"/>
      <c r="I974" s="340"/>
    </row>
    <row r="975" s="307" customFormat="1" ht="55" customHeight="1" spans="1:9">
      <c r="A975" s="339"/>
      <c r="B975" s="340"/>
      <c r="C975" s="340"/>
      <c r="D975" s="340"/>
      <c r="E975" s="341"/>
      <c r="F975" s="346"/>
      <c r="G975" s="347"/>
      <c r="H975" s="340"/>
      <c r="I975" s="340"/>
    </row>
    <row r="976" s="307" customFormat="1" ht="55" customHeight="1" spans="1:9">
      <c r="A976" s="339"/>
      <c r="B976" s="340"/>
      <c r="C976" s="340"/>
      <c r="D976" s="340"/>
      <c r="E976" s="341"/>
      <c r="F976" s="346"/>
      <c r="G976" s="347"/>
      <c r="H976" s="340"/>
      <c r="I976" s="340"/>
    </row>
    <row r="977" s="307" customFormat="1" ht="55" customHeight="1" spans="1:9">
      <c r="A977" s="339"/>
      <c r="B977" s="340"/>
      <c r="C977" s="340"/>
      <c r="D977" s="340"/>
      <c r="E977" s="341"/>
      <c r="F977" s="346"/>
      <c r="G977" s="347"/>
      <c r="H977" s="340"/>
      <c r="I977" s="340"/>
    </row>
    <row r="978" s="307" customFormat="1" ht="55" customHeight="1" spans="1:9">
      <c r="A978" s="339"/>
      <c r="B978" s="340"/>
      <c r="C978" s="340"/>
      <c r="D978" s="340"/>
      <c r="E978" s="341"/>
      <c r="F978" s="346"/>
      <c r="G978" s="347"/>
      <c r="H978" s="340"/>
      <c r="I978" s="340"/>
    </row>
    <row r="979" s="307" customFormat="1" ht="55" customHeight="1" spans="1:9">
      <c r="A979" s="339"/>
      <c r="B979" s="340"/>
      <c r="C979" s="340"/>
      <c r="D979" s="340"/>
      <c r="E979" s="341"/>
      <c r="F979" s="346"/>
      <c r="G979" s="347"/>
      <c r="H979" s="340"/>
      <c r="I979" s="340"/>
    </row>
    <row r="980" s="307" customFormat="1" ht="55" customHeight="1" spans="1:9">
      <c r="A980" s="339"/>
      <c r="B980" s="340"/>
      <c r="C980" s="340"/>
      <c r="D980" s="340"/>
      <c r="E980" s="341"/>
      <c r="F980" s="346"/>
      <c r="G980" s="347"/>
      <c r="H980" s="340"/>
      <c r="I980" s="340"/>
    </row>
    <row r="981" s="307" customFormat="1" ht="55" customHeight="1" spans="1:9">
      <c r="A981" s="339"/>
      <c r="B981" s="340"/>
      <c r="C981" s="340"/>
      <c r="D981" s="340"/>
      <c r="E981" s="341"/>
      <c r="F981" s="346"/>
      <c r="G981" s="347"/>
      <c r="H981" s="340"/>
      <c r="I981" s="340"/>
    </row>
    <row r="982" s="307" customFormat="1" ht="55" customHeight="1" spans="1:9">
      <c r="A982" s="339"/>
      <c r="B982" s="340"/>
      <c r="C982" s="340"/>
      <c r="D982" s="340"/>
      <c r="E982" s="341"/>
      <c r="F982" s="346"/>
      <c r="G982" s="347"/>
      <c r="H982" s="340"/>
      <c r="I982" s="340"/>
    </row>
    <row r="983" s="307" customFormat="1" ht="55" customHeight="1" spans="1:9">
      <c r="A983" s="339"/>
      <c r="B983" s="340"/>
      <c r="C983" s="340"/>
      <c r="D983" s="340"/>
      <c r="E983" s="341"/>
      <c r="F983" s="346"/>
      <c r="G983" s="347"/>
      <c r="H983" s="340"/>
      <c r="I983" s="340"/>
    </row>
    <row r="984" s="307" customFormat="1" ht="55" customHeight="1" spans="1:9">
      <c r="A984" s="339"/>
      <c r="B984" s="340"/>
      <c r="C984" s="340"/>
      <c r="D984" s="340"/>
      <c r="E984" s="341"/>
      <c r="F984" s="346"/>
      <c r="G984" s="347"/>
      <c r="H984" s="340"/>
      <c r="I984" s="340"/>
    </row>
    <row r="985" s="307" customFormat="1" ht="55" customHeight="1" spans="1:9">
      <c r="A985" s="339"/>
      <c r="B985" s="340"/>
      <c r="C985" s="340"/>
      <c r="D985" s="340"/>
      <c r="E985" s="341"/>
      <c r="F985" s="346"/>
      <c r="G985" s="347"/>
      <c r="H985" s="340"/>
      <c r="I985" s="340"/>
    </row>
    <row r="986" s="307" customFormat="1" ht="55" customHeight="1" spans="1:9">
      <c r="A986" s="339"/>
      <c r="B986" s="340"/>
      <c r="C986" s="340"/>
      <c r="D986" s="340"/>
      <c r="E986" s="341"/>
      <c r="F986" s="346"/>
      <c r="G986" s="347"/>
      <c r="H986" s="340"/>
      <c r="I986" s="340"/>
    </row>
    <row r="987" s="307" customFormat="1" ht="55" customHeight="1" spans="1:9">
      <c r="A987" s="339"/>
      <c r="B987" s="340"/>
      <c r="C987" s="340"/>
      <c r="D987" s="340"/>
      <c r="E987" s="341"/>
      <c r="F987" s="346"/>
      <c r="G987" s="347"/>
      <c r="H987" s="340"/>
      <c r="I987" s="340"/>
    </row>
    <row r="988" s="307" customFormat="1" ht="55" customHeight="1" spans="1:9">
      <c r="A988" s="339"/>
      <c r="B988" s="340"/>
      <c r="C988" s="340"/>
      <c r="D988" s="340"/>
      <c r="E988" s="341"/>
      <c r="F988" s="346"/>
      <c r="G988" s="347"/>
      <c r="H988" s="340"/>
      <c r="I988" s="340"/>
    </row>
    <row r="989" s="307" customFormat="1" ht="55" customHeight="1" spans="1:9">
      <c r="A989" s="339"/>
      <c r="B989" s="340"/>
      <c r="C989" s="340"/>
      <c r="D989" s="340"/>
      <c r="E989" s="341"/>
      <c r="F989" s="346"/>
      <c r="G989" s="347"/>
      <c r="H989" s="340"/>
      <c r="I989" s="340"/>
    </row>
    <row r="990" s="307" customFormat="1" ht="55" customHeight="1" spans="1:9">
      <c r="A990" s="339"/>
      <c r="B990" s="340"/>
      <c r="C990" s="340"/>
      <c r="D990" s="340"/>
      <c r="E990" s="341"/>
      <c r="F990" s="346"/>
      <c r="G990" s="347"/>
      <c r="H990" s="340"/>
      <c r="I990" s="340"/>
    </row>
    <row r="991" s="307" customFormat="1" ht="55" customHeight="1" spans="1:9">
      <c r="A991" s="339"/>
      <c r="B991" s="340"/>
      <c r="C991" s="340"/>
      <c r="D991" s="340"/>
      <c r="E991" s="341"/>
      <c r="F991" s="346"/>
      <c r="G991" s="347"/>
      <c r="H991" s="340"/>
      <c r="I991" s="340"/>
    </row>
    <row r="992" s="307" customFormat="1" ht="55" customHeight="1" spans="1:9">
      <c r="A992" s="339"/>
      <c r="B992" s="340"/>
      <c r="C992" s="340"/>
      <c r="D992" s="340"/>
      <c r="E992" s="341"/>
      <c r="F992" s="346"/>
      <c r="G992" s="347"/>
      <c r="H992" s="340"/>
      <c r="I992" s="340"/>
    </row>
    <row r="993" s="307" customFormat="1" ht="55" customHeight="1" spans="1:9">
      <c r="A993" s="339"/>
      <c r="B993" s="340"/>
      <c r="C993" s="340"/>
      <c r="D993" s="340"/>
      <c r="E993" s="341"/>
      <c r="F993" s="346"/>
      <c r="G993" s="347"/>
      <c r="H993" s="340"/>
      <c r="I993" s="340"/>
    </row>
    <row r="994" s="307" customFormat="1" ht="55" customHeight="1" spans="1:9">
      <c r="A994" s="339"/>
      <c r="B994" s="340"/>
      <c r="C994" s="340"/>
      <c r="D994" s="340"/>
      <c r="E994" s="341"/>
      <c r="F994" s="346"/>
      <c r="G994" s="347"/>
      <c r="H994" s="340"/>
      <c r="I994" s="340"/>
    </row>
    <row r="995" s="307" customFormat="1" ht="55" customHeight="1" spans="1:9">
      <c r="A995" s="339"/>
      <c r="B995" s="340"/>
      <c r="C995" s="340"/>
      <c r="D995" s="340"/>
      <c r="E995" s="341"/>
      <c r="F995" s="346"/>
      <c r="G995" s="347"/>
      <c r="H995" s="340"/>
      <c r="I995" s="340"/>
    </row>
    <row r="996" s="307" customFormat="1" ht="55" customHeight="1" spans="1:9">
      <c r="A996" s="339"/>
      <c r="B996" s="340"/>
      <c r="C996" s="340"/>
      <c r="D996" s="340"/>
      <c r="E996" s="341"/>
      <c r="F996" s="346"/>
      <c r="G996" s="347"/>
      <c r="H996" s="340"/>
      <c r="I996" s="340"/>
    </row>
    <row r="997" s="307" customFormat="1" ht="55" customHeight="1" spans="1:9">
      <c r="A997" s="339"/>
      <c r="B997" s="340"/>
      <c r="C997" s="340"/>
      <c r="D997" s="340"/>
      <c r="E997" s="341"/>
      <c r="F997" s="346"/>
      <c r="G997" s="347"/>
      <c r="H997" s="340"/>
      <c r="I997" s="340"/>
    </row>
    <row r="998" s="307" customFormat="1" ht="55" customHeight="1" spans="1:9">
      <c r="A998" s="339"/>
      <c r="B998" s="340"/>
      <c r="C998" s="340"/>
      <c r="D998" s="340"/>
      <c r="E998" s="341"/>
      <c r="F998" s="346"/>
      <c r="G998" s="347"/>
      <c r="H998" s="340"/>
      <c r="I998" s="340"/>
    </row>
    <row r="999" s="307" customFormat="1" ht="55" customHeight="1" spans="1:9">
      <c r="A999" s="339"/>
      <c r="B999" s="340"/>
      <c r="C999" s="340"/>
      <c r="D999" s="340"/>
      <c r="E999" s="341"/>
      <c r="F999" s="346"/>
      <c r="G999" s="347"/>
      <c r="H999" s="340"/>
      <c r="I999" s="340"/>
    </row>
    <row r="1000" s="307" customFormat="1" ht="55" customHeight="1" spans="1:9">
      <c r="A1000" s="339"/>
      <c r="B1000" s="340"/>
      <c r="C1000" s="340"/>
      <c r="D1000" s="340"/>
      <c r="E1000" s="341"/>
      <c r="F1000" s="346"/>
      <c r="G1000" s="347"/>
      <c r="H1000" s="340"/>
      <c r="I1000" s="340"/>
    </row>
    <row r="1001" s="307" customFormat="1" ht="55" customHeight="1" spans="1:9">
      <c r="A1001" s="339"/>
      <c r="B1001" s="340"/>
      <c r="C1001" s="340"/>
      <c r="D1001" s="340"/>
      <c r="E1001" s="341"/>
      <c r="F1001" s="346"/>
      <c r="G1001" s="347"/>
      <c r="H1001" s="340"/>
      <c r="I1001" s="340"/>
    </row>
    <row r="1002" s="307" customFormat="1" ht="55" customHeight="1" spans="1:9">
      <c r="A1002" s="339"/>
      <c r="B1002" s="340"/>
      <c r="C1002" s="340"/>
      <c r="D1002" s="340"/>
      <c r="E1002" s="341"/>
      <c r="F1002" s="346"/>
      <c r="G1002" s="347"/>
      <c r="H1002" s="340"/>
      <c r="I1002" s="340"/>
    </row>
    <row r="1003" s="307" customFormat="1" ht="55" customHeight="1" spans="1:9">
      <c r="A1003" s="339"/>
      <c r="B1003" s="340"/>
      <c r="C1003" s="340"/>
      <c r="D1003" s="340"/>
      <c r="E1003" s="341"/>
      <c r="F1003" s="346"/>
      <c r="G1003" s="347"/>
      <c r="H1003" s="340"/>
      <c r="I1003" s="340"/>
    </row>
    <row r="1004" s="307" customFormat="1" ht="55" customHeight="1" spans="1:9">
      <c r="A1004" s="339"/>
      <c r="B1004" s="340"/>
      <c r="C1004" s="340"/>
      <c r="D1004" s="340"/>
      <c r="E1004" s="341"/>
      <c r="F1004" s="346"/>
      <c r="G1004" s="347"/>
      <c r="H1004" s="340"/>
      <c r="I1004" s="340"/>
    </row>
    <row r="1005" s="307" customFormat="1" ht="55" customHeight="1" spans="1:9">
      <c r="A1005" s="339"/>
      <c r="B1005" s="340"/>
      <c r="C1005" s="340"/>
      <c r="D1005" s="340"/>
      <c r="E1005" s="341"/>
      <c r="F1005" s="346"/>
      <c r="G1005" s="347"/>
      <c r="H1005" s="340"/>
      <c r="I1005" s="340"/>
    </row>
    <row r="1006" s="307" customFormat="1" ht="55" customHeight="1" spans="1:9">
      <c r="A1006" s="339"/>
      <c r="B1006" s="340"/>
      <c r="C1006" s="340"/>
      <c r="D1006" s="340"/>
      <c r="E1006" s="341"/>
      <c r="F1006" s="346"/>
      <c r="G1006" s="347"/>
      <c r="H1006" s="340"/>
      <c r="I1006" s="340"/>
    </row>
    <row r="1007" s="307" customFormat="1" ht="55" customHeight="1" spans="1:9">
      <c r="A1007" s="339"/>
      <c r="B1007" s="340"/>
      <c r="C1007" s="340"/>
      <c r="D1007" s="340"/>
      <c r="E1007" s="341"/>
      <c r="F1007" s="346"/>
      <c r="G1007" s="347"/>
      <c r="H1007" s="340"/>
      <c r="I1007" s="340"/>
    </row>
    <row r="1008" s="307" customFormat="1" ht="55" customHeight="1" spans="1:9">
      <c r="A1008" s="339"/>
      <c r="B1008" s="340"/>
      <c r="C1008" s="340"/>
      <c r="D1008" s="340"/>
      <c r="E1008" s="341"/>
      <c r="F1008" s="346"/>
      <c r="G1008" s="347"/>
      <c r="H1008" s="340"/>
      <c r="I1008" s="340"/>
    </row>
    <row r="1009" s="307" customFormat="1" ht="55" customHeight="1" spans="1:9">
      <c r="A1009" s="339"/>
      <c r="B1009" s="340"/>
      <c r="C1009" s="340"/>
      <c r="D1009" s="340"/>
      <c r="E1009" s="341"/>
      <c r="F1009" s="346"/>
      <c r="G1009" s="347"/>
      <c r="H1009" s="340"/>
      <c r="I1009" s="340"/>
    </row>
    <row r="1010" s="307" customFormat="1" ht="55" customHeight="1" spans="1:9">
      <c r="A1010" s="339"/>
      <c r="B1010" s="340"/>
      <c r="C1010" s="340"/>
      <c r="D1010" s="340"/>
      <c r="E1010" s="341"/>
      <c r="F1010" s="346"/>
      <c r="G1010" s="347"/>
      <c r="H1010" s="340"/>
      <c r="I1010" s="340"/>
    </row>
    <row r="1011" s="307" customFormat="1" ht="55" customHeight="1" spans="1:9">
      <c r="A1011" s="339"/>
      <c r="B1011" s="340"/>
      <c r="C1011" s="340"/>
      <c r="D1011" s="340"/>
      <c r="E1011" s="341"/>
      <c r="F1011" s="346"/>
      <c r="G1011" s="347"/>
      <c r="H1011" s="340"/>
      <c r="I1011" s="340"/>
    </row>
    <row r="1012" s="307" customFormat="1" ht="55" customHeight="1" spans="1:9">
      <c r="A1012" s="339"/>
      <c r="B1012" s="340"/>
      <c r="C1012" s="340"/>
      <c r="D1012" s="340"/>
      <c r="E1012" s="341"/>
      <c r="F1012" s="346"/>
      <c r="G1012" s="347"/>
      <c r="H1012" s="340"/>
      <c r="I1012" s="340"/>
    </row>
    <row r="1013" s="307" customFormat="1" ht="55" customHeight="1" spans="1:9">
      <c r="A1013" s="339"/>
      <c r="B1013" s="340"/>
      <c r="C1013" s="340"/>
      <c r="D1013" s="340"/>
      <c r="E1013" s="341"/>
      <c r="F1013" s="346"/>
      <c r="G1013" s="347"/>
      <c r="H1013" s="340"/>
      <c r="I1013" s="340"/>
    </row>
    <row r="1014" s="307" customFormat="1" ht="55" customHeight="1" spans="1:9">
      <c r="A1014" s="339"/>
      <c r="B1014" s="340"/>
      <c r="C1014" s="340"/>
      <c r="D1014" s="340"/>
      <c r="E1014" s="341"/>
      <c r="F1014" s="346"/>
      <c r="G1014" s="347"/>
      <c r="H1014" s="340"/>
      <c r="I1014" s="340"/>
    </row>
    <row r="1015" s="307" customFormat="1" ht="55" customHeight="1" spans="1:9">
      <c r="A1015" s="339"/>
      <c r="B1015" s="340"/>
      <c r="C1015" s="340"/>
      <c r="D1015" s="340"/>
      <c r="E1015" s="341"/>
      <c r="F1015" s="346"/>
      <c r="G1015" s="347"/>
      <c r="H1015" s="340"/>
      <c r="I1015" s="340"/>
    </row>
    <row r="1016" s="307" customFormat="1" ht="55" customHeight="1" spans="1:9">
      <c r="A1016" s="339"/>
      <c r="B1016" s="340"/>
      <c r="C1016" s="340"/>
      <c r="D1016" s="340"/>
      <c r="E1016" s="341"/>
      <c r="F1016" s="346"/>
      <c r="G1016" s="347"/>
      <c r="H1016" s="340"/>
      <c r="I1016" s="340"/>
    </row>
    <row r="1017" s="307" customFormat="1" ht="55" customHeight="1" spans="1:9">
      <c r="A1017" s="339"/>
      <c r="B1017" s="340"/>
      <c r="C1017" s="340"/>
      <c r="D1017" s="340"/>
      <c r="E1017" s="341"/>
      <c r="F1017" s="346"/>
      <c r="G1017" s="347"/>
      <c r="H1017" s="340"/>
      <c r="I1017" s="340"/>
    </row>
    <row r="1018" s="307" customFormat="1" ht="55" customHeight="1" spans="1:9">
      <c r="A1018" s="339"/>
      <c r="B1018" s="340"/>
      <c r="C1018" s="340"/>
      <c r="D1018" s="340"/>
      <c r="E1018" s="341"/>
      <c r="F1018" s="346"/>
      <c r="G1018" s="347"/>
      <c r="H1018" s="340"/>
      <c r="I1018" s="340"/>
    </row>
    <row r="1019" s="307" customFormat="1" ht="55" customHeight="1" spans="1:9">
      <c r="A1019" s="339"/>
      <c r="B1019" s="340"/>
      <c r="C1019" s="340"/>
      <c r="D1019" s="340"/>
      <c r="E1019" s="341"/>
      <c r="F1019" s="346"/>
      <c r="G1019" s="347"/>
      <c r="H1019" s="340"/>
      <c r="I1019" s="340"/>
    </row>
    <row r="1020" s="307" customFormat="1" ht="55" customHeight="1" spans="1:9">
      <c r="A1020" s="339"/>
      <c r="B1020" s="340"/>
      <c r="C1020" s="340"/>
      <c r="D1020" s="340"/>
      <c r="E1020" s="341"/>
      <c r="F1020" s="346"/>
      <c r="G1020" s="347"/>
      <c r="H1020" s="340"/>
      <c r="I1020" s="340"/>
    </row>
    <row r="1021" s="307" customFormat="1" ht="55" customHeight="1" spans="1:9">
      <c r="A1021" s="339"/>
      <c r="B1021" s="340"/>
      <c r="C1021" s="340"/>
      <c r="D1021" s="340"/>
      <c r="E1021" s="341"/>
      <c r="F1021" s="346"/>
      <c r="G1021" s="347"/>
      <c r="H1021" s="340"/>
      <c r="I1021" s="340"/>
    </row>
    <row r="1022" s="307" customFormat="1" ht="55" customHeight="1" spans="1:9">
      <c r="A1022" s="339"/>
      <c r="B1022" s="340"/>
      <c r="C1022" s="340"/>
      <c r="D1022" s="340"/>
      <c r="E1022" s="341"/>
      <c r="F1022" s="346"/>
      <c r="G1022" s="347"/>
      <c r="H1022" s="340"/>
      <c r="I1022" s="340"/>
    </row>
    <row r="1023" s="307" customFormat="1" ht="55" customHeight="1" spans="1:9">
      <c r="A1023" s="339"/>
      <c r="B1023" s="340"/>
      <c r="C1023" s="340"/>
      <c r="D1023" s="340"/>
      <c r="E1023" s="341"/>
      <c r="F1023" s="346"/>
      <c r="G1023" s="347"/>
      <c r="H1023" s="340"/>
      <c r="I1023" s="340"/>
    </row>
    <row r="1024" s="307" customFormat="1" ht="55" customHeight="1" spans="1:9">
      <c r="A1024" s="339"/>
      <c r="B1024" s="340"/>
      <c r="C1024" s="340"/>
      <c r="D1024" s="340"/>
      <c r="E1024" s="341"/>
      <c r="F1024" s="346"/>
      <c r="G1024" s="347"/>
      <c r="H1024" s="340"/>
      <c r="I1024" s="340"/>
    </row>
    <row r="1025" s="307" customFormat="1" ht="55" customHeight="1" spans="1:9">
      <c r="A1025" s="339"/>
      <c r="B1025" s="340"/>
      <c r="C1025" s="340"/>
      <c r="D1025" s="340"/>
      <c r="E1025" s="341"/>
      <c r="F1025" s="346"/>
      <c r="G1025" s="347"/>
      <c r="H1025" s="340"/>
      <c r="I1025" s="340"/>
    </row>
    <row r="1026" s="307" customFormat="1" ht="55" customHeight="1" spans="1:9">
      <c r="A1026" s="339"/>
      <c r="B1026" s="340"/>
      <c r="C1026" s="340"/>
      <c r="D1026" s="340"/>
      <c r="E1026" s="341"/>
      <c r="F1026" s="346"/>
      <c r="G1026" s="347"/>
      <c r="H1026" s="340"/>
      <c r="I1026" s="340"/>
    </row>
    <row r="1027" s="307" customFormat="1" ht="55" customHeight="1" spans="1:9">
      <c r="A1027" s="339"/>
      <c r="B1027" s="340"/>
      <c r="C1027" s="340"/>
      <c r="D1027" s="340"/>
      <c r="E1027" s="341"/>
      <c r="F1027" s="346"/>
      <c r="G1027" s="347"/>
      <c r="H1027" s="340"/>
      <c r="I1027" s="340"/>
    </row>
    <row r="1028" s="307" customFormat="1" ht="55" customHeight="1" spans="1:9">
      <c r="A1028" s="339"/>
      <c r="B1028" s="340"/>
      <c r="C1028" s="340"/>
      <c r="D1028" s="340"/>
      <c r="E1028" s="341"/>
      <c r="F1028" s="346"/>
      <c r="G1028" s="347"/>
      <c r="H1028" s="340"/>
      <c r="I1028" s="340"/>
    </row>
    <row r="1029" s="307" customFormat="1" ht="55" customHeight="1" spans="1:9">
      <c r="A1029" s="339"/>
      <c r="B1029" s="340"/>
      <c r="C1029" s="340"/>
      <c r="D1029" s="340"/>
      <c r="E1029" s="341"/>
      <c r="F1029" s="346"/>
      <c r="G1029" s="347"/>
      <c r="H1029" s="340"/>
      <c r="I1029" s="340"/>
    </row>
    <row r="1030" s="307" customFormat="1" ht="55" customHeight="1" spans="1:9">
      <c r="A1030" s="339"/>
      <c r="B1030" s="340"/>
      <c r="C1030" s="340"/>
      <c r="D1030" s="340"/>
      <c r="E1030" s="341"/>
      <c r="F1030" s="346"/>
      <c r="G1030" s="347"/>
      <c r="H1030" s="340"/>
      <c r="I1030" s="340"/>
    </row>
    <row r="1031" s="307" customFormat="1" ht="55" customHeight="1" spans="1:9">
      <c r="A1031" s="339"/>
      <c r="B1031" s="340"/>
      <c r="C1031" s="340"/>
      <c r="D1031" s="340"/>
      <c r="E1031" s="341"/>
      <c r="F1031" s="346"/>
      <c r="G1031" s="347"/>
      <c r="H1031" s="340"/>
      <c r="I1031" s="340"/>
    </row>
    <row r="1032" s="307" customFormat="1" ht="55" customHeight="1" spans="1:9">
      <c r="A1032" s="339"/>
      <c r="B1032" s="340"/>
      <c r="C1032" s="340"/>
      <c r="D1032" s="340"/>
      <c r="E1032" s="341"/>
      <c r="F1032" s="346"/>
      <c r="G1032" s="347"/>
      <c r="H1032" s="340"/>
      <c r="I1032" s="340"/>
    </row>
    <row r="1033" s="307" customFormat="1" ht="55" customHeight="1" spans="1:9">
      <c r="A1033" s="339"/>
      <c r="B1033" s="340"/>
      <c r="C1033" s="340"/>
      <c r="D1033" s="340"/>
      <c r="E1033" s="341"/>
      <c r="F1033" s="346"/>
      <c r="G1033" s="347"/>
      <c r="H1033" s="340"/>
      <c r="I1033" s="340"/>
    </row>
    <row r="1034" s="307" customFormat="1" ht="55" customHeight="1" spans="1:9">
      <c r="A1034" s="339"/>
      <c r="B1034" s="340"/>
      <c r="C1034" s="340"/>
      <c r="D1034" s="340"/>
      <c r="E1034" s="341"/>
      <c r="F1034" s="346"/>
      <c r="G1034" s="347"/>
      <c r="H1034" s="340"/>
      <c r="I1034" s="340"/>
    </row>
    <row r="1035" s="307" customFormat="1" ht="55" customHeight="1" spans="1:9">
      <c r="A1035" s="339"/>
      <c r="B1035" s="340"/>
      <c r="C1035" s="340"/>
      <c r="D1035" s="340"/>
      <c r="E1035" s="341"/>
      <c r="F1035" s="346"/>
      <c r="G1035" s="347"/>
      <c r="H1035" s="340"/>
      <c r="I1035" s="340"/>
    </row>
    <row r="1036" s="307" customFormat="1" ht="55" customHeight="1" spans="1:9">
      <c r="A1036" s="339"/>
      <c r="B1036" s="340"/>
      <c r="C1036" s="340"/>
      <c r="D1036" s="340"/>
      <c r="E1036" s="341"/>
      <c r="F1036" s="346"/>
      <c r="G1036" s="347"/>
      <c r="H1036" s="340"/>
      <c r="I1036" s="340"/>
    </row>
    <row r="1037" s="307" customFormat="1" ht="55" customHeight="1" spans="1:9">
      <c r="A1037" s="339"/>
      <c r="B1037" s="340"/>
      <c r="C1037" s="340"/>
      <c r="D1037" s="340"/>
      <c r="E1037" s="341"/>
      <c r="F1037" s="346"/>
      <c r="G1037" s="347"/>
      <c r="H1037" s="340"/>
      <c r="I1037" s="340"/>
    </row>
    <row r="1038" s="307" customFormat="1" ht="55" customHeight="1" spans="1:9">
      <c r="A1038" s="339"/>
      <c r="B1038" s="340"/>
      <c r="C1038" s="340"/>
      <c r="D1038" s="340"/>
      <c r="E1038" s="341"/>
      <c r="F1038" s="346"/>
      <c r="G1038" s="347"/>
      <c r="H1038" s="340"/>
      <c r="I1038" s="340"/>
    </row>
    <row r="1039" s="307" customFormat="1" ht="55" customHeight="1" spans="1:9">
      <c r="A1039" s="339"/>
      <c r="B1039" s="340"/>
      <c r="C1039" s="340"/>
      <c r="D1039" s="340"/>
      <c r="E1039" s="341"/>
      <c r="F1039" s="346"/>
      <c r="G1039" s="347"/>
      <c r="H1039" s="340"/>
      <c r="I1039" s="340"/>
    </row>
    <row r="1040" s="307" customFormat="1" ht="55" customHeight="1" spans="1:9">
      <c r="A1040" s="339"/>
      <c r="B1040" s="340"/>
      <c r="C1040" s="340"/>
      <c r="D1040" s="340"/>
      <c r="E1040" s="341"/>
      <c r="F1040" s="346"/>
      <c r="G1040" s="347"/>
      <c r="H1040" s="340"/>
      <c r="I1040" s="340"/>
    </row>
    <row r="1041" s="307" customFormat="1" ht="55" customHeight="1" spans="1:9">
      <c r="A1041" s="339"/>
      <c r="B1041" s="340"/>
      <c r="C1041" s="340"/>
      <c r="D1041" s="340"/>
      <c r="E1041" s="341"/>
      <c r="F1041" s="346"/>
      <c r="G1041" s="347"/>
      <c r="H1041" s="340"/>
      <c r="I1041" s="340"/>
    </row>
    <row r="1042" s="307" customFormat="1" ht="55" customHeight="1" spans="1:9">
      <c r="A1042" s="339"/>
      <c r="B1042" s="340"/>
      <c r="C1042" s="340"/>
      <c r="D1042" s="340"/>
      <c r="E1042" s="341"/>
      <c r="F1042" s="346"/>
      <c r="G1042" s="347"/>
      <c r="H1042" s="340"/>
      <c r="I1042" s="340"/>
    </row>
    <row r="1043" s="307" customFormat="1" ht="55" customHeight="1" spans="1:9">
      <c r="A1043" s="339"/>
      <c r="B1043" s="340"/>
      <c r="C1043" s="340"/>
      <c r="D1043" s="340"/>
      <c r="E1043" s="341"/>
      <c r="F1043" s="346"/>
      <c r="G1043" s="347"/>
      <c r="H1043" s="340"/>
      <c r="I1043" s="340"/>
    </row>
    <row r="1044" s="307" customFormat="1" ht="55" customHeight="1" spans="1:9">
      <c r="A1044" s="339"/>
      <c r="B1044" s="340"/>
      <c r="C1044" s="340"/>
      <c r="D1044" s="340"/>
      <c r="E1044" s="341"/>
      <c r="F1044" s="346"/>
      <c r="G1044" s="347"/>
      <c r="H1044" s="340"/>
      <c r="I1044" s="340"/>
    </row>
    <row r="1045" s="307" customFormat="1" ht="55" customHeight="1" spans="1:9">
      <c r="A1045" s="339"/>
      <c r="B1045" s="340"/>
      <c r="C1045" s="340"/>
      <c r="D1045" s="340"/>
      <c r="E1045" s="341"/>
      <c r="F1045" s="346"/>
      <c r="G1045" s="347"/>
      <c r="H1045" s="340"/>
      <c r="I1045" s="340"/>
    </row>
    <row r="1046" s="307" customFormat="1" ht="55" customHeight="1" spans="1:9">
      <c r="A1046" s="339"/>
      <c r="B1046" s="340"/>
      <c r="C1046" s="340"/>
      <c r="D1046" s="340"/>
      <c r="E1046" s="341"/>
      <c r="F1046" s="346"/>
      <c r="G1046" s="347"/>
      <c r="H1046" s="340"/>
      <c r="I1046" s="340"/>
    </row>
    <row r="1047" s="307" customFormat="1" ht="55" customHeight="1" spans="1:9">
      <c r="A1047" s="339"/>
      <c r="B1047" s="340"/>
      <c r="C1047" s="340"/>
      <c r="D1047" s="340"/>
      <c r="E1047" s="341"/>
      <c r="F1047" s="346"/>
      <c r="G1047" s="347"/>
      <c r="H1047" s="340"/>
      <c r="I1047" s="340"/>
    </row>
    <row r="1048" s="307" customFormat="1" ht="55" customHeight="1" spans="1:9">
      <c r="A1048" s="339"/>
      <c r="B1048" s="340"/>
      <c r="C1048" s="340"/>
      <c r="D1048" s="340"/>
      <c r="E1048" s="341"/>
      <c r="F1048" s="346"/>
      <c r="G1048" s="347"/>
      <c r="H1048" s="340"/>
      <c r="I1048" s="340"/>
    </row>
    <row r="1049" s="307" customFormat="1" ht="55" customHeight="1" spans="1:9">
      <c r="A1049" s="339"/>
      <c r="B1049" s="340"/>
      <c r="C1049" s="340"/>
      <c r="D1049" s="340"/>
      <c r="E1049" s="341"/>
      <c r="F1049" s="346"/>
      <c r="G1049" s="347"/>
      <c r="H1049" s="340"/>
      <c r="I1049" s="340"/>
    </row>
    <row r="1050" s="307" customFormat="1" ht="55" customHeight="1" spans="1:9">
      <c r="A1050" s="339"/>
      <c r="B1050" s="340"/>
      <c r="C1050" s="340"/>
      <c r="D1050" s="340"/>
      <c r="E1050" s="341"/>
      <c r="F1050" s="346"/>
      <c r="G1050" s="347"/>
      <c r="H1050" s="340"/>
      <c r="I1050" s="340"/>
    </row>
    <row r="1051" s="307" customFormat="1" ht="55" customHeight="1" spans="1:9">
      <c r="A1051" s="339"/>
      <c r="B1051" s="340"/>
      <c r="C1051" s="340"/>
      <c r="D1051" s="340"/>
      <c r="E1051" s="341"/>
      <c r="F1051" s="346"/>
      <c r="G1051" s="347"/>
      <c r="H1051" s="340"/>
      <c r="I1051" s="340"/>
    </row>
    <row r="1052" s="307" customFormat="1" ht="55" customHeight="1" spans="1:9">
      <c r="A1052" s="339"/>
      <c r="B1052" s="340"/>
      <c r="C1052" s="340"/>
      <c r="D1052" s="340"/>
      <c r="E1052" s="341"/>
      <c r="F1052" s="346"/>
      <c r="G1052" s="347"/>
      <c r="H1052" s="340"/>
      <c r="I1052" s="340"/>
    </row>
    <row r="1053" s="307" customFormat="1" ht="55" customHeight="1" spans="1:9">
      <c r="A1053" s="339"/>
      <c r="B1053" s="340"/>
      <c r="C1053" s="340"/>
      <c r="D1053" s="340"/>
      <c r="E1053" s="341"/>
      <c r="F1053" s="346"/>
      <c r="G1053" s="347"/>
      <c r="H1053" s="340"/>
      <c r="I1053" s="340"/>
    </row>
    <row r="1054" s="307" customFormat="1" ht="55" customHeight="1" spans="1:9">
      <c r="A1054" s="339"/>
      <c r="B1054" s="340"/>
      <c r="C1054" s="340"/>
      <c r="D1054" s="340"/>
      <c r="E1054" s="341"/>
      <c r="F1054" s="346"/>
      <c r="G1054" s="347"/>
      <c r="H1054" s="340"/>
      <c r="I1054" s="340"/>
    </row>
    <row r="1055" s="307" customFormat="1" ht="55" customHeight="1" spans="1:9">
      <c r="A1055" s="339"/>
      <c r="B1055" s="340"/>
      <c r="C1055" s="340"/>
      <c r="D1055" s="340"/>
      <c r="E1055" s="341"/>
      <c r="F1055" s="346"/>
      <c r="G1055" s="347"/>
      <c r="H1055" s="340"/>
      <c r="I1055" s="340"/>
    </row>
    <row r="1056" s="307" customFormat="1" ht="55" customHeight="1" spans="1:9">
      <c r="A1056" s="339"/>
      <c r="B1056" s="340"/>
      <c r="C1056" s="340"/>
      <c r="D1056" s="340"/>
      <c r="E1056" s="341"/>
      <c r="F1056" s="346"/>
      <c r="G1056" s="347"/>
      <c r="H1056" s="340"/>
      <c r="I1056" s="340"/>
    </row>
    <row r="1057" s="307" customFormat="1" ht="55" customHeight="1" spans="1:9">
      <c r="A1057" s="339"/>
      <c r="B1057" s="340"/>
      <c r="C1057" s="340"/>
      <c r="D1057" s="340"/>
      <c r="E1057" s="341"/>
      <c r="F1057" s="346"/>
      <c r="G1057" s="347"/>
      <c r="H1057" s="340"/>
      <c r="I1057" s="340"/>
    </row>
    <row r="1058" s="307" customFormat="1" ht="55" customHeight="1" spans="1:9">
      <c r="A1058" s="339"/>
      <c r="B1058" s="340"/>
      <c r="C1058" s="340"/>
      <c r="D1058" s="340"/>
      <c r="E1058" s="341"/>
      <c r="F1058" s="346"/>
      <c r="G1058" s="347"/>
      <c r="H1058" s="340"/>
      <c r="I1058" s="340"/>
    </row>
    <row r="1059" s="307" customFormat="1" ht="55" customHeight="1" spans="1:9">
      <c r="A1059" s="339"/>
      <c r="B1059" s="340"/>
      <c r="C1059" s="340"/>
      <c r="D1059" s="340"/>
      <c r="E1059" s="341"/>
      <c r="F1059" s="346"/>
      <c r="G1059" s="347"/>
      <c r="H1059" s="340"/>
      <c r="I1059" s="340"/>
    </row>
    <row r="1060" s="307" customFormat="1" ht="55" customHeight="1" spans="1:9">
      <c r="A1060" s="339"/>
      <c r="B1060" s="340"/>
      <c r="C1060" s="340"/>
      <c r="D1060" s="340"/>
      <c r="E1060" s="341"/>
      <c r="F1060" s="346"/>
      <c r="G1060" s="347"/>
      <c r="H1060" s="340"/>
      <c r="I1060" s="340"/>
    </row>
    <row r="1061" s="307" customFormat="1" ht="55" customHeight="1" spans="1:9">
      <c r="A1061" s="339"/>
      <c r="B1061" s="340"/>
      <c r="C1061" s="340"/>
      <c r="D1061" s="340"/>
      <c r="E1061" s="341"/>
      <c r="F1061" s="346"/>
      <c r="G1061" s="347"/>
      <c r="H1061" s="340"/>
      <c r="I1061" s="340"/>
    </row>
    <row r="1062" s="307" customFormat="1" ht="55" customHeight="1" spans="1:9">
      <c r="A1062" s="339"/>
      <c r="B1062" s="340"/>
      <c r="C1062" s="340"/>
      <c r="D1062" s="340"/>
      <c r="E1062" s="341"/>
      <c r="F1062" s="346"/>
      <c r="G1062" s="347"/>
      <c r="H1062" s="340"/>
      <c r="I1062" s="340"/>
    </row>
    <row r="1063" s="307" customFormat="1" ht="55" customHeight="1" spans="1:9">
      <c r="A1063" s="339"/>
      <c r="B1063" s="340"/>
      <c r="C1063" s="340"/>
      <c r="D1063" s="340"/>
      <c r="E1063" s="341"/>
      <c r="F1063" s="346"/>
      <c r="G1063" s="347"/>
      <c r="H1063" s="340"/>
      <c r="I1063" s="340"/>
    </row>
    <row r="1064" s="307" customFormat="1" ht="55" customHeight="1" spans="1:9">
      <c r="A1064" s="339"/>
      <c r="B1064" s="340"/>
      <c r="C1064" s="340"/>
      <c r="D1064" s="340"/>
      <c r="E1064" s="341"/>
      <c r="F1064" s="346"/>
      <c r="G1064" s="347"/>
      <c r="H1064" s="340"/>
      <c r="I1064" s="340"/>
    </row>
    <row r="1065" s="307" customFormat="1" ht="55" customHeight="1" spans="1:9">
      <c r="A1065" s="339"/>
      <c r="B1065" s="340"/>
      <c r="C1065" s="340"/>
      <c r="D1065" s="340"/>
      <c r="E1065" s="341"/>
      <c r="F1065" s="346"/>
      <c r="G1065" s="347"/>
      <c r="H1065" s="340"/>
      <c r="I1065" s="340"/>
    </row>
    <row r="1066" s="307" customFormat="1" ht="55" customHeight="1" spans="1:9">
      <c r="A1066" s="339"/>
      <c r="B1066" s="340"/>
      <c r="C1066" s="340"/>
      <c r="D1066" s="340"/>
      <c r="E1066" s="341"/>
      <c r="F1066" s="346"/>
      <c r="G1066" s="347"/>
      <c r="H1066" s="340"/>
      <c r="I1066" s="340"/>
    </row>
    <row r="1067" s="307" customFormat="1" ht="55" customHeight="1" spans="1:9">
      <c r="A1067" s="339"/>
      <c r="B1067" s="340"/>
      <c r="C1067" s="340"/>
      <c r="D1067" s="340"/>
      <c r="E1067" s="341"/>
      <c r="F1067" s="346"/>
      <c r="G1067" s="347"/>
      <c r="H1067" s="340"/>
      <c r="I1067" s="340"/>
    </row>
    <row r="1068" s="307" customFormat="1" ht="55" customHeight="1" spans="1:9">
      <c r="A1068" s="339"/>
      <c r="B1068" s="340"/>
      <c r="C1068" s="340"/>
      <c r="D1068" s="340"/>
      <c r="E1068" s="341"/>
      <c r="F1068" s="346"/>
      <c r="G1068" s="347"/>
      <c r="H1068" s="340"/>
      <c r="I1068" s="340"/>
    </row>
    <row r="1069" s="307" customFormat="1" ht="55" customHeight="1" spans="1:9">
      <c r="A1069" s="339"/>
      <c r="B1069" s="340"/>
      <c r="C1069" s="340"/>
      <c r="D1069" s="340"/>
      <c r="E1069" s="341"/>
      <c r="F1069" s="346"/>
      <c r="G1069" s="347"/>
      <c r="H1069" s="340"/>
      <c r="I1069" s="340"/>
    </row>
    <row r="1070" s="307" customFormat="1" ht="55" customHeight="1" spans="1:9">
      <c r="A1070" s="339"/>
      <c r="B1070" s="340"/>
      <c r="C1070" s="340"/>
      <c r="D1070" s="340"/>
      <c r="E1070" s="341"/>
      <c r="F1070" s="346"/>
      <c r="G1070" s="347"/>
      <c r="H1070" s="340"/>
      <c r="I1070" s="340"/>
    </row>
    <row r="1071" s="307" customFormat="1" ht="55" customHeight="1" spans="1:9">
      <c r="A1071" s="339"/>
      <c r="B1071" s="340"/>
      <c r="C1071" s="340"/>
      <c r="D1071" s="340"/>
      <c r="E1071" s="341"/>
      <c r="F1071" s="346"/>
      <c r="G1071" s="347"/>
      <c r="H1071" s="340"/>
      <c r="I1071" s="340"/>
    </row>
    <row r="1072" s="307" customFormat="1" ht="55" customHeight="1" spans="1:9">
      <c r="A1072" s="339"/>
      <c r="B1072" s="340"/>
      <c r="C1072" s="340"/>
      <c r="D1072" s="340"/>
      <c r="E1072" s="341"/>
      <c r="F1072" s="346"/>
      <c r="G1072" s="347"/>
      <c r="H1072" s="340"/>
      <c r="I1072" s="340"/>
    </row>
    <row r="1073" s="307" customFormat="1" ht="55" customHeight="1" spans="1:9">
      <c r="A1073" s="339"/>
      <c r="B1073" s="340"/>
      <c r="C1073" s="340"/>
      <c r="D1073" s="340"/>
      <c r="E1073" s="341"/>
      <c r="F1073" s="346"/>
      <c r="G1073" s="347"/>
      <c r="H1073" s="340"/>
      <c r="I1073" s="340"/>
    </row>
    <row r="1074" s="307" customFormat="1" ht="55" customHeight="1" spans="1:9">
      <c r="A1074" s="339"/>
      <c r="B1074" s="340"/>
      <c r="C1074" s="340"/>
      <c r="D1074" s="340"/>
      <c r="E1074" s="341"/>
      <c r="F1074" s="346"/>
      <c r="G1074" s="347"/>
      <c r="H1074" s="340"/>
      <c r="I1074" s="340"/>
    </row>
    <row r="1075" s="307" customFormat="1" ht="55" customHeight="1" spans="1:9">
      <c r="A1075" s="339"/>
      <c r="B1075" s="340"/>
      <c r="C1075" s="340"/>
      <c r="D1075" s="340"/>
      <c r="E1075" s="341"/>
      <c r="F1075" s="346"/>
      <c r="G1075" s="347"/>
      <c r="H1075" s="340"/>
      <c r="I1075" s="340"/>
    </row>
    <row r="1076" s="307" customFormat="1" ht="55" customHeight="1" spans="1:9">
      <c r="A1076" s="339"/>
      <c r="B1076" s="340"/>
      <c r="C1076" s="340"/>
      <c r="D1076" s="340"/>
      <c r="E1076" s="341"/>
      <c r="F1076" s="346"/>
      <c r="G1076" s="347"/>
      <c r="H1076" s="340"/>
      <c r="I1076" s="340"/>
    </row>
    <row r="1077" s="307" customFormat="1" ht="55" customHeight="1" spans="1:9">
      <c r="A1077" s="339"/>
      <c r="B1077" s="340"/>
      <c r="C1077" s="340"/>
      <c r="D1077" s="340"/>
      <c r="E1077" s="341"/>
      <c r="F1077" s="346"/>
      <c r="G1077" s="347"/>
      <c r="H1077" s="340"/>
      <c r="I1077" s="340"/>
    </row>
    <row r="1078" s="307" customFormat="1" ht="55" customHeight="1" spans="1:9">
      <c r="A1078" s="339"/>
      <c r="B1078" s="340"/>
      <c r="C1078" s="340"/>
      <c r="D1078" s="340"/>
      <c r="E1078" s="341"/>
      <c r="F1078" s="346"/>
      <c r="G1078" s="347"/>
      <c r="H1078" s="340"/>
      <c r="I1078" s="340"/>
    </row>
    <row r="1079" s="307" customFormat="1" ht="55" customHeight="1" spans="1:9">
      <c r="A1079" s="339"/>
      <c r="B1079" s="340"/>
      <c r="C1079" s="340"/>
      <c r="D1079" s="340"/>
      <c r="E1079" s="341"/>
      <c r="F1079" s="346"/>
      <c r="G1079" s="347"/>
      <c r="H1079" s="340"/>
      <c r="I1079" s="340"/>
    </row>
    <row r="1080" s="307" customFormat="1" ht="55" customHeight="1" spans="1:9">
      <c r="A1080" s="339"/>
      <c r="B1080" s="340"/>
      <c r="C1080" s="340"/>
      <c r="D1080" s="340"/>
      <c r="E1080" s="341"/>
      <c r="F1080" s="346"/>
      <c r="G1080" s="347"/>
      <c r="H1080" s="340"/>
      <c r="I1080" s="340"/>
    </row>
    <row r="1081" s="307" customFormat="1" ht="55" customHeight="1" spans="1:9">
      <c r="A1081" s="339"/>
      <c r="B1081" s="340"/>
      <c r="C1081" s="340"/>
      <c r="D1081" s="340"/>
      <c r="E1081" s="341"/>
      <c r="F1081" s="346"/>
      <c r="G1081" s="347"/>
      <c r="H1081" s="340"/>
      <c r="I1081" s="340"/>
    </row>
    <row r="1082" s="307" customFormat="1" ht="55" customHeight="1" spans="1:9">
      <c r="A1082" s="339"/>
      <c r="B1082" s="340"/>
      <c r="C1082" s="340"/>
      <c r="D1082" s="340"/>
      <c r="E1082" s="341"/>
      <c r="F1082" s="346"/>
      <c r="G1082" s="347"/>
      <c r="H1082" s="340"/>
      <c r="I1082" s="340"/>
    </row>
    <row r="1083" s="307" customFormat="1" ht="55" customHeight="1" spans="1:9">
      <c r="A1083" s="339"/>
      <c r="B1083" s="340"/>
      <c r="C1083" s="340"/>
      <c r="D1083" s="340"/>
      <c r="E1083" s="341"/>
      <c r="F1083" s="346"/>
      <c r="G1083" s="347"/>
      <c r="H1083" s="340"/>
      <c r="I1083" s="340"/>
    </row>
    <row r="1084" s="307" customFormat="1" ht="55" customHeight="1" spans="1:9">
      <c r="A1084" s="339"/>
      <c r="B1084" s="340"/>
      <c r="C1084" s="340"/>
      <c r="D1084" s="340"/>
      <c r="E1084" s="341"/>
      <c r="F1084" s="346"/>
      <c r="G1084" s="347"/>
      <c r="H1084" s="340"/>
      <c r="I1084" s="340"/>
    </row>
    <row r="1085" s="307" customFormat="1" ht="55" customHeight="1" spans="1:9">
      <c r="A1085" s="339"/>
      <c r="B1085" s="340"/>
      <c r="C1085" s="340"/>
      <c r="D1085" s="340"/>
      <c r="E1085" s="341"/>
      <c r="F1085" s="346"/>
      <c r="G1085" s="347"/>
      <c r="H1085" s="340"/>
      <c r="I1085" s="340"/>
    </row>
    <row r="1086" s="307" customFormat="1" ht="55" customHeight="1" spans="1:9">
      <c r="A1086" s="339"/>
      <c r="B1086" s="340"/>
      <c r="C1086" s="340"/>
      <c r="D1086" s="340"/>
      <c r="E1086" s="341"/>
      <c r="F1086" s="346"/>
      <c r="G1086" s="347"/>
      <c r="H1086" s="340"/>
      <c r="I1086" s="340"/>
    </row>
    <row r="1087" s="307" customFormat="1" ht="55" customHeight="1" spans="1:9">
      <c r="A1087" s="339"/>
      <c r="B1087" s="340"/>
      <c r="C1087" s="340"/>
      <c r="D1087" s="340"/>
      <c r="E1087" s="341"/>
      <c r="F1087" s="346"/>
      <c r="G1087" s="347"/>
      <c r="H1087" s="340"/>
      <c r="I1087" s="340"/>
    </row>
    <row r="1088" s="307" customFormat="1" ht="55" customHeight="1" spans="1:9">
      <c r="A1088" s="339"/>
      <c r="B1088" s="340"/>
      <c r="C1088" s="340"/>
      <c r="D1088" s="340"/>
      <c r="E1088" s="341"/>
      <c r="F1088" s="346"/>
      <c r="G1088" s="347"/>
      <c r="H1088" s="340"/>
      <c r="I1088" s="340"/>
    </row>
    <row r="1089" s="307" customFormat="1" ht="55" customHeight="1" spans="1:9">
      <c r="A1089" s="339"/>
      <c r="B1089" s="340"/>
      <c r="C1089" s="340"/>
      <c r="D1089" s="340"/>
      <c r="E1089" s="341"/>
      <c r="F1089" s="346"/>
      <c r="G1089" s="347"/>
      <c r="H1089" s="340"/>
      <c r="I1089" s="340"/>
    </row>
    <row r="1090" s="307" customFormat="1" ht="55" customHeight="1" spans="1:9">
      <c r="A1090" s="339"/>
      <c r="B1090" s="340"/>
      <c r="C1090" s="340"/>
      <c r="D1090" s="340"/>
      <c r="E1090" s="341"/>
      <c r="F1090" s="346"/>
      <c r="G1090" s="347"/>
      <c r="H1090" s="340"/>
      <c r="I1090" s="340"/>
    </row>
    <row r="1091" s="307" customFormat="1" ht="55" customHeight="1" spans="1:9">
      <c r="A1091" s="339"/>
      <c r="B1091" s="340"/>
      <c r="C1091" s="340"/>
      <c r="D1091" s="340"/>
      <c r="E1091" s="341"/>
      <c r="F1091" s="346"/>
      <c r="G1091" s="347"/>
      <c r="H1091" s="340"/>
      <c r="I1091" s="340"/>
    </row>
    <row r="1092" s="307" customFormat="1" ht="55" customHeight="1" spans="1:9">
      <c r="A1092" s="339"/>
      <c r="B1092" s="340"/>
      <c r="C1092" s="340"/>
      <c r="D1092" s="340"/>
      <c r="E1092" s="341"/>
      <c r="F1092" s="346"/>
      <c r="G1092" s="347"/>
      <c r="H1092" s="340"/>
      <c r="I1092" s="340"/>
    </row>
    <row r="1093" s="307" customFormat="1" ht="55" customHeight="1" spans="1:9">
      <c r="A1093" s="339"/>
      <c r="B1093" s="340"/>
      <c r="C1093" s="340"/>
      <c r="D1093" s="340"/>
      <c r="E1093" s="341"/>
      <c r="F1093" s="346"/>
      <c r="G1093" s="347"/>
      <c r="H1093" s="340"/>
      <c r="I1093" s="340"/>
    </row>
    <row r="1094" s="307" customFormat="1" ht="55" customHeight="1" spans="1:9">
      <c r="A1094" s="339"/>
      <c r="B1094" s="340"/>
      <c r="C1094" s="340"/>
      <c r="D1094" s="340"/>
      <c r="E1094" s="341"/>
      <c r="F1094" s="346"/>
      <c r="G1094" s="347"/>
      <c r="H1094" s="340"/>
      <c r="I1094" s="340"/>
    </row>
    <row r="1095" s="307" customFormat="1" ht="55" customHeight="1" spans="1:9">
      <c r="A1095" s="339"/>
      <c r="B1095" s="340"/>
      <c r="C1095" s="340"/>
      <c r="D1095" s="340"/>
      <c r="E1095" s="341"/>
      <c r="F1095" s="346"/>
      <c r="G1095" s="347"/>
      <c r="H1095" s="340"/>
      <c r="I1095" s="340"/>
    </row>
    <row r="1096" s="307" customFormat="1" ht="55" customHeight="1" spans="1:9">
      <c r="A1096" s="339"/>
      <c r="B1096" s="340"/>
      <c r="C1096" s="340"/>
      <c r="D1096" s="340"/>
      <c r="E1096" s="341"/>
      <c r="F1096" s="346"/>
      <c r="G1096" s="347"/>
      <c r="H1096" s="340"/>
      <c r="I1096" s="340"/>
    </row>
    <row r="1097" s="307" customFormat="1" ht="55" customHeight="1" spans="1:9">
      <c r="A1097" s="339"/>
      <c r="B1097" s="340"/>
      <c r="C1097" s="340"/>
      <c r="D1097" s="340"/>
      <c r="E1097" s="341"/>
      <c r="F1097" s="346"/>
      <c r="G1097" s="347"/>
      <c r="H1097" s="340"/>
      <c r="I1097" s="340"/>
    </row>
    <row r="1098" s="307" customFormat="1" ht="55" customHeight="1" spans="1:9">
      <c r="A1098" s="339"/>
      <c r="B1098" s="340"/>
      <c r="C1098" s="340"/>
      <c r="D1098" s="340"/>
      <c r="E1098" s="341"/>
      <c r="F1098" s="346"/>
      <c r="G1098" s="347"/>
      <c r="H1098" s="340"/>
      <c r="I1098" s="340"/>
    </row>
    <row r="1099" s="307" customFormat="1" ht="55" customHeight="1" spans="1:9">
      <c r="A1099" s="339"/>
      <c r="B1099" s="340"/>
      <c r="C1099" s="340"/>
      <c r="D1099" s="340"/>
      <c r="E1099" s="341"/>
      <c r="F1099" s="346"/>
      <c r="G1099" s="347"/>
      <c r="H1099" s="340"/>
      <c r="I1099" s="340"/>
    </row>
    <row r="1100" s="307" customFormat="1" ht="55" customHeight="1" spans="1:9">
      <c r="A1100" s="339"/>
      <c r="B1100" s="340"/>
      <c r="C1100" s="340"/>
      <c r="D1100" s="340"/>
      <c r="E1100" s="341"/>
      <c r="F1100" s="346"/>
      <c r="G1100" s="347"/>
      <c r="H1100" s="340"/>
      <c r="I1100" s="340"/>
    </row>
    <row r="1101" s="307" customFormat="1" ht="55" customHeight="1" spans="1:9">
      <c r="A1101" s="339"/>
      <c r="B1101" s="340"/>
      <c r="C1101" s="340"/>
      <c r="D1101" s="340"/>
      <c r="E1101" s="341"/>
      <c r="F1101" s="346"/>
      <c r="G1101" s="347"/>
      <c r="H1101" s="340"/>
      <c r="I1101" s="340"/>
    </row>
    <row r="1102" s="307" customFormat="1" ht="55" customHeight="1" spans="1:9">
      <c r="A1102" s="339"/>
      <c r="B1102" s="340"/>
      <c r="C1102" s="340"/>
      <c r="D1102" s="340"/>
      <c r="E1102" s="341"/>
      <c r="F1102" s="346"/>
      <c r="G1102" s="347"/>
      <c r="H1102" s="340"/>
      <c r="I1102" s="340"/>
    </row>
    <row r="1103" s="307" customFormat="1" ht="55" customHeight="1" spans="1:9">
      <c r="A1103" s="339"/>
      <c r="B1103" s="340"/>
      <c r="C1103" s="340"/>
      <c r="D1103" s="340"/>
      <c r="E1103" s="341"/>
      <c r="F1103" s="346"/>
      <c r="G1103" s="347"/>
      <c r="H1103" s="340"/>
      <c r="I1103" s="340"/>
    </row>
    <row r="1104" s="307" customFormat="1" ht="55" customHeight="1" spans="1:9">
      <c r="A1104" s="339"/>
      <c r="B1104" s="340"/>
      <c r="C1104" s="340"/>
      <c r="D1104" s="340"/>
      <c r="E1104" s="341"/>
      <c r="F1104" s="346"/>
      <c r="G1104" s="347"/>
      <c r="H1104" s="340"/>
      <c r="I1104" s="340"/>
    </row>
    <row r="1105" s="307" customFormat="1" ht="55" customHeight="1" spans="1:9">
      <c r="A1105" s="339"/>
      <c r="B1105" s="340"/>
      <c r="C1105" s="340"/>
      <c r="D1105" s="340"/>
      <c r="E1105" s="341"/>
      <c r="F1105" s="346"/>
      <c r="G1105" s="347"/>
      <c r="H1105" s="340"/>
      <c r="I1105" s="340"/>
    </row>
    <row r="1106" s="307" customFormat="1" ht="55" customHeight="1" spans="1:9">
      <c r="A1106" s="339"/>
      <c r="B1106" s="340"/>
      <c r="C1106" s="340"/>
      <c r="D1106" s="340"/>
      <c r="E1106" s="341"/>
      <c r="F1106" s="346"/>
      <c r="G1106" s="347"/>
      <c r="H1106" s="340"/>
      <c r="I1106" s="340"/>
    </row>
    <row r="1107" s="307" customFormat="1" ht="55" customHeight="1" spans="1:9">
      <c r="A1107" s="339"/>
      <c r="B1107" s="340"/>
      <c r="C1107" s="340"/>
      <c r="D1107" s="340"/>
      <c r="E1107" s="341"/>
      <c r="F1107" s="346"/>
      <c r="G1107" s="347"/>
      <c r="H1107" s="340"/>
      <c r="I1107" s="340"/>
    </row>
    <row r="1108" s="307" customFormat="1" ht="55" customHeight="1" spans="1:9">
      <c r="A1108" s="339"/>
      <c r="B1108" s="340"/>
      <c r="C1108" s="340"/>
      <c r="D1108" s="340"/>
      <c r="E1108" s="341"/>
      <c r="F1108" s="346"/>
      <c r="G1108" s="347"/>
      <c r="H1108" s="340"/>
      <c r="I1108" s="340"/>
    </row>
    <row r="1109" s="307" customFormat="1" ht="55" customHeight="1" spans="1:9">
      <c r="A1109" s="339"/>
      <c r="B1109" s="340"/>
      <c r="C1109" s="340"/>
      <c r="D1109" s="340"/>
      <c r="E1109" s="341"/>
      <c r="F1109" s="346"/>
      <c r="G1109" s="347"/>
      <c r="H1109" s="340"/>
      <c r="I1109" s="340"/>
    </row>
    <row r="1110" s="307" customFormat="1" ht="55" customHeight="1" spans="1:9">
      <c r="A1110" s="339"/>
      <c r="B1110" s="340"/>
      <c r="C1110" s="340"/>
      <c r="D1110" s="340"/>
      <c r="E1110" s="341"/>
      <c r="F1110" s="346"/>
      <c r="G1110" s="347"/>
      <c r="H1110" s="340"/>
      <c r="I1110" s="340"/>
    </row>
    <row r="1111" s="307" customFormat="1" ht="55" customHeight="1" spans="1:9">
      <c r="A1111" s="339"/>
      <c r="B1111" s="340"/>
      <c r="C1111" s="340"/>
      <c r="D1111" s="340"/>
      <c r="E1111" s="341"/>
      <c r="F1111" s="346"/>
      <c r="G1111" s="347"/>
      <c r="H1111" s="340"/>
      <c r="I1111" s="340"/>
    </row>
    <row r="1112" s="307" customFormat="1" ht="55" customHeight="1" spans="1:9">
      <c r="A1112" s="339"/>
      <c r="B1112" s="340"/>
      <c r="C1112" s="340"/>
      <c r="D1112" s="340"/>
      <c r="E1112" s="341"/>
      <c r="F1112" s="346"/>
      <c r="G1112" s="347"/>
      <c r="H1112" s="340"/>
      <c r="I1112" s="340"/>
    </row>
    <row r="1113" s="307" customFormat="1" ht="55" customHeight="1" spans="1:9">
      <c r="A1113" s="339"/>
      <c r="B1113" s="340"/>
      <c r="C1113" s="340"/>
      <c r="D1113" s="340"/>
      <c r="E1113" s="341"/>
      <c r="F1113" s="346"/>
      <c r="G1113" s="347"/>
      <c r="H1113" s="340"/>
      <c r="I1113" s="340"/>
    </row>
    <row r="1114" s="307" customFormat="1" ht="55" customHeight="1" spans="1:9">
      <c r="A1114" s="339"/>
      <c r="B1114" s="340"/>
      <c r="C1114" s="340"/>
      <c r="D1114" s="340"/>
      <c r="E1114" s="341"/>
      <c r="F1114" s="346"/>
      <c r="G1114" s="347"/>
      <c r="H1114" s="340"/>
      <c r="I1114" s="340"/>
    </row>
    <row r="1115" s="307" customFormat="1" ht="55" customHeight="1" spans="1:9">
      <c r="A1115" s="339"/>
      <c r="B1115" s="340"/>
      <c r="C1115" s="340"/>
      <c r="D1115" s="340"/>
      <c r="E1115" s="341"/>
      <c r="F1115" s="346"/>
      <c r="G1115" s="347"/>
      <c r="H1115" s="340"/>
      <c r="I1115" s="340"/>
    </row>
    <row r="1116" s="307" customFormat="1" ht="55" customHeight="1" spans="1:9">
      <c r="A1116" s="339"/>
      <c r="B1116" s="340"/>
      <c r="C1116" s="340"/>
      <c r="D1116" s="340"/>
      <c r="E1116" s="341"/>
      <c r="F1116" s="346"/>
      <c r="G1116" s="347"/>
      <c r="H1116" s="340"/>
      <c r="I1116" s="340"/>
    </row>
    <row r="1117" s="307" customFormat="1" ht="55" customHeight="1" spans="1:9">
      <c r="A1117" s="339"/>
      <c r="B1117" s="340"/>
      <c r="C1117" s="340"/>
      <c r="D1117" s="340"/>
      <c r="E1117" s="341"/>
      <c r="F1117" s="346"/>
      <c r="G1117" s="347"/>
      <c r="H1117" s="340"/>
      <c r="I1117" s="340"/>
    </row>
    <row r="1118" s="307" customFormat="1" ht="55" customHeight="1" spans="1:9">
      <c r="A1118" s="339"/>
      <c r="B1118" s="340"/>
      <c r="C1118" s="340"/>
      <c r="D1118" s="340"/>
      <c r="E1118" s="341"/>
      <c r="F1118" s="346"/>
      <c r="G1118" s="347"/>
      <c r="H1118" s="340"/>
      <c r="I1118" s="340"/>
    </row>
    <row r="1119" s="307" customFormat="1" ht="55" customHeight="1" spans="1:9">
      <c r="A1119" s="339"/>
      <c r="B1119" s="340"/>
      <c r="C1119" s="340"/>
      <c r="D1119" s="340"/>
      <c r="E1119" s="341"/>
      <c r="F1119" s="346"/>
      <c r="G1119" s="347"/>
      <c r="H1119" s="340"/>
      <c r="I1119" s="340"/>
    </row>
    <row r="1120" s="307" customFormat="1" ht="55" customHeight="1" spans="1:9">
      <c r="A1120" s="339"/>
      <c r="B1120" s="340"/>
      <c r="C1120" s="340"/>
      <c r="D1120" s="340"/>
      <c r="E1120" s="341"/>
      <c r="F1120" s="346"/>
      <c r="G1120" s="347"/>
      <c r="H1120" s="340"/>
      <c r="I1120" s="340"/>
    </row>
    <row r="1121" s="307" customFormat="1" ht="55" customHeight="1" spans="1:9">
      <c r="A1121" s="339"/>
      <c r="B1121" s="340"/>
      <c r="C1121" s="340"/>
      <c r="D1121" s="340"/>
      <c r="E1121" s="341"/>
      <c r="F1121" s="346"/>
      <c r="G1121" s="347"/>
      <c r="H1121" s="340"/>
      <c r="I1121" s="340"/>
    </row>
    <row r="1122" s="307" customFormat="1" ht="55" customHeight="1" spans="1:9">
      <c r="A1122" s="339"/>
      <c r="B1122" s="340"/>
      <c r="C1122" s="340"/>
      <c r="D1122" s="340"/>
      <c r="E1122" s="341"/>
      <c r="F1122" s="346"/>
      <c r="G1122" s="347"/>
      <c r="H1122" s="340"/>
      <c r="I1122" s="340"/>
    </row>
    <row r="1123" s="307" customFormat="1" ht="55" customHeight="1" spans="1:9">
      <c r="A1123" s="339"/>
      <c r="B1123" s="340"/>
      <c r="C1123" s="340"/>
      <c r="D1123" s="340"/>
      <c r="E1123" s="341"/>
      <c r="F1123" s="346"/>
      <c r="G1123" s="347"/>
      <c r="H1123" s="340"/>
      <c r="I1123" s="340"/>
    </row>
    <row r="1124" s="307" customFormat="1" ht="55" customHeight="1" spans="1:9">
      <c r="A1124" s="339"/>
      <c r="B1124" s="340"/>
      <c r="C1124" s="340"/>
      <c r="D1124" s="340"/>
      <c r="E1124" s="341"/>
      <c r="F1124" s="346"/>
      <c r="G1124" s="347"/>
      <c r="H1124" s="340"/>
      <c r="I1124" s="340"/>
    </row>
    <row r="1125" s="307" customFormat="1" ht="55" customHeight="1" spans="1:9">
      <c r="A1125" s="339"/>
      <c r="B1125" s="340"/>
      <c r="C1125" s="340"/>
      <c r="D1125" s="340"/>
      <c r="E1125" s="341"/>
      <c r="F1125" s="346"/>
      <c r="G1125" s="347"/>
      <c r="H1125" s="340"/>
      <c r="I1125" s="340"/>
    </row>
    <row r="1126" s="307" customFormat="1" ht="55" customHeight="1" spans="1:9">
      <c r="A1126" s="339"/>
      <c r="B1126" s="340"/>
      <c r="C1126" s="340"/>
      <c r="D1126" s="340"/>
      <c r="E1126" s="341"/>
      <c r="F1126" s="346"/>
      <c r="G1126" s="347"/>
      <c r="H1126" s="340"/>
      <c r="I1126" s="340"/>
    </row>
    <row r="1127" s="307" customFormat="1" ht="55" customHeight="1" spans="1:9">
      <c r="A1127" s="339"/>
      <c r="B1127" s="340"/>
      <c r="C1127" s="340"/>
      <c r="D1127" s="340"/>
      <c r="E1127" s="341"/>
      <c r="F1127" s="346"/>
      <c r="G1127" s="347"/>
      <c r="H1127" s="340"/>
      <c r="I1127" s="340"/>
    </row>
    <row r="1128" s="307" customFormat="1" ht="55" customHeight="1" spans="1:9">
      <c r="A1128" s="339"/>
      <c r="B1128" s="340"/>
      <c r="C1128" s="340"/>
      <c r="D1128" s="340"/>
      <c r="E1128" s="341"/>
      <c r="F1128" s="346"/>
      <c r="G1128" s="347"/>
      <c r="H1128" s="340"/>
      <c r="I1128" s="340"/>
    </row>
    <row r="1129" s="307" customFormat="1" ht="55" customHeight="1" spans="1:9">
      <c r="A1129" s="339"/>
      <c r="B1129" s="340"/>
      <c r="C1129" s="340"/>
      <c r="D1129" s="340"/>
      <c r="E1129" s="341"/>
      <c r="F1129" s="346"/>
      <c r="G1129" s="347"/>
      <c r="H1129" s="340"/>
      <c r="I1129" s="340"/>
    </row>
    <row r="1130" s="307" customFormat="1" ht="55" customHeight="1" spans="1:9">
      <c r="A1130" s="339"/>
      <c r="B1130" s="340"/>
      <c r="C1130" s="340"/>
      <c r="D1130" s="340"/>
      <c r="E1130" s="341"/>
      <c r="F1130" s="346"/>
      <c r="G1130" s="347"/>
      <c r="H1130" s="340"/>
      <c r="I1130" s="340"/>
    </row>
    <row r="1131" s="307" customFormat="1" ht="55" customHeight="1" spans="1:9">
      <c r="A1131" s="339"/>
      <c r="B1131" s="340"/>
      <c r="C1131" s="340"/>
      <c r="D1131" s="340"/>
      <c r="E1131" s="341"/>
      <c r="F1131" s="346"/>
      <c r="G1131" s="347"/>
      <c r="H1131" s="340"/>
      <c r="I1131" s="340"/>
    </row>
    <row r="1132" s="307" customFormat="1" ht="55" customHeight="1" spans="1:9">
      <c r="A1132" s="339"/>
      <c r="B1132" s="340"/>
      <c r="C1132" s="340"/>
      <c r="D1132" s="340"/>
      <c r="E1132" s="341"/>
      <c r="F1132" s="346"/>
      <c r="G1132" s="347"/>
      <c r="H1132" s="340"/>
      <c r="I1132" s="340"/>
    </row>
    <row r="1133" s="307" customFormat="1" ht="55" customHeight="1" spans="1:9">
      <c r="A1133" s="339"/>
      <c r="B1133" s="340"/>
      <c r="C1133" s="340"/>
      <c r="D1133" s="340"/>
      <c r="E1133" s="341"/>
      <c r="F1133" s="346"/>
      <c r="G1133" s="347"/>
      <c r="H1133" s="340"/>
      <c r="I1133" s="340"/>
    </row>
    <row r="1134" s="307" customFormat="1" ht="55" customHeight="1" spans="1:9">
      <c r="A1134" s="339"/>
      <c r="B1134" s="340"/>
      <c r="C1134" s="340"/>
      <c r="D1134" s="340"/>
      <c r="E1134" s="341"/>
      <c r="F1134" s="346"/>
      <c r="G1134" s="347"/>
      <c r="H1134" s="340"/>
      <c r="I1134" s="340"/>
    </row>
    <row r="1135" s="307" customFormat="1" ht="55" customHeight="1" spans="1:9">
      <c r="A1135" s="339"/>
      <c r="B1135" s="340"/>
      <c r="C1135" s="340"/>
      <c r="D1135" s="340"/>
      <c r="E1135" s="341"/>
      <c r="F1135" s="346"/>
      <c r="G1135" s="347"/>
      <c r="H1135" s="340"/>
      <c r="I1135" s="340"/>
    </row>
    <row r="1136" s="307" customFormat="1" ht="55" customHeight="1" spans="1:9">
      <c r="A1136" s="339"/>
      <c r="B1136" s="340"/>
      <c r="C1136" s="340"/>
      <c r="D1136" s="340"/>
      <c r="E1136" s="341"/>
      <c r="F1136" s="346"/>
      <c r="G1136" s="347"/>
      <c r="H1136" s="340"/>
      <c r="I1136" s="340"/>
    </row>
    <row r="1137" s="307" customFormat="1" ht="55" customHeight="1" spans="1:9">
      <c r="A1137" s="339"/>
      <c r="B1137" s="340"/>
      <c r="C1137" s="340"/>
      <c r="D1137" s="340"/>
      <c r="E1137" s="341"/>
      <c r="F1137" s="346"/>
      <c r="G1137" s="347"/>
      <c r="H1137" s="340"/>
      <c r="I1137" s="340"/>
    </row>
    <row r="1138" s="307" customFormat="1" ht="55" customHeight="1" spans="1:9">
      <c r="A1138" s="339"/>
      <c r="B1138" s="340"/>
      <c r="C1138" s="340"/>
      <c r="D1138" s="340"/>
      <c r="E1138" s="341"/>
      <c r="F1138" s="346"/>
      <c r="G1138" s="347"/>
      <c r="H1138" s="340"/>
      <c r="I1138" s="340"/>
    </row>
    <row r="1139" s="307" customFormat="1" ht="55" customHeight="1" spans="1:9">
      <c r="A1139" s="339"/>
      <c r="B1139" s="340"/>
      <c r="C1139" s="340"/>
      <c r="D1139" s="340"/>
      <c r="E1139" s="341"/>
      <c r="F1139" s="346"/>
      <c r="G1139" s="347"/>
      <c r="H1139" s="340"/>
      <c r="I1139" s="340"/>
    </row>
    <row r="1140" s="307" customFormat="1" ht="55" customHeight="1" spans="1:9">
      <c r="A1140" s="339"/>
      <c r="B1140" s="340"/>
      <c r="C1140" s="340"/>
      <c r="D1140" s="340"/>
      <c r="E1140" s="341"/>
      <c r="F1140" s="346"/>
      <c r="G1140" s="347"/>
      <c r="H1140" s="340"/>
      <c r="I1140" s="340"/>
    </row>
    <row r="1141" s="307" customFormat="1" ht="55" customHeight="1" spans="1:9">
      <c r="A1141" s="339"/>
      <c r="B1141" s="340"/>
      <c r="C1141" s="340"/>
      <c r="D1141" s="340"/>
      <c r="E1141" s="341"/>
      <c r="F1141" s="346"/>
      <c r="G1141" s="347"/>
      <c r="H1141" s="340"/>
      <c r="I1141" s="340"/>
    </row>
    <row r="1142" s="307" customFormat="1" ht="55" customHeight="1" spans="1:9">
      <c r="A1142" s="339"/>
      <c r="B1142" s="340"/>
      <c r="C1142" s="340"/>
      <c r="D1142" s="340"/>
      <c r="E1142" s="341"/>
      <c r="F1142" s="346"/>
      <c r="G1142" s="347"/>
      <c r="H1142" s="340"/>
      <c r="I1142" s="340"/>
    </row>
    <row r="1143" s="307" customFormat="1" ht="55" customHeight="1" spans="1:9">
      <c r="A1143" s="339"/>
      <c r="B1143" s="340"/>
      <c r="C1143" s="340"/>
      <c r="D1143" s="340"/>
      <c r="E1143" s="341"/>
      <c r="F1143" s="346"/>
      <c r="G1143" s="347"/>
      <c r="H1143" s="340"/>
      <c r="I1143" s="340"/>
    </row>
    <row r="1144" s="307" customFormat="1" ht="55" customHeight="1" spans="1:9">
      <c r="A1144" s="339"/>
      <c r="B1144" s="340"/>
      <c r="C1144" s="340"/>
      <c r="D1144" s="340"/>
      <c r="E1144" s="341"/>
      <c r="F1144" s="346"/>
      <c r="G1144" s="347"/>
      <c r="H1144" s="340"/>
      <c r="I1144" s="340"/>
    </row>
    <row r="1145" s="307" customFormat="1" ht="55" customHeight="1" spans="1:9">
      <c r="A1145" s="339"/>
      <c r="B1145" s="340"/>
      <c r="C1145" s="340"/>
      <c r="D1145" s="340"/>
      <c r="E1145" s="341"/>
      <c r="F1145" s="346"/>
      <c r="G1145" s="347"/>
      <c r="H1145" s="340"/>
      <c r="I1145" s="340"/>
    </row>
    <row r="1146" s="307" customFormat="1" ht="55" customHeight="1" spans="1:9">
      <c r="A1146" s="339"/>
      <c r="B1146" s="340"/>
      <c r="C1146" s="340"/>
      <c r="D1146" s="340"/>
      <c r="E1146" s="341"/>
      <c r="F1146" s="346"/>
      <c r="G1146" s="347"/>
      <c r="H1146" s="340"/>
      <c r="I1146" s="340"/>
    </row>
    <row r="1147" s="307" customFormat="1" ht="55" customHeight="1" spans="1:9">
      <c r="A1147" s="339"/>
      <c r="B1147" s="340"/>
      <c r="C1147" s="340"/>
      <c r="D1147" s="340"/>
      <c r="E1147" s="341"/>
      <c r="F1147" s="346"/>
      <c r="G1147" s="347"/>
      <c r="H1147" s="340"/>
      <c r="I1147" s="340"/>
    </row>
    <row r="1148" s="307" customFormat="1" ht="55" customHeight="1" spans="1:9">
      <c r="A1148" s="339"/>
      <c r="B1148" s="340"/>
      <c r="C1148" s="340"/>
      <c r="D1148" s="340"/>
      <c r="E1148" s="341"/>
      <c r="F1148" s="346"/>
      <c r="G1148" s="347"/>
      <c r="H1148" s="340"/>
      <c r="I1148" s="340"/>
    </row>
    <row r="1149" s="307" customFormat="1" ht="55" customHeight="1" spans="1:9">
      <c r="A1149" s="339"/>
      <c r="B1149" s="340"/>
      <c r="C1149" s="340"/>
      <c r="D1149" s="340"/>
      <c r="E1149" s="341"/>
      <c r="F1149" s="346"/>
      <c r="G1149" s="347"/>
      <c r="H1149" s="340"/>
      <c r="I1149" s="340"/>
    </row>
    <row r="1150" s="307" customFormat="1" ht="55" customHeight="1" spans="1:9">
      <c r="A1150" s="339"/>
      <c r="B1150" s="340"/>
      <c r="C1150" s="340"/>
      <c r="D1150" s="340"/>
      <c r="E1150" s="341"/>
      <c r="F1150" s="346"/>
      <c r="G1150" s="347"/>
      <c r="H1150" s="340"/>
      <c r="I1150" s="340"/>
    </row>
    <row r="1151" s="307" customFormat="1" ht="55" customHeight="1" spans="1:9">
      <c r="A1151" s="339"/>
      <c r="B1151" s="340"/>
      <c r="C1151" s="340"/>
      <c r="D1151" s="340"/>
      <c r="E1151" s="341"/>
      <c r="F1151" s="346"/>
      <c r="G1151" s="347"/>
      <c r="H1151" s="340"/>
      <c r="I1151" s="340"/>
    </row>
    <row r="1152" s="307" customFormat="1" ht="55" customHeight="1" spans="1:9">
      <c r="A1152" s="339"/>
      <c r="B1152" s="340"/>
      <c r="C1152" s="340"/>
      <c r="D1152" s="340"/>
      <c r="E1152" s="341"/>
      <c r="F1152" s="346"/>
      <c r="G1152" s="347"/>
      <c r="H1152" s="340"/>
      <c r="I1152" s="340"/>
    </row>
    <row r="1153" s="307" customFormat="1" ht="55" customHeight="1" spans="1:9">
      <c r="A1153" s="339"/>
      <c r="B1153" s="340"/>
      <c r="C1153" s="340"/>
      <c r="D1153" s="340"/>
      <c r="E1153" s="341"/>
      <c r="F1153" s="346"/>
      <c r="G1153" s="347"/>
      <c r="H1153" s="340"/>
      <c r="I1153" s="340"/>
    </row>
    <row r="1154" s="307" customFormat="1" ht="55" customHeight="1" spans="1:9">
      <c r="A1154" s="339"/>
      <c r="B1154" s="340"/>
      <c r="C1154" s="340"/>
      <c r="D1154" s="340"/>
      <c r="E1154" s="341"/>
      <c r="F1154" s="346"/>
      <c r="G1154" s="347"/>
      <c r="H1154" s="340"/>
      <c r="I1154" s="340"/>
    </row>
    <row r="1155" s="307" customFormat="1" ht="55" customHeight="1" spans="1:9">
      <c r="A1155" s="339"/>
      <c r="B1155" s="340"/>
      <c r="C1155" s="340"/>
      <c r="D1155" s="340"/>
      <c r="E1155" s="341"/>
      <c r="F1155" s="346"/>
      <c r="G1155" s="347"/>
      <c r="H1155" s="340"/>
      <c r="I1155" s="340"/>
    </row>
    <row r="1156" s="307" customFormat="1" ht="55" customHeight="1" spans="1:9">
      <c r="A1156" s="339"/>
      <c r="B1156" s="340"/>
      <c r="C1156" s="340"/>
      <c r="D1156" s="340"/>
      <c r="E1156" s="341"/>
      <c r="F1156" s="346"/>
      <c r="G1156" s="347"/>
      <c r="H1156" s="340"/>
      <c r="I1156" s="340"/>
    </row>
    <row r="1157" s="307" customFormat="1" ht="55" customHeight="1" spans="1:9">
      <c r="A1157" s="339"/>
      <c r="B1157" s="340"/>
      <c r="C1157" s="340"/>
      <c r="D1157" s="340"/>
      <c r="E1157" s="341"/>
      <c r="F1157" s="346"/>
      <c r="G1157" s="347"/>
      <c r="H1157" s="340"/>
      <c r="I1157" s="340"/>
    </row>
    <row r="1158" s="307" customFormat="1" ht="55" customHeight="1" spans="1:9">
      <c r="A1158" s="339"/>
      <c r="B1158" s="340"/>
      <c r="C1158" s="340"/>
      <c r="D1158" s="340"/>
      <c r="E1158" s="341"/>
      <c r="F1158" s="346"/>
      <c r="G1158" s="347"/>
      <c r="H1158" s="340"/>
      <c r="I1158" s="340"/>
    </row>
    <row r="1159" s="307" customFormat="1" ht="55" customHeight="1" spans="1:9">
      <c r="A1159" s="339"/>
      <c r="B1159" s="340"/>
      <c r="C1159" s="340"/>
      <c r="D1159" s="340"/>
      <c r="E1159" s="341"/>
      <c r="F1159" s="346"/>
      <c r="G1159" s="347"/>
      <c r="H1159" s="340"/>
      <c r="I1159" s="340"/>
    </row>
    <row r="1160" s="307" customFormat="1" ht="55" customHeight="1" spans="1:9">
      <c r="A1160" s="339"/>
      <c r="B1160" s="340"/>
      <c r="C1160" s="340"/>
      <c r="D1160" s="340"/>
      <c r="E1160" s="341"/>
      <c r="F1160" s="346"/>
      <c r="G1160" s="347"/>
      <c r="H1160" s="340"/>
      <c r="I1160" s="340"/>
    </row>
    <row r="1161" s="307" customFormat="1" ht="55" customHeight="1" spans="1:9">
      <c r="A1161" s="339"/>
      <c r="B1161" s="340"/>
      <c r="C1161" s="340"/>
      <c r="D1161" s="340"/>
      <c r="E1161" s="341"/>
      <c r="F1161" s="346"/>
      <c r="G1161" s="347"/>
      <c r="H1161" s="340"/>
      <c r="I1161" s="340"/>
    </row>
    <row r="1162" s="307" customFormat="1" ht="55" customHeight="1" spans="1:9">
      <c r="A1162" s="339"/>
      <c r="B1162" s="340"/>
      <c r="C1162" s="340"/>
      <c r="D1162" s="340"/>
      <c r="E1162" s="341"/>
      <c r="F1162" s="346"/>
      <c r="G1162" s="347"/>
      <c r="H1162" s="340"/>
      <c r="I1162" s="340"/>
    </row>
    <row r="1163" s="307" customFormat="1" ht="55" customHeight="1" spans="1:9">
      <c r="A1163" s="339"/>
      <c r="B1163" s="340"/>
      <c r="C1163" s="340"/>
      <c r="D1163" s="340"/>
      <c r="E1163" s="341"/>
      <c r="F1163" s="346"/>
      <c r="G1163" s="347"/>
      <c r="H1163" s="340"/>
      <c r="I1163" s="340"/>
    </row>
    <row r="1164" s="307" customFormat="1" ht="55" customHeight="1" spans="1:9">
      <c r="A1164" s="339"/>
      <c r="B1164" s="340"/>
      <c r="C1164" s="340"/>
      <c r="D1164" s="340"/>
      <c r="E1164" s="341"/>
      <c r="F1164" s="346"/>
      <c r="G1164" s="347"/>
      <c r="H1164" s="340"/>
      <c r="I1164" s="340"/>
    </row>
    <row r="1165" s="307" customFormat="1" ht="55" customHeight="1" spans="1:9">
      <c r="A1165" s="339"/>
      <c r="B1165" s="340"/>
      <c r="C1165" s="340"/>
      <c r="D1165" s="340"/>
      <c r="E1165" s="341"/>
      <c r="F1165" s="346"/>
      <c r="G1165" s="347"/>
      <c r="H1165" s="340"/>
      <c r="I1165" s="340"/>
    </row>
    <row r="1166" s="307" customFormat="1" ht="55" customHeight="1" spans="1:9">
      <c r="A1166" s="339"/>
      <c r="B1166" s="340"/>
      <c r="C1166" s="340"/>
      <c r="D1166" s="340"/>
      <c r="E1166" s="341"/>
      <c r="F1166" s="346"/>
      <c r="G1166" s="347"/>
      <c r="H1166" s="340"/>
      <c r="I1166" s="340"/>
    </row>
    <row r="1167" s="307" customFormat="1" ht="55" customHeight="1" spans="1:9">
      <c r="A1167" s="339"/>
      <c r="B1167" s="340"/>
      <c r="C1167" s="340"/>
      <c r="D1167" s="340"/>
      <c r="E1167" s="341"/>
      <c r="F1167" s="346"/>
      <c r="G1167" s="347"/>
      <c r="H1167" s="340"/>
      <c r="I1167" s="340"/>
    </row>
    <row r="1168" s="307" customFormat="1" ht="55" customHeight="1" spans="1:9">
      <c r="A1168" s="339"/>
      <c r="B1168" s="340"/>
      <c r="C1168" s="340"/>
      <c r="D1168" s="340"/>
      <c r="E1168" s="341"/>
      <c r="F1168" s="346"/>
      <c r="G1168" s="347"/>
      <c r="H1168" s="340"/>
      <c r="I1168" s="340"/>
    </row>
    <row r="1169" s="307" customFormat="1" ht="55" customHeight="1" spans="1:9">
      <c r="A1169" s="339"/>
      <c r="B1169" s="340"/>
      <c r="C1169" s="340"/>
      <c r="D1169" s="340"/>
      <c r="E1169" s="341"/>
      <c r="F1169" s="346"/>
      <c r="G1169" s="347"/>
      <c r="H1169" s="340"/>
      <c r="I1169" s="340"/>
    </row>
    <row r="1170" s="307" customFormat="1" ht="55" customHeight="1" spans="1:9">
      <c r="A1170" s="339"/>
      <c r="B1170" s="340"/>
      <c r="C1170" s="340"/>
      <c r="D1170" s="340"/>
      <c r="E1170" s="341"/>
      <c r="F1170" s="346"/>
      <c r="G1170" s="347"/>
      <c r="H1170" s="340"/>
      <c r="I1170" s="340"/>
    </row>
    <row r="1171" s="307" customFormat="1" ht="55" customHeight="1" spans="1:9">
      <c r="A1171" s="339"/>
      <c r="B1171" s="340"/>
      <c r="C1171" s="340"/>
      <c r="D1171" s="340"/>
      <c r="E1171" s="341"/>
      <c r="F1171" s="346"/>
      <c r="G1171" s="347"/>
      <c r="H1171" s="340"/>
      <c r="I1171" s="340"/>
    </row>
    <row r="1172" s="307" customFormat="1" ht="55" customHeight="1" spans="1:9">
      <c r="A1172" s="339"/>
      <c r="B1172" s="340"/>
      <c r="C1172" s="340"/>
      <c r="D1172" s="340"/>
      <c r="E1172" s="341"/>
      <c r="F1172" s="346"/>
      <c r="G1172" s="347"/>
      <c r="H1172" s="340"/>
      <c r="I1172" s="340"/>
    </row>
    <row r="1173" s="307" customFormat="1" ht="55" customHeight="1" spans="1:9">
      <c r="A1173" s="339"/>
      <c r="B1173" s="340"/>
      <c r="C1173" s="340"/>
      <c r="D1173" s="340"/>
      <c r="E1173" s="341"/>
      <c r="F1173" s="346"/>
      <c r="G1173" s="347"/>
      <c r="H1173" s="340"/>
      <c r="I1173" s="340"/>
    </row>
    <row r="1174" s="307" customFormat="1" ht="55" customHeight="1" spans="1:9">
      <c r="A1174" s="339"/>
      <c r="B1174" s="340"/>
      <c r="C1174" s="340"/>
      <c r="D1174" s="340"/>
      <c r="E1174" s="341"/>
      <c r="F1174" s="346"/>
      <c r="G1174" s="347"/>
      <c r="H1174" s="340"/>
      <c r="I1174" s="340"/>
    </row>
    <row r="1175" s="307" customFormat="1" ht="55" customHeight="1" spans="1:9">
      <c r="A1175" s="339"/>
      <c r="B1175" s="340"/>
      <c r="C1175" s="340"/>
      <c r="D1175" s="340"/>
      <c r="E1175" s="341"/>
      <c r="F1175" s="346"/>
      <c r="G1175" s="347"/>
      <c r="H1175" s="340"/>
      <c r="I1175" s="340"/>
    </row>
    <row r="1176" s="307" customFormat="1" ht="55" customHeight="1" spans="1:9">
      <c r="A1176" s="339"/>
      <c r="B1176" s="340"/>
      <c r="C1176" s="340"/>
      <c r="D1176" s="340"/>
      <c r="E1176" s="341"/>
      <c r="F1176" s="346"/>
      <c r="G1176" s="347"/>
      <c r="H1176" s="340"/>
      <c r="I1176" s="340"/>
    </row>
    <row r="1177" s="307" customFormat="1" ht="55" customHeight="1" spans="1:9">
      <c r="A1177" s="339"/>
      <c r="B1177" s="340"/>
      <c r="C1177" s="340"/>
      <c r="D1177" s="340"/>
      <c r="E1177" s="341"/>
      <c r="F1177" s="346"/>
      <c r="G1177" s="347"/>
      <c r="H1177" s="340"/>
      <c r="I1177" s="340"/>
    </row>
    <row r="1178" s="307" customFormat="1" ht="55" customHeight="1" spans="1:9">
      <c r="A1178" s="339"/>
      <c r="B1178" s="340"/>
      <c r="C1178" s="340"/>
      <c r="D1178" s="340"/>
      <c r="E1178" s="341"/>
      <c r="F1178" s="346"/>
      <c r="G1178" s="347"/>
      <c r="H1178" s="340"/>
      <c r="I1178" s="340"/>
    </row>
    <row r="1179" s="307" customFormat="1" ht="55" customHeight="1" spans="1:9">
      <c r="A1179" s="339"/>
      <c r="B1179" s="340"/>
      <c r="C1179" s="340"/>
      <c r="D1179" s="340"/>
      <c r="E1179" s="341"/>
      <c r="F1179" s="346"/>
      <c r="G1179" s="347"/>
      <c r="H1179" s="340"/>
      <c r="I1179" s="340"/>
    </row>
    <row r="1180" s="307" customFormat="1" ht="55" customHeight="1" spans="1:9">
      <c r="A1180" s="339"/>
      <c r="B1180" s="340"/>
      <c r="C1180" s="340"/>
      <c r="D1180" s="340"/>
      <c r="E1180" s="341"/>
      <c r="F1180" s="346"/>
      <c r="G1180" s="347"/>
      <c r="H1180" s="340"/>
      <c r="I1180" s="340"/>
    </row>
    <row r="1181" s="307" customFormat="1" ht="55" customHeight="1" spans="1:9">
      <c r="A1181" s="339"/>
      <c r="B1181" s="340"/>
      <c r="C1181" s="340"/>
      <c r="D1181" s="340"/>
      <c r="E1181" s="341"/>
      <c r="F1181" s="346"/>
      <c r="G1181" s="347"/>
      <c r="H1181" s="340"/>
      <c r="I1181" s="340"/>
    </row>
    <row r="1182" s="307" customFormat="1" ht="55" customHeight="1" spans="1:9">
      <c r="A1182" s="339"/>
      <c r="B1182" s="340"/>
      <c r="C1182" s="340"/>
      <c r="D1182" s="340"/>
      <c r="E1182" s="341"/>
      <c r="F1182" s="346"/>
      <c r="G1182" s="347"/>
      <c r="H1182" s="340"/>
      <c r="I1182" s="340"/>
    </row>
    <row r="1183" s="307" customFormat="1" ht="55" customHeight="1" spans="1:9">
      <c r="A1183" s="339"/>
      <c r="B1183" s="340"/>
      <c r="C1183" s="340"/>
      <c r="D1183" s="340"/>
      <c r="E1183" s="341"/>
      <c r="F1183" s="346"/>
      <c r="G1183" s="347"/>
      <c r="H1183" s="340"/>
      <c r="I1183" s="340"/>
    </row>
    <row r="1184" s="307" customFormat="1" ht="55" customHeight="1" spans="1:9">
      <c r="A1184" s="339"/>
      <c r="B1184" s="340"/>
      <c r="C1184" s="340"/>
      <c r="D1184" s="340"/>
      <c r="E1184" s="341"/>
      <c r="F1184" s="346"/>
      <c r="G1184" s="347"/>
      <c r="H1184" s="340"/>
      <c r="I1184" s="340"/>
    </row>
    <row r="1185" s="306" customFormat="1" ht="55" customHeight="1" spans="1:9">
      <c r="A1185" s="331"/>
      <c r="B1185" s="336" t="s">
        <v>22</v>
      </c>
      <c r="C1185" s="336"/>
      <c r="D1185" s="336" t="s">
        <v>146</v>
      </c>
      <c r="E1185" s="337"/>
      <c r="F1185" s="348">
        <f>SUM(F1186:F1458)</f>
        <v>0</v>
      </c>
      <c r="G1185" s="348">
        <f>SUM(G1186:G1458)</f>
        <v>0</v>
      </c>
      <c r="H1185" s="336" t="s">
        <v>148</v>
      </c>
      <c r="I1185" s="336"/>
    </row>
    <row r="1186" s="307" customFormat="1" ht="55" customHeight="1" spans="1:9">
      <c r="A1186" s="339"/>
      <c r="B1186" s="340"/>
      <c r="C1186" s="340"/>
      <c r="D1186" s="340"/>
      <c r="E1186" s="341"/>
      <c r="F1186" s="349"/>
      <c r="G1186" s="349"/>
      <c r="H1186" s="340"/>
      <c r="I1186" s="340"/>
    </row>
    <row r="1187" s="307" customFormat="1" ht="55" customHeight="1" spans="1:9">
      <c r="A1187" s="339"/>
      <c r="B1187" s="340"/>
      <c r="C1187" s="340"/>
      <c r="D1187" s="340"/>
      <c r="E1187" s="341"/>
      <c r="F1187" s="349"/>
      <c r="G1187" s="349"/>
      <c r="H1187" s="340"/>
      <c r="I1187" s="340"/>
    </row>
    <row r="1188" s="307" customFormat="1" ht="55" customHeight="1" spans="1:9">
      <c r="A1188" s="339"/>
      <c r="B1188" s="340"/>
      <c r="C1188" s="340"/>
      <c r="D1188" s="340"/>
      <c r="E1188" s="341"/>
      <c r="F1188" s="349"/>
      <c r="G1188" s="349"/>
      <c r="H1188" s="340"/>
      <c r="I1188" s="340"/>
    </row>
    <row r="1189" s="307" customFormat="1" ht="55" customHeight="1" spans="1:9">
      <c r="A1189" s="339"/>
      <c r="B1189" s="340"/>
      <c r="C1189" s="340"/>
      <c r="D1189" s="340"/>
      <c r="E1189" s="341"/>
      <c r="F1189" s="349"/>
      <c r="G1189" s="349"/>
      <c r="H1189" s="340"/>
      <c r="I1189" s="340"/>
    </row>
    <row r="1190" s="307" customFormat="1" ht="55" customHeight="1" spans="1:9">
      <c r="A1190" s="339"/>
      <c r="B1190" s="340"/>
      <c r="C1190" s="340"/>
      <c r="D1190" s="340"/>
      <c r="E1190" s="341"/>
      <c r="F1190" s="349"/>
      <c r="G1190" s="349"/>
      <c r="H1190" s="340"/>
      <c r="I1190" s="340"/>
    </row>
    <row r="1191" s="307" customFormat="1" ht="55" customHeight="1" spans="1:9">
      <c r="A1191" s="339"/>
      <c r="B1191" s="340"/>
      <c r="C1191" s="340"/>
      <c r="D1191" s="340"/>
      <c r="E1191" s="341"/>
      <c r="F1191" s="349"/>
      <c r="G1191" s="349"/>
      <c r="H1191" s="340"/>
      <c r="I1191" s="340"/>
    </row>
    <row r="1192" s="307" customFormat="1" ht="55" customHeight="1" spans="1:9">
      <c r="A1192" s="339"/>
      <c r="B1192" s="340"/>
      <c r="C1192" s="340"/>
      <c r="D1192" s="340"/>
      <c r="E1192" s="341"/>
      <c r="F1192" s="349"/>
      <c r="G1192" s="349"/>
      <c r="H1192" s="340"/>
      <c r="I1192" s="340"/>
    </row>
    <row r="1193" s="307" customFormat="1" ht="55" customHeight="1" spans="1:9">
      <c r="A1193" s="339"/>
      <c r="B1193" s="340"/>
      <c r="C1193" s="340"/>
      <c r="D1193" s="340"/>
      <c r="E1193" s="341"/>
      <c r="F1193" s="349"/>
      <c r="G1193" s="349"/>
      <c r="H1193" s="340"/>
      <c r="I1193" s="340"/>
    </row>
    <row r="1194" s="307" customFormat="1" ht="55" customHeight="1" spans="1:9">
      <c r="A1194" s="339"/>
      <c r="B1194" s="340"/>
      <c r="C1194" s="340"/>
      <c r="D1194" s="340"/>
      <c r="E1194" s="341"/>
      <c r="F1194" s="349"/>
      <c r="G1194" s="349"/>
      <c r="H1194" s="340"/>
      <c r="I1194" s="340"/>
    </row>
    <row r="1195" s="307" customFormat="1" ht="55" customHeight="1" spans="1:9">
      <c r="A1195" s="339"/>
      <c r="B1195" s="340"/>
      <c r="C1195" s="340"/>
      <c r="D1195" s="340"/>
      <c r="E1195" s="341"/>
      <c r="F1195" s="349"/>
      <c r="G1195" s="349"/>
      <c r="H1195" s="340"/>
      <c r="I1195" s="340"/>
    </row>
    <row r="1196" s="307" customFormat="1" ht="55" customHeight="1" spans="1:9">
      <c r="A1196" s="339"/>
      <c r="B1196" s="340"/>
      <c r="C1196" s="340"/>
      <c r="D1196" s="340"/>
      <c r="E1196" s="341"/>
      <c r="F1196" s="349"/>
      <c r="G1196" s="349"/>
      <c r="H1196" s="340"/>
      <c r="I1196" s="340"/>
    </row>
    <row r="1197" s="307" customFormat="1" ht="55" customHeight="1" spans="1:9">
      <c r="A1197" s="339"/>
      <c r="B1197" s="340"/>
      <c r="C1197" s="340"/>
      <c r="D1197" s="340"/>
      <c r="E1197" s="341"/>
      <c r="F1197" s="349"/>
      <c r="G1197" s="349"/>
      <c r="H1197" s="340"/>
      <c r="I1197" s="340"/>
    </row>
    <row r="1198" s="307" customFormat="1" ht="55" customHeight="1" spans="1:9">
      <c r="A1198" s="339"/>
      <c r="B1198" s="340"/>
      <c r="C1198" s="340"/>
      <c r="D1198" s="340"/>
      <c r="E1198" s="341"/>
      <c r="F1198" s="349"/>
      <c r="G1198" s="349"/>
      <c r="H1198" s="340"/>
      <c r="I1198" s="340"/>
    </row>
    <row r="1199" s="307" customFormat="1" ht="55" customHeight="1" spans="1:9">
      <c r="A1199" s="339"/>
      <c r="B1199" s="340"/>
      <c r="C1199" s="340"/>
      <c r="D1199" s="340"/>
      <c r="E1199" s="341"/>
      <c r="F1199" s="349"/>
      <c r="G1199" s="349"/>
      <c r="H1199" s="340"/>
      <c r="I1199" s="340"/>
    </row>
    <row r="1200" s="307" customFormat="1" ht="55" customHeight="1" spans="1:9">
      <c r="A1200" s="339"/>
      <c r="B1200" s="340"/>
      <c r="C1200" s="340"/>
      <c r="D1200" s="340"/>
      <c r="E1200" s="341"/>
      <c r="F1200" s="349"/>
      <c r="G1200" s="349"/>
      <c r="H1200" s="340"/>
      <c r="I1200" s="340"/>
    </row>
    <row r="1201" s="307" customFormat="1" ht="55" customHeight="1" spans="1:9">
      <c r="A1201" s="339"/>
      <c r="B1201" s="340"/>
      <c r="C1201" s="340"/>
      <c r="D1201" s="340"/>
      <c r="E1201" s="341"/>
      <c r="F1201" s="349"/>
      <c r="G1201" s="349"/>
      <c r="H1201" s="340"/>
      <c r="I1201" s="340"/>
    </row>
    <row r="1202" s="307" customFormat="1" ht="55" customHeight="1" spans="1:9">
      <c r="A1202" s="339"/>
      <c r="B1202" s="340"/>
      <c r="C1202" s="340"/>
      <c r="D1202" s="340"/>
      <c r="E1202" s="341"/>
      <c r="F1202" s="349"/>
      <c r="G1202" s="349"/>
      <c r="H1202" s="340"/>
      <c r="I1202" s="340"/>
    </row>
    <row r="1203" s="307" customFormat="1" ht="55" customHeight="1" spans="1:9">
      <c r="A1203" s="339"/>
      <c r="B1203" s="340"/>
      <c r="C1203" s="340"/>
      <c r="D1203" s="340"/>
      <c r="E1203" s="341"/>
      <c r="F1203" s="349"/>
      <c r="G1203" s="349"/>
      <c r="H1203" s="340"/>
      <c r="I1203" s="340"/>
    </row>
    <row r="1204" s="307" customFormat="1" ht="55" customHeight="1" spans="1:9">
      <c r="A1204" s="339"/>
      <c r="B1204" s="340"/>
      <c r="C1204" s="340"/>
      <c r="D1204" s="340"/>
      <c r="E1204" s="341"/>
      <c r="F1204" s="349"/>
      <c r="G1204" s="349"/>
      <c r="H1204" s="340"/>
      <c r="I1204" s="340"/>
    </row>
    <row r="1205" s="307" customFormat="1" ht="55" customHeight="1" spans="1:9">
      <c r="A1205" s="339"/>
      <c r="B1205" s="340"/>
      <c r="C1205" s="340"/>
      <c r="D1205" s="340"/>
      <c r="E1205" s="341"/>
      <c r="F1205" s="349"/>
      <c r="G1205" s="349"/>
      <c r="H1205" s="340"/>
      <c r="I1205" s="340"/>
    </row>
    <row r="1206" s="307" customFormat="1" ht="55" customHeight="1" spans="1:9">
      <c r="A1206" s="339"/>
      <c r="B1206" s="340"/>
      <c r="C1206" s="340"/>
      <c r="D1206" s="340"/>
      <c r="E1206" s="341"/>
      <c r="F1206" s="349"/>
      <c r="G1206" s="349"/>
      <c r="H1206" s="340"/>
      <c r="I1206" s="340"/>
    </row>
    <row r="1207" s="307" customFormat="1" ht="55" customHeight="1" spans="1:9">
      <c r="A1207" s="339"/>
      <c r="B1207" s="340"/>
      <c r="C1207" s="340"/>
      <c r="D1207" s="340"/>
      <c r="E1207" s="341"/>
      <c r="F1207" s="349"/>
      <c r="G1207" s="349"/>
      <c r="H1207" s="340"/>
      <c r="I1207" s="340"/>
    </row>
    <row r="1208" s="307" customFormat="1" ht="55" customHeight="1" spans="1:9">
      <c r="A1208" s="339"/>
      <c r="B1208" s="340"/>
      <c r="C1208" s="340"/>
      <c r="D1208" s="340"/>
      <c r="E1208" s="341"/>
      <c r="F1208" s="349"/>
      <c r="G1208" s="349"/>
      <c r="H1208" s="340"/>
      <c r="I1208" s="340"/>
    </row>
    <row r="1209" s="307" customFormat="1" ht="55" customHeight="1" spans="1:9">
      <c r="A1209" s="339"/>
      <c r="B1209" s="340"/>
      <c r="C1209" s="340"/>
      <c r="D1209" s="340"/>
      <c r="E1209" s="341"/>
      <c r="F1209" s="349"/>
      <c r="G1209" s="349"/>
      <c r="H1209" s="340"/>
      <c r="I1209" s="340"/>
    </row>
    <row r="1210" s="307" customFormat="1" ht="55" customHeight="1" spans="1:9">
      <c r="A1210" s="339"/>
      <c r="B1210" s="340"/>
      <c r="C1210" s="340"/>
      <c r="D1210" s="340"/>
      <c r="E1210" s="341"/>
      <c r="F1210" s="349"/>
      <c r="G1210" s="349"/>
      <c r="H1210" s="340"/>
      <c r="I1210" s="340"/>
    </row>
    <row r="1211" s="307" customFormat="1" ht="55" customHeight="1" spans="1:9">
      <c r="A1211" s="339"/>
      <c r="B1211" s="340"/>
      <c r="C1211" s="340"/>
      <c r="D1211" s="340"/>
      <c r="E1211" s="341"/>
      <c r="F1211" s="349"/>
      <c r="G1211" s="349"/>
      <c r="H1211" s="340"/>
      <c r="I1211" s="340"/>
    </row>
    <row r="1212" s="307" customFormat="1" ht="55" customHeight="1" spans="1:9">
      <c r="A1212" s="339"/>
      <c r="B1212" s="340"/>
      <c r="C1212" s="340"/>
      <c r="D1212" s="340"/>
      <c r="E1212" s="341"/>
      <c r="F1212" s="349"/>
      <c r="G1212" s="349"/>
      <c r="H1212" s="340"/>
      <c r="I1212" s="340"/>
    </row>
    <row r="1213" s="307" customFormat="1" ht="55" customHeight="1" spans="1:9">
      <c r="A1213" s="339"/>
      <c r="B1213" s="340"/>
      <c r="C1213" s="340"/>
      <c r="D1213" s="340"/>
      <c r="E1213" s="341"/>
      <c r="F1213" s="349"/>
      <c r="G1213" s="349"/>
      <c r="H1213" s="340"/>
      <c r="I1213" s="340"/>
    </row>
    <row r="1214" s="307" customFormat="1" ht="55" customHeight="1" spans="1:9">
      <c r="A1214" s="339"/>
      <c r="B1214" s="340"/>
      <c r="C1214" s="340"/>
      <c r="D1214" s="340"/>
      <c r="E1214" s="341"/>
      <c r="F1214" s="349"/>
      <c r="G1214" s="349"/>
      <c r="H1214" s="340"/>
      <c r="I1214" s="340"/>
    </row>
    <row r="1215" s="307" customFormat="1" ht="55" customHeight="1" spans="1:9">
      <c r="A1215" s="339"/>
      <c r="B1215" s="340"/>
      <c r="C1215" s="340"/>
      <c r="D1215" s="340"/>
      <c r="E1215" s="341"/>
      <c r="F1215" s="349"/>
      <c r="G1215" s="349"/>
      <c r="H1215" s="340"/>
      <c r="I1215" s="340"/>
    </row>
    <row r="1216" s="307" customFormat="1" ht="55" customHeight="1" spans="1:9">
      <c r="A1216" s="339"/>
      <c r="B1216" s="340"/>
      <c r="C1216" s="340"/>
      <c r="D1216" s="340"/>
      <c r="E1216" s="341"/>
      <c r="F1216" s="349"/>
      <c r="G1216" s="349"/>
      <c r="H1216" s="340"/>
      <c r="I1216" s="340"/>
    </row>
    <row r="1217" s="307" customFormat="1" ht="55" customHeight="1" spans="1:9">
      <c r="A1217" s="339"/>
      <c r="B1217" s="340"/>
      <c r="C1217" s="340"/>
      <c r="D1217" s="340"/>
      <c r="E1217" s="341"/>
      <c r="F1217" s="349"/>
      <c r="G1217" s="349"/>
      <c r="H1217" s="340"/>
      <c r="I1217" s="340"/>
    </row>
    <row r="1218" s="307" customFormat="1" ht="55" customHeight="1" spans="1:9">
      <c r="A1218" s="339"/>
      <c r="B1218" s="340"/>
      <c r="C1218" s="340"/>
      <c r="D1218" s="340"/>
      <c r="E1218" s="341"/>
      <c r="F1218" s="349"/>
      <c r="G1218" s="349"/>
      <c r="H1218" s="340"/>
      <c r="I1218" s="340"/>
    </row>
    <row r="1219" s="307" customFormat="1" ht="55" customHeight="1" spans="1:9">
      <c r="A1219" s="339"/>
      <c r="B1219" s="340"/>
      <c r="C1219" s="340"/>
      <c r="D1219" s="340"/>
      <c r="E1219" s="341"/>
      <c r="F1219" s="349"/>
      <c r="G1219" s="349"/>
      <c r="H1219" s="340"/>
      <c r="I1219" s="340"/>
    </row>
    <row r="1220" s="307" customFormat="1" ht="55" customHeight="1" spans="1:9">
      <c r="A1220" s="339"/>
      <c r="B1220" s="340"/>
      <c r="C1220" s="340"/>
      <c r="D1220" s="340"/>
      <c r="E1220" s="341"/>
      <c r="F1220" s="349"/>
      <c r="G1220" s="349"/>
      <c r="H1220" s="340"/>
      <c r="I1220" s="340"/>
    </row>
    <row r="1221" s="307" customFormat="1" ht="55" customHeight="1" spans="1:9">
      <c r="A1221" s="339"/>
      <c r="B1221" s="340"/>
      <c r="C1221" s="340"/>
      <c r="D1221" s="340"/>
      <c r="E1221" s="341"/>
      <c r="F1221" s="349"/>
      <c r="G1221" s="349"/>
      <c r="H1221" s="340"/>
      <c r="I1221" s="340"/>
    </row>
    <row r="1222" s="307" customFormat="1" ht="55" customHeight="1" spans="1:9">
      <c r="A1222" s="339"/>
      <c r="B1222" s="340"/>
      <c r="C1222" s="340"/>
      <c r="D1222" s="340"/>
      <c r="E1222" s="341"/>
      <c r="F1222" s="349"/>
      <c r="G1222" s="349"/>
      <c r="H1222" s="340"/>
      <c r="I1222" s="340"/>
    </row>
    <row r="1223" s="307" customFormat="1" ht="55" customHeight="1" spans="1:9">
      <c r="A1223" s="339"/>
      <c r="B1223" s="340"/>
      <c r="C1223" s="340"/>
      <c r="D1223" s="340"/>
      <c r="E1223" s="341"/>
      <c r="F1223" s="349"/>
      <c r="G1223" s="349"/>
      <c r="H1223" s="340"/>
      <c r="I1223" s="340"/>
    </row>
    <row r="1224" s="307" customFormat="1" ht="55" customHeight="1" spans="1:9">
      <c r="A1224" s="339"/>
      <c r="B1224" s="340"/>
      <c r="C1224" s="340"/>
      <c r="D1224" s="340"/>
      <c r="E1224" s="341"/>
      <c r="F1224" s="349"/>
      <c r="G1224" s="349"/>
      <c r="H1224" s="340"/>
      <c r="I1224" s="340"/>
    </row>
    <row r="1225" s="307" customFormat="1" ht="55" customHeight="1" spans="1:9">
      <c r="A1225" s="339"/>
      <c r="B1225" s="340"/>
      <c r="C1225" s="340"/>
      <c r="D1225" s="340"/>
      <c r="E1225" s="341"/>
      <c r="F1225" s="349"/>
      <c r="G1225" s="349"/>
      <c r="H1225" s="340"/>
      <c r="I1225" s="340"/>
    </row>
    <row r="1226" s="307" customFormat="1" ht="55" customHeight="1" spans="1:9">
      <c r="A1226" s="339"/>
      <c r="B1226" s="340"/>
      <c r="C1226" s="340"/>
      <c r="D1226" s="340"/>
      <c r="E1226" s="341"/>
      <c r="F1226" s="349"/>
      <c r="G1226" s="349"/>
      <c r="H1226" s="340"/>
      <c r="I1226" s="340"/>
    </row>
    <row r="1227" s="307" customFormat="1" ht="55" customHeight="1" spans="1:9">
      <c r="A1227" s="339"/>
      <c r="B1227" s="340"/>
      <c r="C1227" s="340"/>
      <c r="D1227" s="340"/>
      <c r="E1227" s="341"/>
      <c r="F1227" s="349"/>
      <c r="G1227" s="349"/>
      <c r="H1227" s="340"/>
      <c r="I1227" s="340"/>
    </row>
    <row r="1228" s="307" customFormat="1" ht="55" customHeight="1" spans="1:9">
      <c r="A1228" s="339"/>
      <c r="B1228" s="340"/>
      <c r="C1228" s="340"/>
      <c r="D1228" s="340"/>
      <c r="E1228" s="341"/>
      <c r="F1228" s="349"/>
      <c r="G1228" s="349"/>
      <c r="H1228" s="340"/>
      <c r="I1228" s="340"/>
    </row>
    <row r="1229" s="307" customFormat="1" ht="55" customHeight="1" spans="1:9">
      <c r="A1229" s="339"/>
      <c r="B1229" s="340"/>
      <c r="C1229" s="340"/>
      <c r="D1229" s="340"/>
      <c r="E1229" s="341"/>
      <c r="F1229" s="349"/>
      <c r="G1229" s="349"/>
      <c r="H1229" s="340"/>
      <c r="I1229" s="340"/>
    </row>
    <row r="1230" s="307" customFormat="1" ht="55" customHeight="1" spans="1:9">
      <c r="A1230" s="339"/>
      <c r="B1230" s="340"/>
      <c r="C1230" s="340"/>
      <c r="D1230" s="340"/>
      <c r="E1230" s="341"/>
      <c r="F1230" s="349"/>
      <c r="G1230" s="349"/>
      <c r="H1230" s="340"/>
      <c r="I1230" s="340"/>
    </row>
    <row r="1231" s="307" customFormat="1" ht="55" customHeight="1" spans="1:9">
      <c r="A1231" s="339"/>
      <c r="B1231" s="340"/>
      <c r="C1231" s="340"/>
      <c r="D1231" s="340"/>
      <c r="E1231" s="341"/>
      <c r="F1231" s="349"/>
      <c r="G1231" s="349"/>
      <c r="H1231" s="340"/>
      <c r="I1231" s="340"/>
    </row>
    <row r="1232" s="307" customFormat="1" ht="55" customHeight="1" spans="1:9">
      <c r="A1232" s="339"/>
      <c r="B1232" s="340"/>
      <c r="C1232" s="340"/>
      <c r="D1232" s="340"/>
      <c r="E1232" s="341"/>
      <c r="F1232" s="349"/>
      <c r="G1232" s="349"/>
      <c r="H1232" s="340"/>
      <c r="I1232" s="340"/>
    </row>
    <row r="1233" s="307" customFormat="1" ht="55" customHeight="1" spans="1:9">
      <c r="A1233" s="339"/>
      <c r="B1233" s="340"/>
      <c r="C1233" s="340"/>
      <c r="D1233" s="340"/>
      <c r="E1233" s="341"/>
      <c r="F1233" s="349"/>
      <c r="G1233" s="349"/>
      <c r="H1233" s="340"/>
      <c r="I1233" s="340"/>
    </row>
    <row r="1234" s="307" customFormat="1" ht="55" customHeight="1" spans="1:9">
      <c r="A1234" s="339"/>
      <c r="B1234" s="340"/>
      <c r="C1234" s="340"/>
      <c r="D1234" s="340"/>
      <c r="E1234" s="341"/>
      <c r="F1234" s="349"/>
      <c r="G1234" s="349"/>
      <c r="H1234" s="340"/>
      <c r="I1234" s="340"/>
    </row>
    <row r="1235" s="307" customFormat="1" ht="55" customHeight="1" spans="1:9">
      <c r="A1235" s="339"/>
      <c r="B1235" s="340"/>
      <c r="C1235" s="340"/>
      <c r="D1235" s="340"/>
      <c r="E1235" s="341"/>
      <c r="F1235" s="349"/>
      <c r="G1235" s="349"/>
      <c r="H1235" s="340"/>
      <c r="I1235" s="340"/>
    </row>
    <row r="1236" s="307" customFormat="1" ht="55" customHeight="1" spans="1:9">
      <c r="A1236" s="339"/>
      <c r="B1236" s="340"/>
      <c r="C1236" s="340"/>
      <c r="D1236" s="340"/>
      <c r="E1236" s="341"/>
      <c r="F1236" s="349"/>
      <c r="G1236" s="349"/>
      <c r="H1236" s="340"/>
      <c r="I1236" s="340"/>
    </row>
    <row r="1237" s="307" customFormat="1" ht="55" customHeight="1" spans="1:9">
      <c r="A1237" s="339"/>
      <c r="B1237" s="340"/>
      <c r="C1237" s="340"/>
      <c r="D1237" s="340"/>
      <c r="E1237" s="341"/>
      <c r="F1237" s="349"/>
      <c r="G1237" s="349"/>
      <c r="H1237" s="340"/>
      <c r="I1237" s="340"/>
    </row>
    <row r="1238" s="307" customFormat="1" ht="55" customHeight="1" spans="1:9">
      <c r="A1238" s="339"/>
      <c r="B1238" s="340"/>
      <c r="C1238" s="340"/>
      <c r="D1238" s="340"/>
      <c r="E1238" s="341"/>
      <c r="F1238" s="349"/>
      <c r="G1238" s="349"/>
      <c r="H1238" s="340"/>
      <c r="I1238" s="340"/>
    </row>
    <row r="1239" s="307" customFormat="1" ht="55" customHeight="1" spans="1:9">
      <c r="A1239" s="339"/>
      <c r="B1239" s="340"/>
      <c r="C1239" s="340"/>
      <c r="D1239" s="340"/>
      <c r="E1239" s="341"/>
      <c r="F1239" s="349"/>
      <c r="G1239" s="349"/>
      <c r="H1239" s="340"/>
      <c r="I1239" s="340"/>
    </row>
    <row r="1240" s="307" customFormat="1" ht="55" customHeight="1" spans="1:9">
      <c r="A1240" s="339"/>
      <c r="B1240" s="340"/>
      <c r="C1240" s="340"/>
      <c r="D1240" s="340"/>
      <c r="E1240" s="341"/>
      <c r="F1240" s="349"/>
      <c r="G1240" s="349"/>
      <c r="H1240" s="340"/>
      <c r="I1240" s="340"/>
    </row>
    <row r="1241" s="307" customFormat="1" ht="55" customHeight="1" spans="1:9">
      <c r="A1241" s="339"/>
      <c r="B1241" s="340"/>
      <c r="C1241" s="340"/>
      <c r="D1241" s="340"/>
      <c r="E1241" s="341"/>
      <c r="F1241" s="349"/>
      <c r="G1241" s="349"/>
      <c r="H1241" s="340"/>
      <c r="I1241" s="340"/>
    </row>
    <row r="1242" s="307" customFormat="1" ht="55" customHeight="1" spans="1:9">
      <c r="A1242" s="339"/>
      <c r="B1242" s="340"/>
      <c r="C1242" s="340"/>
      <c r="D1242" s="340"/>
      <c r="E1242" s="341"/>
      <c r="F1242" s="349"/>
      <c r="G1242" s="349"/>
      <c r="H1242" s="340"/>
      <c r="I1242" s="340"/>
    </row>
    <row r="1243" s="307" customFormat="1" ht="55" customHeight="1" spans="1:9">
      <c r="A1243" s="339"/>
      <c r="B1243" s="340"/>
      <c r="C1243" s="340"/>
      <c r="D1243" s="340"/>
      <c r="E1243" s="341"/>
      <c r="F1243" s="349"/>
      <c r="G1243" s="349"/>
      <c r="H1243" s="340"/>
      <c r="I1243" s="340"/>
    </row>
    <row r="1244" s="307" customFormat="1" ht="55" customHeight="1" spans="1:9">
      <c r="A1244" s="339"/>
      <c r="B1244" s="340"/>
      <c r="C1244" s="340"/>
      <c r="D1244" s="340"/>
      <c r="E1244" s="341"/>
      <c r="F1244" s="349"/>
      <c r="G1244" s="349"/>
      <c r="H1244" s="340"/>
      <c r="I1244" s="340"/>
    </row>
    <row r="1245" s="307" customFormat="1" ht="55" customHeight="1" spans="1:9">
      <c r="A1245" s="339"/>
      <c r="B1245" s="340"/>
      <c r="C1245" s="340"/>
      <c r="D1245" s="340"/>
      <c r="E1245" s="341"/>
      <c r="F1245" s="349"/>
      <c r="G1245" s="349"/>
      <c r="H1245" s="340"/>
      <c r="I1245" s="340"/>
    </row>
    <row r="1246" s="307" customFormat="1" ht="55" customHeight="1" spans="1:9">
      <c r="A1246" s="339"/>
      <c r="B1246" s="340"/>
      <c r="C1246" s="340"/>
      <c r="D1246" s="340"/>
      <c r="E1246" s="341"/>
      <c r="F1246" s="349"/>
      <c r="G1246" s="349"/>
      <c r="H1246" s="340"/>
      <c r="I1246" s="340"/>
    </row>
    <row r="1247" s="307" customFormat="1" ht="55" customHeight="1" spans="1:9">
      <c r="A1247" s="339"/>
      <c r="B1247" s="340"/>
      <c r="C1247" s="340"/>
      <c r="D1247" s="340"/>
      <c r="E1247" s="341"/>
      <c r="F1247" s="349"/>
      <c r="G1247" s="349"/>
      <c r="H1247" s="340"/>
      <c r="I1247" s="340"/>
    </row>
    <row r="1248" s="307" customFormat="1" ht="55" customHeight="1" spans="1:9">
      <c r="A1248" s="339"/>
      <c r="B1248" s="340"/>
      <c r="C1248" s="340"/>
      <c r="D1248" s="340"/>
      <c r="E1248" s="341"/>
      <c r="F1248" s="349"/>
      <c r="G1248" s="349"/>
      <c r="H1248" s="340"/>
      <c r="I1248" s="340"/>
    </row>
    <row r="1249" s="307" customFormat="1" ht="55" customHeight="1" spans="1:9">
      <c r="A1249" s="339"/>
      <c r="B1249" s="340"/>
      <c r="C1249" s="340"/>
      <c r="D1249" s="340"/>
      <c r="E1249" s="341"/>
      <c r="F1249" s="349"/>
      <c r="G1249" s="349"/>
      <c r="H1249" s="340"/>
      <c r="I1249" s="340"/>
    </row>
    <row r="1250" s="307" customFormat="1" ht="55" customHeight="1" spans="1:9">
      <c r="A1250" s="339"/>
      <c r="B1250" s="340"/>
      <c r="C1250" s="340"/>
      <c r="D1250" s="340"/>
      <c r="E1250" s="341"/>
      <c r="F1250" s="349"/>
      <c r="G1250" s="349"/>
      <c r="H1250" s="340"/>
      <c r="I1250" s="340"/>
    </row>
    <row r="1251" s="307" customFormat="1" ht="55" customHeight="1" spans="1:9">
      <c r="A1251" s="339"/>
      <c r="B1251" s="340"/>
      <c r="C1251" s="340"/>
      <c r="D1251" s="340"/>
      <c r="E1251" s="341"/>
      <c r="F1251" s="349"/>
      <c r="G1251" s="349"/>
      <c r="H1251" s="340"/>
      <c r="I1251" s="340"/>
    </row>
    <row r="1252" s="307" customFormat="1" ht="55" customHeight="1" spans="1:9">
      <c r="A1252" s="339"/>
      <c r="B1252" s="340"/>
      <c r="C1252" s="340"/>
      <c r="D1252" s="340"/>
      <c r="E1252" s="341"/>
      <c r="F1252" s="349"/>
      <c r="G1252" s="349"/>
      <c r="H1252" s="340"/>
      <c r="I1252" s="340"/>
    </row>
    <row r="1253" s="307" customFormat="1" ht="55" customHeight="1" spans="1:9">
      <c r="A1253" s="339"/>
      <c r="B1253" s="340"/>
      <c r="C1253" s="340"/>
      <c r="D1253" s="340"/>
      <c r="E1253" s="341"/>
      <c r="F1253" s="349"/>
      <c r="G1253" s="349"/>
      <c r="H1253" s="340"/>
      <c r="I1253" s="340"/>
    </row>
    <row r="1254" s="307" customFormat="1" ht="55" customHeight="1" spans="1:9">
      <c r="A1254" s="339"/>
      <c r="B1254" s="340"/>
      <c r="C1254" s="340"/>
      <c r="D1254" s="340"/>
      <c r="E1254" s="341"/>
      <c r="F1254" s="349"/>
      <c r="G1254" s="349"/>
      <c r="H1254" s="340"/>
      <c r="I1254" s="340"/>
    </row>
    <row r="1255" s="307" customFormat="1" ht="55" customHeight="1" spans="1:9">
      <c r="A1255" s="339"/>
      <c r="B1255" s="340"/>
      <c r="C1255" s="340"/>
      <c r="D1255" s="340"/>
      <c r="E1255" s="341"/>
      <c r="F1255" s="349"/>
      <c r="G1255" s="349"/>
      <c r="H1255" s="340"/>
      <c r="I1255" s="340"/>
    </row>
    <row r="1256" s="307" customFormat="1" ht="55" customHeight="1" spans="1:9">
      <c r="A1256" s="339"/>
      <c r="B1256" s="340"/>
      <c r="C1256" s="340"/>
      <c r="D1256" s="340"/>
      <c r="E1256" s="341"/>
      <c r="F1256" s="349"/>
      <c r="G1256" s="349"/>
      <c r="H1256" s="340"/>
      <c r="I1256" s="340"/>
    </row>
    <row r="1257" s="307" customFormat="1" ht="55" customHeight="1" spans="1:9">
      <c r="A1257" s="339"/>
      <c r="B1257" s="340"/>
      <c r="C1257" s="340"/>
      <c r="D1257" s="340"/>
      <c r="E1257" s="341"/>
      <c r="F1257" s="349"/>
      <c r="G1257" s="349"/>
      <c r="H1257" s="340"/>
      <c r="I1257" s="340"/>
    </row>
    <row r="1258" s="307" customFormat="1" ht="55" customHeight="1" spans="1:9">
      <c r="A1258" s="339"/>
      <c r="B1258" s="340"/>
      <c r="C1258" s="340"/>
      <c r="D1258" s="340"/>
      <c r="E1258" s="341"/>
      <c r="F1258" s="349"/>
      <c r="G1258" s="349"/>
      <c r="H1258" s="340"/>
      <c r="I1258" s="340"/>
    </row>
    <row r="1259" s="307" customFormat="1" ht="55" customHeight="1" spans="1:9">
      <c r="A1259" s="339"/>
      <c r="B1259" s="340"/>
      <c r="C1259" s="340"/>
      <c r="D1259" s="340"/>
      <c r="E1259" s="341"/>
      <c r="F1259" s="349"/>
      <c r="G1259" s="349"/>
      <c r="H1259" s="340"/>
      <c r="I1259" s="340"/>
    </row>
    <row r="1260" s="307" customFormat="1" ht="55" customHeight="1" spans="1:9">
      <c r="A1260" s="339"/>
      <c r="B1260" s="340"/>
      <c r="C1260" s="340"/>
      <c r="D1260" s="340"/>
      <c r="E1260" s="341"/>
      <c r="F1260" s="349"/>
      <c r="G1260" s="349"/>
      <c r="H1260" s="340"/>
      <c r="I1260" s="340"/>
    </row>
    <row r="1261" s="307" customFormat="1" ht="55" customHeight="1" spans="1:9">
      <c r="A1261" s="339"/>
      <c r="B1261" s="340"/>
      <c r="C1261" s="340"/>
      <c r="D1261" s="340"/>
      <c r="E1261" s="341"/>
      <c r="F1261" s="349"/>
      <c r="G1261" s="349"/>
      <c r="H1261" s="340"/>
      <c r="I1261" s="340"/>
    </row>
    <row r="1262" s="307" customFormat="1" ht="55" customHeight="1" spans="1:9">
      <c r="A1262" s="339"/>
      <c r="B1262" s="340"/>
      <c r="C1262" s="340"/>
      <c r="D1262" s="340"/>
      <c r="E1262" s="341"/>
      <c r="F1262" s="349"/>
      <c r="G1262" s="349"/>
      <c r="H1262" s="340"/>
      <c r="I1262" s="340"/>
    </row>
    <row r="1263" s="307" customFormat="1" ht="55" customHeight="1" spans="1:9">
      <c r="A1263" s="339"/>
      <c r="B1263" s="340"/>
      <c r="C1263" s="340"/>
      <c r="D1263" s="340"/>
      <c r="E1263" s="341"/>
      <c r="F1263" s="349"/>
      <c r="G1263" s="349"/>
      <c r="H1263" s="340"/>
      <c r="I1263" s="340"/>
    </row>
    <row r="1264" s="307" customFormat="1" ht="55" customHeight="1" spans="1:9">
      <c r="A1264" s="339"/>
      <c r="B1264" s="340"/>
      <c r="C1264" s="340"/>
      <c r="D1264" s="340"/>
      <c r="E1264" s="341"/>
      <c r="F1264" s="349"/>
      <c r="G1264" s="349"/>
      <c r="H1264" s="340"/>
      <c r="I1264" s="340"/>
    </row>
    <row r="1265" s="307" customFormat="1" ht="55" customHeight="1" spans="1:9">
      <c r="A1265" s="339"/>
      <c r="B1265" s="340"/>
      <c r="C1265" s="340"/>
      <c r="D1265" s="340"/>
      <c r="E1265" s="341"/>
      <c r="F1265" s="349"/>
      <c r="G1265" s="349"/>
      <c r="H1265" s="340"/>
      <c r="I1265" s="340"/>
    </row>
    <row r="1266" s="307" customFormat="1" ht="55" customHeight="1" spans="1:9">
      <c r="A1266" s="339"/>
      <c r="B1266" s="340"/>
      <c r="C1266" s="340"/>
      <c r="D1266" s="340"/>
      <c r="E1266" s="341"/>
      <c r="F1266" s="349"/>
      <c r="G1266" s="349"/>
      <c r="H1266" s="340"/>
      <c r="I1266" s="340"/>
    </row>
    <row r="1267" s="307" customFormat="1" ht="55" customHeight="1" spans="1:9">
      <c r="A1267" s="339"/>
      <c r="B1267" s="340"/>
      <c r="C1267" s="340"/>
      <c r="D1267" s="340"/>
      <c r="E1267" s="341"/>
      <c r="F1267" s="349"/>
      <c r="G1267" s="349"/>
      <c r="H1267" s="340"/>
      <c r="I1267" s="340"/>
    </row>
    <row r="1268" s="307" customFormat="1" ht="55" customHeight="1" spans="1:9">
      <c r="A1268" s="339"/>
      <c r="B1268" s="340"/>
      <c r="C1268" s="340"/>
      <c r="D1268" s="340"/>
      <c r="E1268" s="341"/>
      <c r="F1268" s="349"/>
      <c r="G1268" s="349"/>
      <c r="H1268" s="340"/>
      <c r="I1268" s="340"/>
    </row>
    <row r="1269" s="307" customFormat="1" ht="55" customHeight="1" spans="1:9">
      <c r="A1269" s="339"/>
      <c r="B1269" s="340"/>
      <c r="C1269" s="340"/>
      <c r="D1269" s="340"/>
      <c r="E1269" s="341"/>
      <c r="F1269" s="349"/>
      <c r="G1269" s="349"/>
      <c r="H1269" s="340"/>
      <c r="I1269" s="340"/>
    </row>
    <row r="1270" s="307" customFormat="1" ht="55" customHeight="1" spans="1:9">
      <c r="A1270" s="339"/>
      <c r="B1270" s="340"/>
      <c r="C1270" s="340"/>
      <c r="D1270" s="340"/>
      <c r="E1270" s="341"/>
      <c r="F1270" s="349"/>
      <c r="G1270" s="349"/>
      <c r="H1270" s="340"/>
      <c r="I1270" s="340"/>
    </row>
    <row r="1271" s="307" customFormat="1" ht="55" customHeight="1" spans="1:9">
      <c r="A1271" s="339"/>
      <c r="B1271" s="340"/>
      <c r="C1271" s="340"/>
      <c r="D1271" s="340"/>
      <c r="E1271" s="341"/>
      <c r="F1271" s="349"/>
      <c r="G1271" s="349"/>
      <c r="H1271" s="340"/>
      <c r="I1271" s="340"/>
    </row>
    <row r="1272" s="307" customFormat="1" ht="55" customHeight="1" spans="1:9">
      <c r="A1272" s="339"/>
      <c r="B1272" s="340"/>
      <c r="C1272" s="340"/>
      <c r="D1272" s="340"/>
      <c r="E1272" s="341"/>
      <c r="F1272" s="349"/>
      <c r="G1272" s="349"/>
      <c r="H1272" s="340"/>
      <c r="I1272" s="340"/>
    </row>
    <row r="1273" s="307" customFormat="1" ht="55" customHeight="1" spans="1:9">
      <c r="A1273" s="339"/>
      <c r="B1273" s="340"/>
      <c r="C1273" s="340"/>
      <c r="D1273" s="340"/>
      <c r="E1273" s="341"/>
      <c r="F1273" s="349"/>
      <c r="G1273" s="349"/>
      <c r="H1273" s="340"/>
      <c r="I1273" s="340"/>
    </row>
    <row r="1274" s="307" customFormat="1" ht="55" customHeight="1" spans="1:9">
      <c r="A1274" s="339"/>
      <c r="B1274" s="340"/>
      <c r="C1274" s="340"/>
      <c r="D1274" s="340"/>
      <c r="E1274" s="341"/>
      <c r="F1274" s="349"/>
      <c r="G1274" s="349"/>
      <c r="H1274" s="340"/>
      <c r="I1274" s="340"/>
    </row>
    <row r="1275" s="307" customFormat="1" ht="55" customHeight="1" spans="1:9">
      <c r="A1275" s="339"/>
      <c r="B1275" s="340"/>
      <c r="C1275" s="340"/>
      <c r="D1275" s="340"/>
      <c r="E1275" s="341"/>
      <c r="F1275" s="349"/>
      <c r="G1275" s="349"/>
      <c r="H1275" s="340"/>
      <c r="I1275" s="340"/>
    </row>
    <row r="1276" s="307" customFormat="1" ht="55" customHeight="1" spans="1:9">
      <c r="A1276" s="339"/>
      <c r="B1276" s="340"/>
      <c r="C1276" s="340"/>
      <c r="D1276" s="340"/>
      <c r="E1276" s="341"/>
      <c r="F1276" s="349"/>
      <c r="G1276" s="349"/>
      <c r="H1276" s="340"/>
      <c r="I1276" s="340"/>
    </row>
    <row r="1277" s="307" customFormat="1" ht="55" customHeight="1" spans="1:9">
      <c r="A1277" s="339"/>
      <c r="B1277" s="340"/>
      <c r="C1277" s="340"/>
      <c r="D1277" s="340"/>
      <c r="E1277" s="341"/>
      <c r="F1277" s="349"/>
      <c r="G1277" s="349"/>
      <c r="H1277" s="340"/>
      <c r="I1277" s="340"/>
    </row>
    <row r="1278" s="307" customFormat="1" ht="55" customHeight="1" spans="1:9">
      <c r="A1278" s="339"/>
      <c r="B1278" s="340"/>
      <c r="C1278" s="340"/>
      <c r="D1278" s="340"/>
      <c r="E1278" s="341"/>
      <c r="F1278" s="349"/>
      <c r="G1278" s="349"/>
      <c r="H1278" s="340"/>
      <c r="I1278" s="340"/>
    </row>
    <row r="1279" s="307" customFormat="1" ht="55" customHeight="1" spans="1:9">
      <c r="A1279" s="339"/>
      <c r="B1279" s="340"/>
      <c r="C1279" s="340"/>
      <c r="D1279" s="340"/>
      <c r="E1279" s="341"/>
      <c r="F1279" s="349"/>
      <c r="G1279" s="349"/>
      <c r="H1279" s="340"/>
      <c r="I1279" s="340"/>
    </row>
    <row r="1280" s="307" customFormat="1" ht="55" customHeight="1" spans="1:9">
      <c r="A1280" s="339"/>
      <c r="B1280" s="340"/>
      <c r="C1280" s="340"/>
      <c r="D1280" s="340"/>
      <c r="E1280" s="341"/>
      <c r="F1280" s="349"/>
      <c r="G1280" s="349"/>
      <c r="H1280" s="340"/>
      <c r="I1280" s="340"/>
    </row>
    <row r="1281" s="307" customFormat="1" ht="55" customHeight="1" spans="1:9">
      <c r="A1281" s="339"/>
      <c r="B1281" s="340"/>
      <c r="C1281" s="340"/>
      <c r="D1281" s="340"/>
      <c r="E1281" s="341"/>
      <c r="F1281" s="349"/>
      <c r="G1281" s="349"/>
      <c r="H1281" s="340"/>
      <c r="I1281" s="340"/>
    </row>
    <row r="1282" s="307" customFormat="1" ht="55" customHeight="1" spans="1:9">
      <c r="A1282" s="339"/>
      <c r="B1282" s="340"/>
      <c r="C1282" s="340"/>
      <c r="D1282" s="340"/>
      <c r="E1282" s="341"/>
      <c r="F1282" s="349"/>
      <c r="G1282" s="349"/>
      <c r="H1282" s="340"/>
      <c r="I1282" s="340"/>
    </row>
    <row r="1283" s="307" customFormat="1" ht="55" customHeight="1" spans="1:9">
      <c r="A1283" s="339"/>
      <c r="B1283" s="340"/>
      <c r="C1283" s="340"/>
      <c r="D1283" s="340"/>
      <c r="E1283" s="341"/>
      <c r="F1283" s="349"/>
      <c r="G1283" s="349"/>
      <c r="H1283" s="340"/>
      <c r="I1283" s="340"/>
    </row>
    <row r="1284" s="307" customFormat="1" ht="55" customHeight="1" spans="1:9">
      <c r="A1284" s="339"/>
      <c r="B1284" s="340"/>
      <c r="C1284" s="340"/>
      <c r="D1284" s="340"/>
      <c r="E1284" s="341"/>
      <c r="F1284" s="349"/>
      <c r="G1284" s="349"/>
      <c r="H1284" s="340"/>
      <c r="I1284" s="340"/>
    </row>
    <row r="1285" s="307" customFormat="1" ht="55" customHeight="1" spans="1:9">
      <c r="A1285" s="339"/>
      <c r="B1285" s="340"/>
      <c r="C1285" s="340"/>
      <c r="D1285" s="340"/>
      <c r="E1285" s="341"/>
      <c r="F1285" s="349"/>
      <c r="G1285" s="349"/>
      <c r="H1285" s="340"/>
      <c r="I1285" s="340"/>
    </row>
    <row r="1286" s="307" customFormat="1" ht="55" customHeight="1" spans="1:9">
      <c r="A1286" s="339"/>
      <c r="B1286" s="340"/>
      <c r="C1286" s="340"/>
      <c r="D1286" s="340"/>
      <c r="E1286" s="341"/>
      <c r="F1286" s="349"/>
      <c r="G1286" s="349"/>
      <c r="H1286" s="340"/>
      <c r="I1286" s="340"/>
    </row>
    <row r="1287" s="307" customFormat="1" ht="55" customHeight="1" spans="1:9">
      <c r="A1287" s="339"/>
      <c r="B1287" s="340"/>
      <c r="C1287" s="340"/>
      <c r="D1287" s="340"/>
      <c r="E1287" s="341"/>
      <c r="F1287" s="349"/>
      <c r="G1287" s="349"/>
      <c r="H1287" s="340"/>
      <c r="I1287" s="340"/>
    </row>
    <row r="1288" s="307" customFormat="1" ht="55" customHeight="1" spans="1:9">
      <c r="A1288" s="339"/>
      <c r="B1288" s="340"/>
      <c r="C1288" s="340"/>
      <c r="D1288" s="340"/>
      <c r="E1288" s="341"/>
      <c r="F1288" s="349"/>
      <c r="G1288" s="349"/>
      <c r="H1288" s="340"/>
      <c r="I1288" s="340"/>
    </row>
    <row r="1289" s="307" customFormat="1" ht="55" customHeight="1" spans="1:9">
      <c r="A1289" s="339"/>
      <c r="B1289" s="340"/>
      <c r="C1289" s="340"/>
      <c r="D1289" s="340"/>
      <c r="E1289" s="341"/>
      <c r="F1289" s="349"/>
      <c r="G1289" s="349"/>
      <c r="H1289" s="340"/>
      <c r="I1289" s="340"/>
    </row>
    <row r="1290" s="307" customFormat="1" ht="55" customHeight="1" spans="1:9">
      <c r="A1290" s="339"/>
      <c r="B1290" s="340"/>
      <c r="C1290" s="340"/>
      <c r="D1290" s="340"/>
      <c r="E1290" s="341"/>
      <c r="F1290" s="349"/>
      <c r="G1290" s="349"/>
      <c r="H1290" s="340"/>
      <c r="I1290" s="340"/>
    </row>
    <row r="1291" s="307" customFormat="1" ht="55" customHeight="1" spans="1:9">
      <c r="A1291" s="339"/>
      <c r="B1291" s="340"/>
      <c r="C1291" s="340"/>
      <c r="D1291" s="340"/>
      <c r="E1291" s="341"/>
      <c r="F1291" s="349"/>
      <c r="G1291" s="349"/>
      <c r="H1291" s="340"/>
      <c r="I1291" s="340"/>
    </row>
    <row r="1292" s="307" customFormat="1" ht="55" customHeight="1" spans="1:9">
      <c r="A1292" s="339"/>
      <c r="B1292" s="340"/>
      <c r="C1292" s="340"/>
      <c r="D1292" s="340"/>
      <c r="E1292" s="341"/>
      <c r="F1292" s="349"/>
      <c r="G1292" s="349"/>
      <c r="H1292" s="340"/>
      <c r="I1292" s="340"/>
    </row>
    <row r="1293" s="307" customFormat="1" ht="55" customHeight="1" spans="1:9">
      <c r="A1293" s="339"/>
      <c r="B1293" s="340"/>
      <c r="C1293" s="340"/>
      <c r="D1293" s="340"/>
      <c r="E1293" s="341"/>
      <c r="F1293" s="349"/>
      <c r="G1293" s="349"/>
      <c r="H1293" s="340"/>
      <c r="I1293" s="340"/>
    </row>
    <row r="1294" s="307" customFormat="1" ht="55" customHeight="1" spans="1:9">
      <c r="A1294" s="339"/>
      <c r="B1294" s="340"/>
      <c r="C1294" s="340"/>
      <c r="D1294" s="340"/>
      <c r="E1294" s="341"/>
      <c r="F1294" s="349"/>
      <c r="G1294" s="349"/>
      <c r="H1294" s="340"/>
      <c r="I1294" s="340"/>
    </row>
    <row r="1295" s="307" customFormat="1" ht="55" customHeight="1" spans="1:9">
      <c r="A1295" s="339"/>
      <c r="B1295" s="340"/>
      <c r="C1295" s="340"/>
      <c r="D1295" s="340"/>
      <c r="E1295" s="341"/>
      <c r="F1295" s="349"/>
      <c r="G1295" s="349"/>
      <c r="H1295" s="340"/>
      <c r="I1295" s="340"/>
    </row>
    <row r="1296" s="307" customFormat="1" ht="55" customHeight="1" spans="1:9">
      <c r="A1296" s="339"/>
      <c r="B1296" s="340"/>
      <c r="C1296" s="340"/>
      <c r="D1296" s="340"/>
      <c r="E1296" s="341"/>
      <c r="F1296" s="349"/>
      <c r="G1296" s="349"/>
      <c r="H1296" s="340"/>
      <c r="I1296" s="340"/>
    </row>
    <row r="1297" s="307" customFormat="1" ht="55" customHeight="1" spans="1:9">
      <c r="A1297" s="339"/>
      <c r="B1297" s="340"/>
      <c r="C1297" s="340"/>
      <c r="D1297" s="340"/>
      <c r="E1297" s="341"/>
      <c r="F1297" s="349"/>
      <c r="G1297" s="349"/>
      <c r="H1297" s="340"/>
      <c r="I1297" s="340"/>
    </row>
    <row r="1298" s="307" customFormat="1" ht="55" customHeight="1" spans="1:9">
      <c r="A1298" s="339"/>
      <c r="B1298" s="340"/>
      <c r="C1298" s="340"/>
      <c r="D1298" s="340"/>
      <c r="E1298" s="341"/>
      <c r="F1298" s="349"/>
      <c r="G1298" s="349"/>
      <c r="H1298" s="340"/>
      <c r="I1298" s="340"/>
    </row>
    <row r="1299" s="307" customFormat="1" ht="55" customHeight="1" spans="1:9">
      <c r="A1299" s="339"/>
      <c r="B1299" s="340"/>
      <c r="C1299" s="340"/>
      <c r="D1299" s="340"/>
      <c r="E1299" s="341"/>
      <c r="F1299" s="349"/>
      <c r="G1299" s="349"/>
      <c r="H1299" s="340"/>
      <c r="I1299" s="340"/>
    </row>
    <row r="1300" s="307" customFormat="1" ht="55" customHeight="1" spans="1:9">
      <c r="A1300" s="339"/>
      <c r="B1300" s="340"/>
      <c r="C1300" s="340"/>
      <c r="D1300" s="340"/>
      <c r="E1300" s="341"/>
      <c r="F1300" s="349"/>
      <c r="G1300" s="349"/>
      <c r="H1300" s="340"/>
      <c r="I1300" s="340"/>
    </row>
    <row r="1301" s="307" customFormat="1" ht="55" customHeight="1" spans="1:9">
      <c r="A1301" s="339"/>
      <c r="B1301" s="340"/>
      <c r="C1301" s="340"/>
      <c r="D1301" s="340"/>
      <c r="E1301" s="341"/>
      <c r="F1301" s="349"/>
      <c r="G1301" s="349"/>
      <c r="H1301" s="340"/>
      <c r="I1301" s="340"/>
    </row>
    <row r="1302" s="307" customFormat="1" ht="55" customHeight="1" spans="1:9">
      <c r="A1302" s="339"/>
      <c r="B1302" s="340"/>
      <c r="C1302" s="340"/>
      <c r="D1302" s="340"/>
      <c r="E1302" s="341"/>
      <c r="F1302" s="349"/>
      <c r="G1302" s="349"/>
      <c r="H1302" s="340"/>
      <c r="I1302" s="340"/>
    </row>
    <row r="1303" s="307" customFormat="1" ht="55" customHeight="1" spans="1:9">
      <c r="A1303" s="339"/>
      <c r="B1303" s="340"/>
      <c r="C1303" s="340"/>
      <c r="D1303" s="340"/>
      <c r="E1303" s="341"/>
      <c r="F1303" s="349"/>
      <c r="G1303" s="349"/>
      <c r="H1303" s="340"/>
      <c r="I1303" s="340"/>
    </row>
    <row r="1304" s="307" customFormat="1" ht="55" customHeight="1" spans="1:9">
      <c r="A1304" s="339"/>
      <c r="B1304" s="340"/>
      <c r="C1304" s="340"/>
      <c r="D1304" s="340"/>
      <c r="E1304" s="341"/>
      <c r="F1304" s="349"/>
      <c r="G1304" s="349"/>
      <c r="H1304" s="340"/>
      <c r="I1304" s="340"/>
    </row>
    <row r="1305" s="307" customFormat="1" ht="55" customHeight="1" spans="1:9">
      <c r="A1305" s="339"/>
      <c r="B1305" s="340"/>
      <c r="C1305" s="340"/>
      <c r="D1305" s="340"/>
      <c r="E1305" s="341"/>
      <c r="F1305" s="349"/>
      <c r="G1305" s="349"/>
      <c r="H1305" s="340"/>
      <c r="I1305" s="340"/>
    </row>
    <row r="1306" s="307" customFormat="1" ht="55" customHeight="1" spans="1:9">
      <c r="A1306" s="339"/>
      <c r="B1306" s="340"/>
      <c r="C1306" s="340"/>
      <c r="D1306" s="340"/>
      <c r="E1306" s="341"/>
      <c r="F1306" s="349"/>
      <c r="G1306" s="349"/>
      <c r="H1306" s="340"/>
      <c r="I1306" s="340"/>
    </row>
    <row r="1307" s="307" customFormat="1" ht="55" customHeight="1" spans="1:9">
      <c r="A1307" s="339"/>
      <c r="B1307" s="340"/>
      <c r="C1307" s="340"/>
      <c r="D1307" s="340"/>
      <c r="E1307" s="341"/>
      <c r="F1307" s="349"/>
      <c r="G1307" s="349"/>
      <c r="H1307" s="340"/>
      <c r="I1307" s="340"/>
    </row>
    <row r="1308" s="307" customFormat="1" ht="55" customHeight="1" spans="1:9">
      <c r="A1308" s="339"/>
      <c r="B1308" s="340"/>
      <c r="C1308" s="340"/>
      <c r="D1308" s="340"/>
      <c r="E1308" s="341"/>
      <c r="F1308" s="349"/>
      <c r="G1308" s="349"/>
      <c r="H1308" s="340"/>
      <c r="I1308" s="340"/>
    </row>
    <row r="1309" s="307" customFormat="1" ht="55" customHeight="1" spans="1:9">
      <c r="A1309" s="339"/>
      <c r="B1309" s="340"/>
      <c r="C1309" s="340"/>
      <c r="D1309" s="340"/>
      <c r="E1309" s="341"/>
      <c r="F1309" s="349"/>
      <c r="G1309" s="349"/>
      <c r="H1309" s="340"/>
      <c r="I1309" s="340"/>
    </row>
    <row r="1310" s="307" customFormat="1" ht="55" customHeight="1" spans="1:9">
      <c r="A1310" s="339"/>
      <c r="B1310" s="340"/>
      <c r="C1310" s="340"/>
      <c r="D1310" s="340"/>
      <c r="E1310" s="341"/>
      <c r="F1310" s="349"/>
      <c r="G1310" s="349"/>
      <c r="H1310" s="340"/>
      <c r="I1310" s="340"/>
    </row>
    <row r="1311" s="307" customFormat="1" ht="55" customHeight="1" spans="1:9">
      <c r="A1311" s="339"/>
      <c r="B1311" s="340"/>
      <c r="C1311" s="340"/>
      <c r="D1311" s="340"/>
      <c r="E1311" s="341"/>
      <c r="F1311" s="349"/>
      <c r="G1311" s="349"/>
      <c r="H1311" s="340"/>
      <c r="I1311" s="340"/>
    </row>
    <row r="1312" s="307" customFormat="1" ht="55" customHeight="1" spans="1:9">
      <c r="A1312" s="339"/>
      <c r="B1312" s="340"/>
      <c r="C1312" s="340"/>
      <c r="D1312" s="340"/>
      <c r="E1312" s="341"/>
      <c r="F1312" s="349"/>
      <c r="G1312" s="349"/>
      <c r="H1312" s="340"/>
      <c r="I1312" s="340"/>
    </row>
    <row r="1313" s="307" customFormat="1" ht="55" customHeight="1" spans="1:9">
      <c r="A1313" s="339"/>
      <c r="B1313" s="340"/>
      <c r="C1313" s="340"/>
      <c r="D1313" s="340"/>
      <c r="E1313" s="341"/>
      <c r="F1313" s="349"/>
      <c r="G1313" s="349"/>
      <c r="H1313" s="340"/>
      <c r="I1313" s="340"/>
    </row>
    <row r="1314" s="307" customFormat="1" ht="55" customHeight="1" spans="1:9">
      <c r="A1314" s="339"/>
      <c r="B1314" s="340"/>
      <c r="C1314" s="340"/>
      <c r="D1314" s="340"/>
      <c r="E1314" s="341"/>
      <c r="F1314" s="349"/>
      <c r="G1314" s="349"/>
      <c r="H1314" s="340"/>
      <c r="I1314" s="340"/>
    </row>
    <row r="1315" s="307" customFormat="1" ht="55" customHeight="1" spans="1:9">
      <c r="A1315" s="339"/>
      <c r="B1315" s="340"/>
      <c r="C1315" s="340"/>
      <c r="D1315" s="340"/>
      <c r="E1315" s="341"/>
      <c r="F1315" s="349"/>
      <c r="G1315" s="349"/>
      <c r="H1315" s="340"/>
      <c r="I1315" s="340"/>
    </row>
    <row r="1316" s="307" customFormat="1" ht="55" customHeight="1" spans="1:9">
      <c r="A1316" s="339"/>
      <c r="B1316" s="340"/>
      <c r="C1316" s="340"/>
      <c r="D1316" s="340"/>
      <c r="E1316" s="341"/>
      <c r="F1316" s="349"/>
      <c r="G1316" s="349"/>
      <c r="H1316" s="340"/>
      <c r="I1316" s="340"/>
    </row>
    <row r="1317" s="307" customFormat="1" ht="55" customHeight="1" spans="1:9">
      <c r="A1317" s="339"/>
      <c r="B1317" s="340"/>
      <c r="C1317" s="340"/>
      <c r="D1317" s="340"/>
      <c r="E1317" s="341"/>
      <c r="F1317" s="349"/>
      <c r="G1317" s="349"/>
      <c r="H1317" s="340"/>
      <c r="I1317" s="340"/>
    </row>
    <row r="1318" s="307" customFormat="1" ht="55" customHeight="1" spans="1:9">
      <c r="A1318" s="339"/>
      <c r="B1318" s="340"/>
      <c r="C1318" s="340"/>
      <c r="D1318" s="340"/>
      <c r="E1318" s="341"/>
      <c r="F1318" s="349"/>
      <c r="G1318" s="349"/>
      <c r="H1318" s="340"/>
      <c r="I1318" s="340"/>
    </row>
    <row r="1319" s="307" customFormat="1" ht="55" customHeight="1" spans="1:9">
      <c r="A1319" s="339"/>
      <c r="B1319" s="340"/>
      <c r="C1319" s="340"/>
      <c r="D1319" s="340"/>
      <c r="E1319" s="341"/>
      <c r="F1319" s="349"/>
      <c r="G1319" s="349"/>
      <c r="H1319" s="340"/>
      <c r="I1319" s="340"/>
    </row>
    <row r="1320" s="307" customFormat="1" ht="55" customHeight="1" spans="1:9">
      <c r="A1320" s="339"/>
      <c r="B1320" s="340"/>
      <c r="C1320" s="340"/>
      <c r="D1320" s="340"/>
      <c r="E1320" s="341"/>
      <c r="F1320" s="349"/>
      <c r="G1320" s="349"/>
      <c r="H1320" s="340"/>
      <c r="I1320" s="340"/>
    </row>
    <row r="1321" s="307" customFormat="1" ht="55" customHeight="1" spans="1:9">
      <c r="A1321" s="339"/>
      <c r="B1321" s="340"/>
      <c r="C1321" s="340"/>
      <c r="D1321" s="340"/>
      <c r="E1321" s="341"/>
      <c r="F1321" s="349"/>
      <c r="G1321" s="349"/>
      <c r="H1321" s="340"/>
      <c r="I1321" s="340"/>
    </row>
    <row r="1322" s="307" customFormat="1" ht="55" customHeight="1" spans="1:9">
      <c r="A1322" s="339"/>
      <c r="B1322" s="340"/>
      <c r="C1322" s="340"/>
      <c r="D1322" s="340"/>
      <c r="E1322" s="341"/>
      <c r="F1322" s="349"/>
      <c r="G1322" s="349"/>
      <c r="H1322" s="340"/>
      <c r="I1322" s="340"/>
    </row>
    <row r="1323" s="307" customFormat="1" ht="55" customHeight="1" spans="1:9">
      <c r="A1323" s="339"/>
      <c r="B1323" s="340"/>
      <c r="C1323" s="340"/>
      <c r="D1323" s="340"/>
      <c r="E1323" s="341"/>
      <c r="F1323" s="349"/>
      <c r="G1323" s="349"/>
      <c r="H1323" s="340"/>
      <c r="I1323" s="340"/>
    </row>
    <row r="1324" s="307" customFormat="1" ht="55" customHeight="1" spans="1:9">
      <c r="A1324" s="339"/>
      <c r="B1324" s="340"/>
      <c r="C1324" s="340"/>
      <c r="D1324" s="340"/>
      <c r="E1324" s="341"/>
      <c r="F1324" s="349"/>
      <c r="G1324" s="349"/>
      <c r="H1324" s="340"/>
      <c r="I1324" s="340"/>
    </row>
    <row r="1325" s="307" customFormat="1" ht="55" customHeight="1" spans="1:9">
      <c r="A1325" s="339"/>
      <c r="B1325" s="340"/>
      <c r="C1325" s="340"/>
      <c r="D1325" s="340"/>
      <c r="E1325" s="341"/>
      <c r="F1325" s="349"/>
      <c r="G1325" s="349"/>
      <c r="H1325" s="340"/>
      <c r="I1325" s="340"/>
    </row>
    <row r="1326" s="307" customFormat="1" ht="55" customHeight="1" spans="1:9">
      <c r="A1326" s="339"/>
      <c r="B1326" s="340"/>
      <c r="C1326" s="340"/>
      <c r="D1326" s="340"/>
      <c r="E1326" s="341"/>
      <c r="F1326" s="349"/>
      <c r="G1326" s="349"/>
      <c r="H1326" s="340"/>
      <c r="I1326" s="340"/>
    </row>
    <row r="1327" s="307" customFormat="1" ht="55" customHeight="1" spans="1:9">
      <c r="A1327" s="339"/>
      <c r="B1327" s="340"/>
      <c r="C1327" s="340"/>
      <c r="D1327" s="340"/>
      <c r="E1327" s="341"/>
      <c r="F1327" s="349"/>
      <c r="G1327" s="349"/>
      <c r="H1327" s="340"/>
      <c r="I1327" s="340"/>
    </row>
    <row r="1328" s="307" customFormat="1" ht="55" customHeight="1" spans="1:9">
      <c r="A1328" s="339"/>
      <c r="B1328" s="340"/>
      <c r="C1328" s="340"/>
      <c r="D1328" s="340"/>
      <c r="E1328" s="341"/>
      <c r="F1328" s="349"/>
      <c r="G1328" s="349"/>
      <c r="H1328" s="340"/>
      <c r="I1328" s="340"/>
    </row>
    <row r="1329" s="307" customFormat="1" ht="55" customHeight="1" spans="1:9">
      <c r="A1329" s="339"/>
      <c r="B1329" s="340"/>
      <c r="C1329" s="340"/>
      <c r="D1329" s="340"/>
      <c r="E1329" s="341"/>
      <c r="F1329" s="349"/>
      <c r="G1329" s="349"/>
      <c r="H1329" s="340"/>
      <c r="I1329" s="340"/>
    </row>
    <row r="1330" s="307" customFormat="1" ht="55" customHeight="1" spans="1:9">
      <c r="A1330" s="339"/>
      <c r="B1330" s="340"/>
      <c r="C1330" s="340"/>
      <c r="D1330" s="340"/>
      <c r="E1330" s="341"/>
      <c r="F1330" s="349"/>
      <c r="G1330" s="349"/>
      <c r="H1330" s="340"/>
      <c r="I1330" s="340"/>
    </row>
    <row r="1331" s="307" customFormat="1" ht="55" customHeight="1" spans="1:9">
      <c r="A1331" s="339"/>
      <c r="B1331" s="340"/>
      <c r="C1331" s="340"/>
      <c r="D1331" s="340"/>
      <c r="E1331" s="341"/>
      <c r="F1331" s="349"/>
      <c r="G1331" s="349"/>
      <c r="H1331" s="340"/>
      <c r="I1331" s="340"/>
    </row>
    <row r="1332" s="307" customFormat="1" ht="55" customHeight="1" spans="1:9">
      <c r="A1332" s="339"/>
      <c r="B1332" s="340"/>
      <c r="C1332" s="340"/>
      <c r="D1332" s="340"/>
      <c r="E1332" s="341"/>
      <c r="F1332" s="349"/>
      <c r="G1332" s="349"/>
      <c r="H1332" s="340"/>
      <c r="I1332" s="340"/>
    </row>
    <row r="1333" s="307" customFormat="1" ht="55" customHeight="1" spans="1:9">
      <c r="A1333" s="339"/>
      <c r="B1333" s="340"/>
      <c r="C1333" s="340"/>
      <c r="D1333" s="340"/>
      <c r="E1333" s="341"/>
      <c r="F1333" s="349"/>
      <c r="G1333" s="349"/>
      <c r="H1333" s="340"/>
      <c r="I1333" s="340"/>
    </row>
    <row r="1334" s="307" customFormat="1" ht="55" customHeight="1" spans="1:9">
      <c r="A1334" s="339"/>
      <c r="B1334" s="340"/>
      <c r="C1334" s="340"/>
      <c r="D1334" s="340"/>
      <c r="E1334" s="341"/>
      <c r="F1334" s="349"/>
      <c r="G1334" s="349"/>
      <c r="H1334" s="340"/>
      <c r="I1334" s="340"/>
    </row>
    <row r="1335" s="307" customFormat="1" ht="55" customHeight="1" spans="1:9">
      <c r="A1335" s="339"/>
      <c r="B1335" s="340"/>
      <c r="C1335" s="340"/>
      <c r="D1335" s="340"/>
      <c r="E1335" s="341"/>
      <c r="F1335" s="349"/>
      <c r="G1335" s="349"/>
      <c r="H1335" s="340"/>
      <c r="I1335" s="340"/>
    </row>
    <row r="1336" s="307" customFormat="1" ht="55" customHeight="1" spans="1:9">
      <c r="A1336" s="339"/>
      <c r="B1336" s="340"/>
      <c r="C1336" s="340"/>
      <c r="D1336" s="340"/>
      <c r="E1336" s="341"/>
      <c r="F1336" s="349"/>
      <c r="G1336" s="349"/>
      <c r="H1336" s="340"/>
      <c r="I1336" s="340"/>
    </row>
    <row r="1337" s="307" customFormat="1" ht="55" customHeight="1" spans="1:9">
      <c r="A1337" s="339"/>
      <c r="B1337" s="340"/>
      <c r="C1337" s="340"/>
      <c r="D1337" s="340"/>
      <c r="E1337" s="341"/>
      <c r="F1337" s="349"/>
      <c r="G1337" s="349"/>
      <c r="H1337" s="340"/>
      <c r="I1337" s="340"/>
    </row>
    <row r="1338" s="307" customFormat="1" ht="55" customHeight="1" spans="1:9">
      <c r="A1338" s="339"/>
      <c r="B1338" s="340"/>
      <c r="C1338" s="340"/>
      <c r="D1338" s="340"/>
      <c r="E1338" s="341"/>
      <c r="F1338" s="349"/>
      <c r="G1338" s="349"/>
      <c r="H1338" s="340"/>
      <c r="I1338" s="340"/>
    </row>
    <row r="1339" s="307" customFormat="1" ht="55" customHeight="1" spans="1:9">
      <c r="A1339" s="339"/>
      <c r="B1339" s="340"/>
      <c r="C1339" s="340"/>
      <c r="D1339" s="340"/>
      <c r="E1339" s="341"/>
      <c r="F1339" s="349"/>
      <c r="G1339" s="349"/>
      <c r="H1339" s="340"/>
      <c r="I1339" s="340"/>
    </row>
    <row r="1340" s="307" customFormat="1" ht="55" customHeight="1" spans="1:9">
      <c r="A1340" s="339"/>
      <c r="B1340" s="340"/>
      <c r="C1340" s="340"/>
      <c r="D1340" s="340"/>
      <c r="E1340" s="341"/>
      <c r="F1340" s="349"/>
      <c r="G1340" s="349"/>
      <c r="H1340" s="340"/>
      <c r="I1340" s="340"/>
    </row>
    <row r="1341" s="307" customFormat="1" ht="55" customHeight="1" spans="1:9">
      <c r="A1341" s="339"/>
      <c r="B1341" s="340"/>
      <c r="C1341" s="340"/>
      <c r="D1341" s="340"/>
      <c r="E1341" s="341"/>
      <c r="F1341" s="349"/>
      <c r="G1341" s="349"/>
      <c r="H1341" s="340"/>
      <c r="I1341" s="340"/>
    </row>
    <row r="1342" s="307" customFormat="1" ht="55" customHeight="1" spans="1:9">
      <c r="A1342" s="339"/>
      <c r="B1342" s="340"/>
      <c r="C1342" s="340"/>
      <c r="D1342" s="340"/>
      <c r="E1342" s="341"/>
      <c r="F1342" s="349"/>
      <c r="G1342" s="349"/>
      <c r="H1342" s="340"/>
      <c r="I1342" s="340"/>
    </row>
    <row r="1343" s="307" customFormat="1" ht="55" customHeight="1" spans="1:9">
      <c r="A1343" s="339"/>
      <c r="B1343" s="340"/>
      <c r="C1343" s="340"/>
      <c r="D1343" s="340"/>
      <c r="E1343" s="341"/>
      <c r="F1343" s="349"/>
      <c r="G1343" s="349"/>
      <c r="H1343" s="340"/>
      <c r="I1343" s="340"/>
    </row>
    <row r="1344" s="307" customFormat="1" ht="55" customHeight="1" spans="1:9">
      <c r="A1344" s="339"/>
      <c r="B1344" s="340"/>
      <c r="C1344" s="340"/>
      <c r="D1344" s="340"/>
      <c r="E1344" s="341"/>
      <c r="F1344" s="349"/>
      <c r="G1344" s="349"/>
      <c r="H1344" s="340"/>
      <c r="I1344" s="340"/>
    </row>
    <row r="1345" s="307" customFormat="1" ht="55" customHeight="1" spans="1:9">
      <c r="A1345" s="339"/>
      <c r="B1345" s="340"/>
      <c r="C1345" s="340"/>
      <c r="D1345" s="340"/>
      <c r="E1345" s="341"/>
      <c r="F1345" s="349"/>
      <c r="G1345" s="349"/>
      <c r="H1345" s="340"/>
      <c r="I1345" s="340"/>
    </row>
    <row r="1346" s="307" customFormat="1" ht="55" customHeight="1" spans="1:9">
      <c r="A1346" s="339"/>
      <c r="B1346" s="340"/>
      <c r="C1346" s="340"/>
      <c r="D1346" s="340"/>
      <c r="E1346" s="341"/>
      <c r="F1346" s="349"/>
      <c r="G1346" s="349"/>
      <c r="H1346" s="340"/>
      <c r="I1346" s="340"/>
    </row>
    <row r="1347" s="307" customFormat="1" ht="55" customHeight="1" spans="1:9">
      <c r="A1347" s="339"/>
      <c r="B1347" s="340"/>
      <c r="C1347" s="340"/>
      <c r="D1347" s="340"/>
      <c r="E1347" s="341"/>
      <c r="F1347" s="349"/>
      <c r="G1347" s="349"/>
      <c r="H1347" s="340"/>
      <c r="I1347" s="340"/>
    </row>
    <row r="1348" s="307" customFormat="1" ht="55" customHeight="1" spans="1:9">
      <c r="A1348" s="339"/>
      <c r="B1348" s="340"/>
      <c r="C1348" s="340"/>
      <c r="D1348" s="340"/>
      <c r="E1348" s="341"/>
      <c r="F1348" s="349"/>
      <c r="G1348" s="349"/>
      <c r="H1348" s="340"/>
      <c r="I1348" s="340"/>
    </row>
    <row r="1349" s="307" customFormat="1" ht="55" customHeight="1" spans="1:9">
      <c r="A1349" s="339"/>
      <c r="B1349" s="340"/>
      <c r="C1349" s="340"/>
      <c r="D1349" s="340"/>
      <c r="E1349" s="341"/>
      <c r="F1349" s="349"/>
      <c r="G1349" s="349"/>
      <c r="H1349" s="340"/>
      <c r="I1349" s="340"/>
    </row>
    <row r="1350" s="307" customFormat="1" ht="55" customHeight="1" spans="1:9">
      <c r="A1350" s="339"/>
      <c r="B1350" s="340"/>
      <c r="C1350" s="340"/>
      <c r="D1350" s="340"/>
      <c r="E1350" s="341"/>
      <c r="F1350" s="349"/>
      <c r="G1350" s="349"/>
      <c r="H1350" s="340"/>
      <c r="I1350" s="340"/>
    </row>
    <row r="1351" s="307" customFormat="1" ht="55" customHeight="1" spans="1:9">
      <c r="A1351" s="339"/>
      <c r="B1351" s="340"/>
      <c r="C1351" s="340"/>
      <c r="D1351" s="340"/>
      <c r="E1351" s="341"/>
      <c r="F1351" s="349"/>
      <c r="G1351" s="349"/>
      <c r="H1351" s="340"/>
      <c r="I1351" s="340"/>
    </row>
    <row r="1352" s="307" customFormat="1" ht="55" customHeight="1" spans="1:9">
      <c r="A1352" s="339"/>
      <c r="B1352" s="340"/>
      <c r="C1352" s="340"/>
      <c r="D1352" s="340"/>
      <c r="E1352" s="341"/>
      <c r="F1352" s="349"/>
      <c r="G1352" s="349"/>
      <c r="H1352" s="340"/>
      <c r="I1352" s="340"/>
    </row>
    <row r="1353" s="307" customFormat="1" ht="55" customHeight="1" spans="1:9">
      <c r="A1353" s="339"/>
      <c r="B1353" s="340"/>
      <c r="C1353" s="340"/>
      <c r="D1353" s="340"/>
      <c r="E1353" s="341"/>
      <c r="F1353" s="349"/>
      <c r="G1353" s="349"/>
      <c r="H1353" s="340"/>
      <c r="I1353" s="340"/>
    </row>
    <row r="1354" s="307" customFormat="1" ht="55" customHeight="1" spans="1:9">
      <c r="A1354" s="339"/>
      <c r="B1354" s="340"/>
      <c r="C1354" s="340"/>
      <c r="D1354" s="340"/>
      <c r="E1354" s="341"/>
      <c r="F1354" s="349"/>
      <c r="G1354" s="349"/>
      <c r="H1354" s="340"/>
      <c r="I1354" s="340"/>
    </row>
    <row r="1355" s="307" customFormat="1" ht="55" customHeight="1" spans="1:9">
      <c r="A1355" s="339"/>
      <c r="B1355" s="340"/>
      <c r="C1355" s="340"/>
      <c r="D1355" s="340"/>
      <c r="E1355" s="341"/>
      <c r="F1355" s="349"/>
      <c r="G1355" s="349"/>
      <c r="H1355" s="340"/>
      <c r="I1355" s="340"/>
    </row>
    <row r="1356" s="307" customFormat="1" ht="55" customHeight="1" spans="1:9">
      <c r="A1356" s="339"/>
      <c r="B1356" s="340"/>
      <c r="C1356" s="340"/>
      <c r="D1356" s="340"/>
      <c r="E1356" s="341"/>
      <c r="F1356" s="349"/>
      <c r="G1356" s="349"/>
      <c r="H1356" s="340"/>
      <c r="I1356" s="340"/>
    </row>
    <row r="1357" s="307" customFormat="1" ht="55" customHeight="1" spans="1:9">
      <c r="A1357" s="339"/>
      <c r="B1357" s="340"/>
      <c r="C1357" s="340"/>
      <c r="D1357" s="340"/>
      <c r="E1357" s="341"/>
      <c r="F1357" s="349"/>
      <c r="G1357" s="349"/>
      <c r="H1357" s="340"/>
      <c r="I1357" s="340"/>
    </row>
    <row r="1358" s="307" customFormat="1" ht="55" customHeight="1" spans="1:9">
      <c r="A1358" s="339"/>
      <c r="B1358" s="340"/>
      <c r="C1358" s="340"/>
      <c r="D1358" s="340"/>
      <c r="E1358" s="341"/>
      <c r="F1358" s="349"/>
      <c r="G1358" s="349"/>
      <c r="H1358" s="340"/>
      <c r="I1358" s="340"/>
    </row>
    <row r="1359" s="307" customFormat="1" ht="55" customHeight="1" spans="1:9">
      <c r="A1359" s="339"/>
      <c r="B1359" s="340"/>
      <c r="C1359" s="340"/>
      <c r="D1359" s="340"/>
      <c r="E1359" s="341"/>
      <c r="F1359" s="349"/>
      <c r="G1359" s="349"/>
      <c r="H1359" s="340"/>
      <c r="I1359" s="340"/>
    </row>
    <row r="1360" s="307" customFormat="1" ht="55" customHeight="1" spans="1:9">
      <c r="A1360" s="339"/>
      <c r="B1360" s="340"/>
      <c r="C1360" s="340"/>
      <c r="D1360" s="340"/>
      <c r="E1360" s="341"/>
      <c r="F1360" s="349"/>
      <c r="G1360" s="349"/>
      <c r="H1360" s="340"/>
      <c r="I1360" s="340"/>
    </row>
    <row r="1361" s="307" customFormat="1" ht="55" customHeight="1" spans="1:9">
      <c r="A1361" s="339"/>
      <c r="B1361" s="340"/>
      <c r="C1361" s="340"/>
      <c r="D1361" s="340"/>
      <c r="E1361" s="341"/>
      <c r="F1361" s="349"/>
      <c r="G1361" s="349"/>
      <c r="H1361" s="340"/>
      <c r="I1361" s="340"/>
    </row>
    <row r="1362" s="307" customFormat="1" ht="55" customHeight="1" spans="1:9">
      <c r="A1362" s="339"/>
      <c r="B1362" s="340"/>
      <c r="C1362" s="340"/>
      <c r="D1362" s="340"/>
      <c r="E1362" s="341"/>
      <c r="F1362" s="349"/>
      <c r="G1362" s="349"/>
      <c r="H1362" s="340"/>
      <c r="I1362" s="340"/>
    </row>
    <row r="1363" s="307" customFormat="1" ht="55" customHeight="1" spans="1:9">
      <c r="A1363" s="339"/>
      <c r="B1363" s="340"/>
      <c r="C1363" s="340"/>
      <c r="D1363" s="340"/>
      <c r="E1363" s="341"/>
      <c r="F1363" s="349"/>
      <c r="G1363" s="349"/>
      <c r="H1363" s="340"/>
      <c r="I1363" s="340"/>
    </row>
    <row r="1364" s="307" customFormat="1" ht="55" customHeight="1" spans="1:9">
      <c r="A1364" s="339"/>
      <c r="B1364" s="340"/>
      <c r="C1364" s="340"/>
      <c r="D1364" s="340"/>
      <c r="E1364" s="341"/>
      <c r="F1364" s="349"/>
      <c r="G1364" s="349"/>
      <c r="H1364" s="340"/>
      <c r="I1364" s="340"/>
    </row>
    <row r="1365" s="307" customFormat="1" ht="55" customHeight="1" spans="1:9">
      <c r="A1365" s="339"/>
      <c r="B1365" s="340"/>
      <c r="C1365" s="340"/>
      <c r="D1365" s="340"/>
      <c r="E1365" s="341"/>
      <c r="F1365" s="349"/>
      <c r="G1365" s="349"/>
      <c r="H1365" s="340"/>
      <c r="I1365" s="340"/>
    </row>
    <row r="1366" s="307" customFormat="1" ht="55" customHeight="1" spans="1:9">
      <c r="A1366" s="339"/>
      <c r="B1366" s="340"/>
      <c r="C1366" s="340"/>
      <c r="D1366" s="340"/>
      <c r="E1366" s="341"/>
      <c r="F1366" s="349"/>
      <c r="G1366" s="349"/>
      <c r="H1366" s="340"/>
      <c r="I1366" s="340"/>
    </row>
    <row r="1367" s="307" customFormat="1" ht="55" customHeight="1" spans="1:9">
      <c r="A1367" s="339"/>
      <c r="B1367" s="340"/>
      <c r="C1367" s="340"/>
      <c r="D1367" s="340"/>
      <c r="E1367" s="341"/>
      <c r="F1367" s="349"/>
      <c r="G1367" s="349"/>
      <c r="H1367" s="340"/>
      <c r="I1367" s="340"/>
    </row>
    <row r="1368" s="307" customFormat="1" ht="55" customHeight="1" spans="1:9">
      <c r="A1368" s="339"/>
      <c r="B1368" s="340"/>
      <c r="C1368" s="340"/>
      <c r="D1368" s="340"/>
      <c r="E1368" s="341"/>
      <c r="F1368" s="349"/>
      <c r="G1368" s="349"/>
      <c r="H1368" s="340"/>
      <c r="I1368" s="340"/>
    </row>
    <row r="1369" s="307" customFormat="1" ht="55" customHeight="1" spans="1:9">
      <c r="A1369" s="339"/>
      <c r="B1369" s="340"/>
      <c r="C1369" s="340"/>
      <c r="D1369" s="340"/>
      <c r="E1369" s="341"/>
      <c r="F1369" s="349"/>
      <c r="G1369" s="349"/>
      <c r="H1369" s="340"/>
      <c r="I1369" s="340"/>
    </row>
    <row r="1370" s="307" customFormat="1" ht="55" customHeight="1" spans="1:9">
      <c r="A1370" s="339"/>
      <c r="B1370" s="340"/>
      <c r="C1370" s="340"/>
      <c r="D1370" s="340"/>
      <c r="E1370" s="341"/>
      <c r="F1370" s="349"/>
      <c r="G1370" s="349"/>
      <c r="H1370" s="340"/>
      <c r="I1370" s="340"/>
    </row>
    <row r="1371" s="307" customFormat="1" ht="55" customHeight="1" spans="1:9">
      <c r="A1371" s="339"/>
      <c r="B1371" s="340"/>
      <c r="C1371" s="340"/>
      <c r="D1371" s="340"/>
      <c r="E1371" s="341"/>
      <c r="F1371" s="349"/>
      <c r="G1371" s="349"/>
      <c r="H1371" s="340"/>
      <c r="I1371" s="340"/>
    </row>
    <row r="1372" s="307" customFormat="1" ht="55" customHeight="1" spans="1:9">
      <c r="A1372" s="339"/>
      <c r="B1372" s="340"/>
      <c r="C1372" s="340"/>
      <c r="D1372" s="340"/>
      <c r="E1372" s="341"/>
      <c r="F1372" s="349"/>
      <c r="G1372" s="349"/>
      <c r="H1372" s="340"/>
      <c r="I1372" s="340"/>
    </row>
    <row r="1373" s="307" customFormat="1" ht="55" customHeight="1" spans="1:9">
      <c r="A1373" s="339"/>
      <c r="B1373" s="340"/>
      <c r="C1373" s="340"/>
      <c r="D1373" s="340"/>
      <c r="E1373" s="341"/>
      <c r="F1373" s="349"/>
      <c r="G1373" s="349"/>
      <c r="H1373" s="340"/>
      <c r="I1373" s="340"/>
    </row>
    <row r="1374" s="307" customFormat="1" ht="55" customHeight="1" spans="1:9">
      <c r="A1374" s="339"/>
      <c r="B1374" s="340"/>
      <c r="C1374" s="340"/>
      <c r="D1374" s="340"/>
      <c r="E1374" s="341"/>
      <c r="F1374" s="349"/>
      <c r="G1374" s="349"/>
      <c r="H1374" s="340"/>
      <c r="I1374" s="340"/>
    </row>
    <row r="1375" s="307" customFormat="1" ht="55" customHeight="1" spans="1:9">
      <c r="A1375" s="339"/>
      <c r="B1375" s="340"/>
      <c r="C1375" s="340"/>
      <c r="D1375" s="340"/>
      <c r="E1375" s="341"/>
      <c r="F1375" s="349"/>
      <c r="G1375" s="349"/>
      <c r="H1375" s="340"/>
      <c r="I1375" s="340"/>
    </row>
    <row r="1376" s="307" customFormat="1" ht="55" customHeight="1" spans="1:9">
      <c r="A1376" s="339"/>
      <c r="B1376" s="340"/>
      <c r="C1376" s="340"/>
      <c r="D1376" s="340"/>
      <c r="E1376" s="341"/>
      <c r="F1376" s="349"/>
      <c r="G1376" s="349"/>
      <c r="H1376" s="340"/>
      <c r="I1376" s="340"/>
    </row>
    <row r="1377" s="307" customFormat="1" ht="55" customHeight="1" spans="1:9">
      <c r="A1377" s="339"/>
      <c r="B1377" s="340"/>
      <c r="C1377" s="340"/>
      <c r="D1377" s="340"/>
      <c r="E1377" s="341"/>
      <c r="F1377" s="349"/>
      <c r="G1377" s="349"/>
      <c r="H1377" s="340"/>
      <c r="I1377" s="340"/>
    </row>
    <row r="1378" s="307" customFormat="1" ht="55" customHeight="1" spans="1:9">
      <c r="A1378" s="339"/>
      <c r="B1378" s="340"/>
      <c r="C1378" s="340"/>
      <c r="D1378" s="340"/>
      <c r="E1378" s="341"/>
      <c r="F1378" s="349"/>
      <c r="G1378" s="349"/>
      <c r="H1378" s="340"/>
      <c r="I1378" s="340"/>
    </row>
    <row r="1379" s="307" customFormat="1" ht="55" customHeight="1" spans="1:9">
      <c r="A1379" s="339"/>
      <c r="B1379" s="340"/>
      <c r="C1379" s="340"/>
      <c r="D1379" s="340"/>
      <c r="E1379" s="341"/>
      <c r="F1379" s="349"/>
      <c r="G1379" s="349"/>
      <c r="H1379" s="340"/>
      <c r="I1379" s="340"/>
    </row>
    <row r="1380" s="307" customFormat="1" ht="55" customHeight="1" spans="1:9">
      <c r="A1380" s="339"/>
      <c r="B1380" s="340"/>
      <c r="C1380" s="340"/>
      <c r="D1380" s="340"/>
      <c r="E1380" s="341"/>
      <c r="F1380" s="349"/>
      <c r="G1380" s="349"/>
      <c r="H1380" s="340"/>
      <c r="I1380" s="340"/>
    </row>
    <row r="1381" s="307" customFormat="1" ht="55" customHeight="1" spans="1:9">
      <c r="A1381" s="339"/>
      <c r="B1381" s="340"/>
      <c r="C1381" s="340"/>
      <c r="D1381" s="340"/>
      <c r="E1381" s="341"/>
      <c r="F1381" s="349"/>
      <c r="G1381" s="349"/>
      <c r="H1381" s="340"/>
      <c r="I1381" s="340"/>
    </row>
    <row r="1382" s="307" customFormat="1" ht="55" customHeight="1" spans="1:9">
      <c r="A1382" s="339"/>
      <c r="B1382" s="340"/>
      <c r="C1382" s="340"/>
      <c r="D1382" s="340"/>
      <c r="E1382" s="341"/>
      <c r="F1382" s="349"/>
      <c r="G1382" s="349"/>
      <c r="H1382" s="340"/>
      <c r="I1382" s="340"/>
    </row>
    <row r="1383" s="307" customFormat="1" ht="55" customHeight="1" spans="1:9">
      <c r="A1383" s="339"/>
      <c r="B1383" s="340"/>
      <c r="C1383" s="340"/>
      <c r="D1383" s="340"/>
      <c r="E1383" s="341"/>
      <c r="F1383" s="349"/>
      <c r="G1383" s="349"/>
      <c r="H1383" s="340"/>
      <c r="I1383" s="340"/>
    </row>
    <row r="1384" s="307" customFormat="1" ht="55" customHeight="1" spans="1:9">
      <c r="A1384" s="339"/>
      <c r="B1384" s="340"/>
      <c r="C1384" s="340"/>
      <c r="D1384" s="340"/>
      <c r="E1384" s="341"/>
      <c r="F1384" s="349"/>
      <c r="G1384" s="349"/>
      <c r="H1384" s="340"/>
      <c r="I1384" s="340"/>
    </row>
    <row r="1385" s="307" customFormat="1" ht="55" customHeight="1" spans="1:9">
      <c r="A1385" s="339"/>
      <c r="B1385" s="340"/>
      <c r="C1385" s="340"/>
      <c r="D1385" s="340"/>
      <c r="E1385" s="341"/>
      <c r="F1385" s="349"/>
      <c r="G1385" s="349"/>
      <c r="H1385" s="340"/>
      <c r="I1385" s="340"/>
    </row>
    <row r="1386" s="307" customFormat="1" ht="55" customHeight="1" spans="1:9">
      <c r="A1386" s="339"/>
      <c r="B1386" s="340"/>
      <c r="C1386" s="340"/>
      <c r="D1386" s="340"/>
      <c r="E1386" s="341"/>
      <c r="F1386" s="349"/>
      <c r="G1386" s="349"/>
      <c r="H1386" s="340"/>
      <c r="I1386" s="340"/>
    </row>
    <row r="1387" s="307" customFormat="1" ht="55" customHeight="1" spans="1:9">
      <c r="A1387" s="339"/>
      <c r="B1387" s="340"/>
      <c r="C1387" s="340"/>
      <c r="D1387" s="340"/>
      <c r="E1387" s="341"/>
      <c r="F1387" s="349"/>
      <c r="G1387" s="349"/>
      <c r="H1387" s="340"/>
      <c r="I1387" s="340"/>
    </row>
    <row r="1388" s="307" customFormat="1" ht="55" customHeight="1" spans="1:9">
      <c r="A1388" s="339"/>
      <c r="B1388" s="340"/>
      <c r="C1388" s="340"/>
      <c r="D1388" s="340"/>
      <c r="E1388" s="341"/>
      <c r="F1388" s="349"/>
      <c r="G1388" s="349"/>
      <c r="H1388" s="340"/>
      <c r="I1388" s="340"/>
    </row>
    <row r="1389" s="307" customFormat="1" ht="55" customHeight="1" spans="1:9">
      <c r="A1389" s="339"/>
      <c r="B1389" s="340"/>
      <c r="C1389" s="340"/>
      <c r="D1389" s="340"/>
      <c r="E1389" s="341"/>
      <c r="F1389" s="349"/>
      <c r="G1389" s="349"/>
      <c r="H1389" s="340"/>
      <c r="I1389" s="340"/>
    </row>
    <row r="1390" s="307" customFormat="1" ht="55" customHeight="1" spans="1:9">
      <c r="A1390" s="339"/>
      <c r="B1390" s="340"/>
      <c r="C1390" s="340"/>
      <c r="D1390" s="340"/>
      <c r="E1390" s="341"/>
      <c r="F1390" s="349"/>
      <c r="G1390" s="349"/>
      <c r="H1390" s="340"/>
      <c r="I1390" s="340"/>
    </row>
    <row r="1391" s="307" customFormat="1" ht="55" customHeight="1" spans="1:9">
      <c r="A1391" s="339"/>
      <c r="B1391" s="340"/>
      <c r="C1391" s="340"/>
      <c r="D1391" s="340"/>
      <c r="E1391" s="341"/>
      <c r="F1391" s="349"/>
      <c r="G1391" s="349"/>
      <c r="H1391" s="340"/>
      <c r="I1391" s="340"/>
    </row>
    <row r="1392" s="307" customFormat="1" ht="55" customHeight="1" spans="1:9">
      <c r="A1392" s="339"/>
      <c r="B1392" s="340"/>
      <c r="C1392" s="340"/>
      <c r="D1392" s="340"/>
      <c r="E1392" s="341"/>
      <c r="F1392" s="349"/>
      <c r="G1392" s="349"/>
      <c r="H1392" s="340"/>
      <c r="I1392" s="340"/>
    </row>
    <row r="1393" s="307" customFormat="1" ht="55" customHeight="1" spans="1:9">
      <c r="A1393" s="339"/>
      <c r="B1393" s="340"/>
      <c r="C1393" s="340"/>
      <c r="D1393" s="340"/>
      <c r="E1393" s="341"/>
      <c r="F1393" s="349"/>
      <c r="G1393" s="349"/>
      <c r="H1393" s="340"/>
      <c r="I1393" s="340"/>
    </row>
    <row r="1394" s="307" customFormat="1" ht="55" customHeight="1" spans="1:9">
      <c r="A1394" s="339"/>
      <c r="B1394" s="340"/>
      <c r="C1394" s="340"/>
      <c r="D1394" s="340"/>
      <c r="E1394" s="341"/>
      <c r="F1394" s="349"/>
      <c r="G1394" s="349"/>
      <c r="H1394" s="340"/>
      <c r="I1394" s="340"/>
    </row>
    <row r="1395" s="307" customFormat="1" ht="55" customHeight="1" spans="1:9">
      <c r="A1395" s="339"/>
      <c r="B1395" s="340"/>
      <c r="C1395" s="340"/>
      <c r="D1395" s="340"/>
      <c r="E1395" s="341"/>
      <c r="F1395" s="349"/>
      <c r="G1395" s="349"/>
      <c r="H1395" s="340"/>
      <c r="I1395" s="340"/>
    </row>
    <row r="1396" s="307" customFormat="1" ht="55" customHeight="1" spans="1:9">
      <c r="A1396" s="339"/>
      <c r="B1396" s="340"/>
      <c r="C1396" s="340"/>
      <c r="D1396" s="340"/>
      <c r="E1396" s="341"/>
      <c r="F1396" s="349"/>
      <c r="G1396" s="349"/>
      <c r="H1396" s="340"/>
      <c r="I1396" s="340"/>
    </row>
    <row r="1397" s="307" customFormat="1" ht="55" customHeight="1" spans="1:9">
      <c r="A1397" s="339"/>
      <c r="B1397" s="340"/>
      <c r="C1397" s="340"/>
      <c r="D1397" s="340"/>
      <c r="E1397" s="341"/>
      <c r="F1397" s="349"/>
      <c r="G1397" s="349"/>
      <c r="H1397" s="340"/>
      <c r="I1397" s="340"/>
    </row>
    <row r="1398" s="307" customFormat="1" ht="55" customHeight="1" spans="1:9">
      <c r="A1398" s="339"/>
      <c r="B1398" s="340"/>
      <c r="C1398" s="340"/>
      <c r="D1398" s="340"/>
      <c r="E1398" s="341"/>
      <c r="F1398" s="349"/>
      <c r="G1398" s="349"/>
      <c r="H1398" s="340"/>
      <c r="I1398" s="340"/>
    </row>
    <row r="1399" s="307" customFormat="1" ht="55" customHeight="1" spans="1:9">
      <c r="A1399" s="339"/>
      <c r="B1399" s="340"/>
      <c r="C1399" s="340"/>
      <c r="D1399" s="340"/>
      <c r="E1399" s="341"/>
      <c r="F1399" s="349"/>
      <c r="G1399" s="349"/>
      <c r="H1399" s="340"/>
      <c r="I1399" s="340"/>
    </row>
    <row r="1400" s="307" customFormat="1" ht="55" customHeight="1" spans="1:9">
      <c r="A1400" s="339"/>
      <c r="B1400" s="340"/>
      <c r="C1400" s="340"/>
      <c r="D1400" s="340"/>
      <c r="E1400" s="341"/>
      <c r="F1400" s="349"/>
      <c r="G1400" s="349"/>
      <c r="H1400" s="340"/>
      <c r="I1400" s="340"/>
    </row>
    <row r="1401" s="307" customFormat="1" ht="55" customHeight="1" spans="1:9">
      <c r="A1401" s="339"/>
      <c r="B1401" s="340"/>
      <c r="C1401" s="340"/>
      <c r="D1401" s="340"/>
      <c r="E1401" s="341"/>
      <c r="F1401" s="349"/>
      <c r="G1401" s="349"/>
      <c r="H1401" s="340"/>
      <c r="I1401" s="340"/>
    </row>
    <row r="1402" s="307" customFormat="1" ht="55" customHeight="1" spans="1:9">
      <c r="A1402" s="339"/>
      <c r="B1402" s="340"/>
      <c r="C1402" s="340"/>
      <c r="D1402" s="340"/>
      <c r="E1402" s="341"/>
      <c r="F1402" s="349"/>
      <c r="G1402" s="349"/>
      <c r="H1402" s="340"/>
      <c r="I1402" s="340"/>
    </row>
    <row r="1403" s="307" customFormat="1" ht="55" customHeight="1" spans="1:9">
      <c r="A1403" s="339"/>
      <c r="B1403" s="340"/>
      <c r="C1403" s="340"/>
      <c r="D1403" s="340"/>
      <c r="E1403" s="341"/>
      <c r="F1403" s="349"/>
      <c r="G1403" s="349"/>
      <c r="H1403" s="340"/>
      <c r="I1403" s="340"/>
    </row>
    <row r="1404" s="307" customFormat="1" ht="55" customHeight="1" spans="1:9">
      <c r="A1404" s="339"/>
      <c r="B1404" s="340"/>
      <c r="C1404" s="340"/>
      <c r="D1404" s="340"/>
      <c r="E1404" s="341"/>
      <c r="F1404" s="349"/>
      <c r="G1404" s="349"/>
      <c r="H1404" s="340"/>
      <c r="I1404" s="340"/>
    </row>
    <row r="1405" s="307" customFormat="1" ht="55" customHeight="1" spans="1:9">
      <c r="A1405" s="339"/>
      <c r="B1405" s="340"/>
      <c r="C1405" s="340"/>
      <c r="D1405" s="340"/>
      <c r="E1405" s="341"/>
      <c r="F1405" s="349"/>
      <c r="G1405" s="349"/>
      <c r="H1405" s="340"/>
      <c r="I1405" s="340"/>
    </row>
    <row r="1406" s="307" customFormat="1" ht="55" customHeight="1" spans="1:9">
      <c r="A1406" s="339"/>
      <c r="B1406" s="340"/>
      <c r="C1406" s="340"/>
      <c r="D1406" s="340"/>
      <c r="E1406" s="341"/>
      <c r="F1406" s="349"/>
      <c r="G1406" s="349"/>
      <c r="H1406" s="340"/>
      <c r="I1406" s="340"/>
    </row>
    <row r="1407" s="307" customFormat="1" ht="55" customHeight="1" spans="1:9">
      <c r="A1407" s="339"/>
      <c r="B1407" s="340"/>
      <c r="C1407" s="340"/>
      <c r="D1407" s="340"/>
      <c r="E1407" s="341"/>
      <c r="F1407" s="349"/>
      <c r="G1407" s="349"/>
      <c r="H1407" s="340"/>
      <c r="I1407" s="340"/>
    </row>
    <row r="1408" s="307" customFormat="1" ht="55" customHeight="1" spans="1:9">
      <c r="A1408" s="339"/>
      <c r="B1408" s="340"/>
      <c r="C1408" s="340"/>
      <c r="D1408" s="340"/>
      <c r="E1408" s="341"/>
      <c r="F1408" s="349"/>
      <c r="G1408" s="349"/>
      <c r="H1408" s="340"/>
      <c r="I1408" s="340"/>
    </row>
    <row r="1409" s="307" customFormat="1" ht="55" customHeight="1" spans="1:9">
      <c r="A1409" s="339"/>
      <c r="B1409" s="340"/>
      <c r="C1409" s="340"/>
      <c r="D1409" s="340"/>
      <c r="E1409" s="341"/>
      <c r="F1409" s="349"/>
      <c r="G1409" s="349"/>
      <c r="H1409" s="340"/>
      <c r="I1409" s="340"/>
    </row>
    <row r="1410" s="307" customFormat="1" ht="55" customHeight="1" spans="1:9">
      <c r="A1410" s="339"/>
      <c r="B1410" s="340"/>
      <c r="C1410" s="340"/>
      <c r="D1410" s="340"/>
      <c r="E1410" s="341"/>
      <c r="F1410" s="349"/>
      <c r="G1410" s="349"/>
      <c r="H1410" s="340"/>
      <c r="I1410" s="340"/>
    </row>
    <row r="1411" s="307" customFormat="1" ht="55" customHeight="1" spans="1:9">
      <c r="A1411" s="339"/>
      <c r="B1411" s="340"/>
      <c r="C1411" s="340"/>
      <c r="D1411" s="340"/>
      <c r="E1411" s="341"/>
      <c r="F1411" s="349"/>
      <c r="G1411" s="349"/>
      <c r="H1411" s="340"/>
      <c r="I1411" s="340"/>
    </row>
    <row r="1412" s="307" customFormat="1" ht="55" customHeight="1" spans="1:9">
      <c r="A1412" s="339"/>
      <c r="B1412" s="340"/>
      <c r="C1412" s="340"/>
      <c r="D1412" s="340"/>
      <c r="E1412" s="341"/>
      <c r="F1412" s="349"/>
      <c r="G1412" s="349"/>
      <c r="H1412" s="340"/>
      <c r="I1412" s="340"/>
    </row>
    <row r="1413" s="307" customFormat="1" ht="55" customHeight="1" spans="1:9">
      <c r="A1413" s="339"/>
      <c r="B1413" s="340"/>
      <c r="C1413" s="340"/>
      <c r="D1413" s="340"/>
      <c r="E1413" s="341"/>
      <c r="F1413" s="349"/>
      <c r="G1413" s="349"/>
      <c r="H1413" s="340"/>
      <c r="I1413" s="340"/>
    </row>
    <row r="1414" s="307" customFormat="1" ht="55" customHeight="1" spans="1:9">
      <c r="A1414" s="339"/>
      <c r="B1414" s="340"/>
      <c r="C1414" s="340"/>
      <c r="D1414" s="340"/>
      <c r="E1414" s="341"/>
      <c r="F1414" s="349"/>
      <c r="G1414" s="349"/>
      <c r="H1414" s="340"/>
      <c r="I1414" s="340"/>
    </row>
    <row r="1415" s="307" customFormat="1" ht="55" customHeight="1" spans="1:9">
      <c r="A1415" s="339"/>
      <c r="B1415" s="340"/>
      <c r="C1415" s="340"/>
      <c r="D1415" s="340"/>
      <c r="E1415" s="341"/>
      <c r="F1415" s="349"/>
      <c r="G1415" s="349"/>
      <c r="H1415" s="340"/>
      <c r="I1415" s="340"/>
    </row>
    <row r="1416" s="307" customFormat="1" ht="55" customHeight="1" spans="1:9">
      <c r="A1416" s="339"/>
      <c r="B1416" s="340"/>
      <c r="C1416" s="340"/>
      <c r="D1416" s="340"/>
      <c r="E1416" s="341"/>
      <c r="F1416" s="349"/>
      <c r="G1416" s="349"/>
      <c r="H1416" s="340"/>
      <c r="I1416" s="340"/>
    </row>
    <row r="1417" s="307" customFormat="1" ht="55" customHeight="1" spans="1:9">
      <c r="A1417" s="339"/>
      <c r="B1417" s="340"/>
      <c r="C1417" s="340"/>
      <c r="D1417" s="340"/>
      <c r="E1417" s="341"/>
      <c r="F1417" s="349"/>
      <c r="G1417" s="349"/>
      <c r="H1417" s="340"/>
      <c r="I1417" s="340"/>
    </row>
    <row r="1418" s="307" customFormat="1" ht="55" customHeight="1" spans="1:9">
      <c r="A1418" s="339"/>
      <c r="B1418" s="340"/>
      <c r="C1418" s="340"/>
      <c r="D1418" s="340"/>
      <c r="E1418" s="341"/>
      <c r="F1418" s="349"/>
      <c r="G1418" s="349"/>
      <c r="H1418" s="340"/>
      <c r="I1418" s="340"/>
    </row>
    <row r="1419" s="307" customFormat="1" ht="55" customHeight="1" spans="1:9">
      <c r="A1419" s="339"/>
      <c r="B1419" s="340"/>
      <c r="C1419" s="340"/>
      <c r="D1419" s="340"/>
      <c r="E1419" s="341"/>
      <c r="F1419" s="349"/>
      <c r="G1419" s="349"/>
      <c r="H1419" s="340"/>
      <c r="I1419" s="340"/>
    </row>
    <row r="1420" s="307" customFormat="1" ht="55" customHeight="1" spans="1:9">
      <c r="A1420" s="339"/>
      <c r="B1420" s="340"/>
      <c r="C1420" s="340"/>
      <c r="D1420" s="340"/>
      <c r="E1420" s="341"/>
      <c r="F1420" s="349"/>
      <c r="G1420" s="349"/>
      <c r="H1420" s="340"/>
      <c r="I1420" s="340"/>
    </row>
    <row r="1421" s="307" customFormat="1" ht="55" customHeight="1" spans="1:9">
      <c r="A1421" s="339"/>
      <c r="B1421" s="340"/>
      <c r="C1421" s="340"/>
      <c r="D1421" s="340"/>
      <c r="E1421" s="341"/>
      <c r="F1421" s="349"/>
      <c r="G1421" s="349"/>
      <c r="H1421" s="340"/>
      <c r="I1421" s="340"/>
    </row>
    <row r="1422" s="307" customFormat="1" ht="55" customHeight="1" spans="1:9">
      <c r="A1422" s="339"/>
      <c r="B1422" s="340"/>
      <c r="C1422" s="340"/>
      <c r="D1422" s="340"/>
      <c r="E1422" s="341"/>
      <c r="F1422" s="349"/>
      <c r="G1422" s="349"/>
      <c r="H1422" s="340"/>
      <c r="I1422" s="340"/>
    </row>
    <row r="1423" s="307" customFormat="1" ht="55" customHeight="1" spans="1:9">
      <c r="A1423" s="339"/>
      <c r="B1423" s="340"/>
      <c r="C1423" s="340"/>
      <c r="D1423" s="340"/>
      <c r="E1423" s="341"/>
      <c r="F1423" s="349"/>
      <c r="G1423" s="349"/>
      <c r="H1423" s="340"/>
      <c r="I1423" s="340"/>
    </row>
    <row r="1424" s="307" customFormat="1" ht="55" customHeight="1" spans="1:9">
      <c r="A1424" s="339"/>
      <c r="B1424" s="340"/>
      <c r="C1424" s="340"/>
      <c r="D1424" s="340"/>
      <c r="E1424" s="341"/>
      <c r="F1424" s="349"/>
      <c r="G1424" s="349"/>
      <c r="H1424" s="340"/>
      <c r="I1424" s="340"/>
    </row>
    <row r="1425" s="307" customFormat="1" ht="55" customHeight="1" spans="1:9">
      <c r="A1425" s="339"/>
      <c r="B1425" s="340"/>
      <c r="C1425" s="340"/>
      <c r="D1425" s="340"/>
      <c r="E1425" s="341"/>
      <c r="F1425" s="349"/>
      <c r="G1425" s="349"/>
      <c r="H1425" s="340"/>
      <c r="I1425" s="340"/>
    </row>
    <row r="1426" s="307" customFormat="1" ht="55" customHeight="1" spans="1:9">
      <c r="A1426" s="339"/>
      <c r="B1426" s="340"/>
      <c r="C1426" s="340"/>
      <c r="D1426" s="340"/>
      <c r="E1426" s="341"/>
      <c r="F1426" s="349"/>
      <c r="G1426" s="349"/>
      <c r="H1426" s="340"/>
      <c r="I1426" s="340"/>
    </row>
    <row r="1427" s="307" customFormat="1" ht="55" customHeight="1" spans="1:9">
      <c r="A1427" s="339"/>
      <c r="B1427" s="340"/>
      <c r="C1427" s="340"/>
      <c r="D1427" s="340"/>
      <c r="E1427" s="341"/>
      <c r="F1427" s="349"/>
      <c r="G1427" s="349"/>
      <c r="H1427" s="340"/>
      <c r="I1427" s="340"/>
    </row>
    <row r="1428" s="307" customFormat="1" ht="55" customHeight="1" spans="1:9">
      <c r="A1428" s="339"/>
      <c r="B1428" s="340"/>
      <c r="C1428" s="340"/>
      <c r="D1428" s="340"/>
      <c r="E1428" s="341"/>
      <c r="F1428" s="349"/>
      <c r="G1428" s="349"/>
      <c r="H1428" s="340"/>
      <c r="I1428" s="340"/>
    </row>
    <row r="1429" s="307" customFormat="1" ht="55" customHeight="1" spans="1:9">
      <c r="A1429" s="339"/>
      <c r="B1429" s="340"/>
      <c r="C1429" s="340"/>
      <c r="D1429" s="340"/>
      <c r="E1429" s="341"/>
      <c r="F1429" s="349"/>
      <c r="G1429" s="349"/>
      <c r="H1429" s="340"/>
      <c r="I1429" s="340"/>
    </row>
    <row r="1430" s="307" customFormat="1" ht="55" customHeight="1" spans="1:9">
      <c r="A1430" s="339"/>
      <c r="B1430" s="340"/>
      <c r="C1430" s="340"/>
      <c r="D1430" s="340"/>
      <c r="E1430" s="341"/>
      <c r="F1430" s="349"/>
      <c r="G1430" s="349"/>
      <c r="H1430" s="340"/>
      <c r="I1430" s="340"/>
    </row>
    <row r="1431" s="307" customFormat="1" ht="55" customHeight="1" spans="1:9">
      <c r="A1431" s="339"/>
      <c r="B1431" s="340"/>
      <c r="C1431" s="340"/>
      <c r="D1431" s="340"/>
      <c r="E1431" s="341"/>
      <c r="F1431" s="349"/>
      <c r="G1431" s="349"/>
      <c r="H1431" s="340"/>
      <c r="I1431" s="340"/>
    </row>
    <row r="1432" s="307" customFormat="1" ht="55" customHeight="1" spans="1:9">
      <c r="A1432" s="339"/>
      <c r="B1432" s="340"/>
      <c r="C1432" s="340"/>
      <c r="D1432" s="340"/>
      <c r="E1432" s="341"/>
      <c r="F1432" s="349"/>
      <c r="G1432" s="349"/>
      <c r="H1432" s="340"/>
      <c r="I1432" s="340"/>
    </row>
    <row r="1433" s="307" customFormat="1" ht="55" customHeight="1" spans="1:9">
      <c r="A1433" s="339"/>
      <c r="B1433" s="340"/>
      <c r="C1433" s="340"/>
      <c r="D1433" s="340"/>
      <c r="E1433" s="341"/>
      <c r="F1433" s="349"/>
      <c r="G1433" s="349"/>
      <c r="H1433" s="340"/>
      <c r="I1433" s="340"/>
    </row>
    <row r="1434" s="307" customFormat="1" ht="55" customHeight="1" spans="1:9">
      <c r="A1434" s="339"/>
      <c r="B1434" s="340"/>
      <c r="C1434" s="340"/>
      <c r="D1434" s="340"/>
      <c r="E1434" s="341"/>
      <c r="F1434" s="349"/>
      <c r="G1434" s="349"/>
      <c r="H1434" s="340"/>
      <c r="I1434" s="340"/>
    </row>
    <row r="1435" s="307" customFormat="1" ht="55" customHeight="1" spans="1:9">
      <c r="A1435" s="339"/>
      <c r="B1435" s="340"/>
      <c r="C1435" s="340"/>
      <c r="D1435" s="340"/>
      <c r="E1435" s="341"/>
      <c r="F1435" s="349"/>
      <c r="G1435" s="349"/>
      <c r="H1435" s="340"/>
      <c r="I1435" s="340"/>
    </row>
    <row r="1436" s="307" customFormat="1" ht="55" customHeight="1" spans="1:9">
      <c r="A1436" s="339"/>
      <c r="B1436" s="340"/>
      <c r="C1436" s="340"/>
      <c r="D1436" s="340"/>
      <c r="E1436" s="341"/>
      <c r="F1436" s="349"/>
      <c r="G1436" s="349"/>
      <c r="H1436" s="340"/>
      <c r="I1436" s="340"/>
    </row>
    <row r="1437" s="307" customFormat="1" ht="55" customHeight="1" spans="1:9">
      <c r="A1437" s="339"/>
      <c r="B1437" s="340"/>
      <c r="C1437" s="340"/>
      <c r="D1437" s="340"/>
      <c r="E1437" s="341"/>
      <c r="F1437" s="349"/>
      <c r="G1437" s="349"/>
      <c r="H1437" s="340"/>
      <c r="I1437" s="340"/>
    </row>
    <row r="1438" s="307" customFormat="1" ht="55" customHeight="1" spans="1:9">
      <c r="A1438" s="339"/>
      <c r="B1438" s="340"/>
      <c r="C1438" s="340"/>
      <c r="D1438" s="340"/>
      <c r="E1438" s="341"/>
      <c r="F1438" s="349"/>
      <c r="G1438" s="349"/>
      <c r="H1438" s="340"/>
      <c r="I1438" s="340"/>
    </row>
    <row r="1439" s="307" customFormat="1" ht="55" customHeight="1" spans="1:9">
      <c r="A1439" s="339"/>
      <c r="B1439" s="340"/>
      <c r="C1439" s="340"/>
      <c r="D1439" s="340"/>
      <c r="E1439" s="341"/>
      <c r="F1439" s="349"/>
      <c r="G1439" s="349"/>
      <c r="H1439" s="340"/>
      <c r="I1439" s="340"/>
    </row>
    <row r="1440" s="307" customFormat="1" ht="55" customHeight="1" spans="1:9">
      <c r="A1440" s="339"/>
      <c r="B1440" s="340"/>
      <c r="C1440" s="340"/>
      <c r="D1440" s="340"/>
      <c r="E1440" s="341"/>
      <c r="F1440" s="349"/>
      <c r="G1440" s="349"/>
      <c r="H1440" s="340"/>
      <c r="I1440" s="340"/>
    </row>
    <row r="1441" s="307" customFormat="1" ht="55" customHeight="1" spans="1:9">
      <c r="A1441" s="339"/>
      <c r="B1441" s="340"/>
      <c r="C1441" s="340"/>
      <c r="D1441" s="340"/>
      <c r="E1441" s="341"/>
      <c r="F1441" s="349"/>
      <c r="G1441" s="349"/>
      <c r="H1441" s="340"/>
      <c r="I1441" s="340"/>
    </row>
    <row r="1442" s="307" customFormat="1" ht="55" customHeight="1" spans="1:9">
      <c r="A1442" s="339"/>
      <c r="B1442" s="340"/>
      <c r="C1442" s="340"/>
      <c r="D1442" s="340"/>
      <c r="E1442" s="341"/>
      <c r="F1442" s="349"/>
      <c r="G1442" s="349"/>
      <c r="H1442" s="340"/>
      <c r="I1442" s="340"/>
    </row>
    <row r="1443" s="307" customFormat="1" ht="55" customHeight="1" spans="1:9">
      <c r="A1443" s="339"/>
      <c r="B1443" s="340"/>
      <c r="C1443" s="340"/>
      <c r="D1443" s="340"/>
      <c r="E1443" s="341"/>
      <c r="F1443" s="349"/>
      <c r="G1443" s="349"/>
      <c r="H1443" s="340"/>
      <c r="I1443" s="340"/>
    </row>
    <row r="1444" s="307" customFormat="1" ht="55" customHeight="1" spans="1:9">
      <c r="A1444" s="339"/>
      <c r="B1444" s="340"/>
      <c r="C1444" s="340"/>
      <c r="D1444" s="340"/>
      <c r="E1444" s="341"/>
      <c r="F1444" s="349"/>
      <c r="G1444" s="349"/>
      <c r="H1444" s="340"/>
      <c r="I1444" s="340"/>
    </row>
    <row r="1445" s="307" customFormat="1" ht="55" customHeight="1" spans="1:9">
      <c r="A1445" s="339"/>
      <c r="B1445" s="340"/>
      <c r="C1445" s="340"/>
      <c r="D1445" s="340"/>
      <c r="E1445" s="341"/>
      <c r="F1445" s="349"/>
      <c r="G1445" s="349"/>
      <c r="H1445" s="340"/>
      <c r="I1445" s="340"/>
    </row>
    <row r="1446" s="307" customFormat="1" ht="55" customHeight="1" spans="1:9">
      <c r="A1446" s="339"/>
      <c r="B1446" s="340"/>
      <c r="C1446" s="340"/>
      <c r="D1446" s="340"/>
      <c r="E1446" s="341"/>
      <c r="F1446" s="349"/>
      <c r="G1446" s="349"/>
      <c r="H1446" s="340"/>
      <c r="I1446" s="340"/>
    </row>
    <row r="1447" s="307" customFormat="1" ht="55" customHeight="1" spans="1:9">
      <c r="A1447" s="339"/>
      <c r="B1447" s="340"/>
      <c r="C1447" s="340"/>
      <c r="D1447" s="340"/>
      <c r="E1447" s="341"/>
      <c r="F1447" s="349"/>
      <c r="G1447" s="349"/>
      <c r="H1447" s="340"/>
      <c r="I1447" s="340"/>
    </row>
    <row r="1448" s="307" customFormat="1" ht="55" customHeight="1" spans="1:9">
      <c r="A1448" s="339"/>
      <c r="B1448" s="340"/>
      <c r="C1448" s="340"/>
      <c r="D1448" s="340"/>
      <c r="E1448" s="341"/>
      <c r="F1448" s="349"/>
      <c r="G1448" s="349"/>
      <c r="H1448" s="340"/>
      <c r="I1448" s="340"/>
    </row>
    <row r="1449" s="307" customFormat="1" ht="55" customHeight="1" spans="1:9">
      <c r="A1449" s="339"/>
      <c r="B1449" s="340"/>
      <c r="C1449" s="340"/>
      <c r="D1449" s="340"/>
      <c r="E1449" s="341"/>
      <c r="F1449" s="349"/>
      <c r="G1449" s="349"/>
      <c r="H1449" s="340"/>
      <c r="I1449" s="340"/>
    </row>
    <row r="1450" s="307" customFormat="1" ht="55" customHeight="1" spans="1:9">
      <c r="A1450" s="339"/>
      <c r="B1450" s="340"/>
      <c r="C1450" s="340"/>
      <c r="D1450" s="340"/>
      <c r="E1450" s="341"/>
      <c r="F1450" s="349"/>
      <c r="G1450" s="349"/>
      <c r="H1450" s="340"/>
      <c r="I1450" s="340"/>
    </row>
    <row r="1451" s="307" customFormat="1" ht="55" customHeight="1" spans="1:9">
      <c r="A1451" s="339"/>
      <c r="B1451" s="340"/>
      <c r="C1451" s="340"/>
      <c r="D1451" s="340"/>
      <c r="E1451" s="341"/>
      <c r="F1451" s="349"/>
      <c r="G1451" s="349"/>
      <c r="H1451" s="340"/>
      <c r="I1451" s="340"/>
    </row>
    <row r="1452" s="307" customFormat="1" ht="55" customHeight="1" spans="1:9">
      <c r="A1452" s="339"/>
      <c r="B1452" s="340"/>
      <c r="C1452" s="340"/>
      <c r="D1452" s="340"/>
      <c r="E1452" s="341"/>
      <c r="F1452" s="349"/>
      <c r="G1452" s="349"/>
      <c r="H1452" s="340"/>
      <c r="I1452" s="340"/>
    </row>
    <row r="1453" s="307" customFormat="1" ht="55" customHeight="1" spans="1:9">
      <c r="A1453" s="339"/>
      <c r="B1453" s="340"/>
      <c r="C1453" s="340"/>
      <c r="D1453" s="340"/>
      <c r="E1453" s="341"/>
      <c r="F1453" s="349"/>
      <c r="G1453" s="349"/>
      <c r="H1453" s="340"/>
      <c r="I1453" s="340"/>
    </row>
    <row r="1454" s="307" customFormat="1" ht="55" customHeight="1" spans="1:9">
      <c r="A1454" s="339"/>
      <c r="B1454" s="340"/>
      <c r="C1454" s="340"/>
      <c r="D1454" s="340"/>
      <c r="E1454" s="341"/>
      <c r="F1454" s="349"/>
      <c r="G1454" s="349"/>
      <c r="H1454" s="340"/>
      <c r="I1454" s="340"/>
    </row>
    <row r="1455" s="307" customFormat="1" ht="55" customHeight="1" spans="1:9">
      <c r="A1455" s="339"/>
      <c r="B1455" s="340"/>
      <c r="C1455" s="340"/>
      <c r="D1455" s="340"/>
      <c r="E1455" s="341"/>
      <c r="F1455" s="349"/>
      <c r="G1455" s="349"/>
      <c r="H1455" s="340"/>
      <c r="I1455" s="340"/>
    </row>
    <row r="1456" s="307" customFormat="1" ht="55" customHeight="1" spans="1:9">
      <c r="A1456" s="339"/>
      <c r="B1456" s="340"/>
      <c r="C1456" s="340"/>
      <c r="D1456" s="340"/>
      <c r="E1456" s="341"/>
      <c r="F1456" s="349"/>
      <c r="G1456" s="349"/>
      <c r="H1456" s="340"/>
      <c r="I1456" s="340"/>
    </row>
    <row r="1457" s="307" customFormat="1" ht="55" customHeight="1" spans="1:9">
      <c r="A1457" s="339"/>
      <c r="B1457" s="340"/>
      <c r="C1457" s="340"/>
      <c r="D1457" s="340"/>
      <c r="E1457" s="341"/>
      <c r="F1457" s="349"/>
      <c r="G1457" s="349"/>
      <c r="H1457" s="340"/>
      <c r="I1457" s="340"/>
    </row>
    <row r="1458" s="307" customFormat="1" ht="55" customHeight="1" spans="1:9">
      <c r="A1458" s="339"/>
      <c r="B1458" s="340"/>
      <c r="C1458" s="340"/>
      <c r="D1458" s="340"/>
      <c r="E1458" s="341"/>
      <c r="F1458" s="349"/>
      <c r="G1458" s="349"/>
      <c r="H1458" s="340"/>
      <c r="I1458" s="340"/>
    </row>
    <row r="1459" s="306" customFormat="1" ht="55" customHeight="1" spans="1:9">
      <c r="A1459" s="331"/>
      <c r="B1459" s="336" t="s">
        <v>22</v>
      </c>
      <c r="C1459" s="336"/>
      <c r="D1459" s="336" t="s">
        <v>149</v>
      </c>
      <c r="E1459" s="337"/>
      <c r="F1459" s="348">
        <f>SUM(F1460:F1576)</f>
        <v>0</v>
      </c>
      <c r="G1459" s="348">
        <f>SUM(G1460:G1576)</f>
        <v>0</v>
      </c>
      <c r="H1459" s="336" t="s">
        <v>148</v>
      </c>
      <c r="I1459" s="336"/>
    </row>
    <row r="1460" s="307" customFormat="1" ht="55" customHeight="1" spans="1:9">
      <c r="A1460" s="339"/>
      <c r="B1460" s="340"/>
      <c r="C1460" s="340"/>
      <c r="D1460" s="340"/>
      <c r="E1460" s="341"/>
      <c r="F1460" s="349"/>
      <c r="G1460" s="349"/>
      <c r="H1460" s="340"/>
      <c r="I1460" s="340"/>
    </row>
    <row r="1461" s="307" customFormat="1" ht="55" customHeight="1" spans="1:9">
      <c r="A1461" s="339"/>
      <c r="B1461" s="340"/>
      <c r="C1461" s="340"/>
      <c r="D1461" s="340"/>
      <c r="E1461" s="341"/>
      <c r="F1461" s="349"/>
      <c r="G1461" s="349"/>
      <c r="H1461" s="340"/>
      <c r="I1461" s="340"/>
    </row>
    <row r="1462" s="307" customFormat="1" ht="55" customHeight="1" spans="1:9">
      <c r="A1462" s="339"/>
      <c r="B1462" s="340"/>
      <c r="C1462" s="340"/>
      <c r="D1462" s="340"/>
      <c r="E1462" s="341"/>
      <c r="F1462" s="349"/>
      <c r="G1462" s="349"/>
      <c r="H1462" s="340"/>
      <c r="I1462" s="340"/>
    </row>
    <row r="1463" s="307" customFormat="1" ht="55" customHeight="1" spans="1:9">
      <c r="A1463" s="339"/>
      <c r="B1463" s="340"/>
      <c r="C1463" s="340"/>
      <c r="D1463" s="340"/>
      <c r="E1463" s="341"/>
      <c r="F1463" s="349"/>
      <c r="G1463" s="349"/>
      <c r="H1463" s="340"/>
      <c r="I1463" s="340"/>
    </row>
    <row r="1464" s="307" customFormat="1" ht="55" customHeight="1" spans="1:9">
      <c r="A1464" s="339"/>
      <c r="B1464" s="340"/>
      <c r="C1464" s="340"/>
      <c r="D1464" s="340"/>
      <c r="E1464" s="341"/>
      <c r="F1464" s="349"/>
      <c r="G1464" s="349"/>
      <c r="H1464" s="340"/>
      <c r="I1464" s="340"/>
    </row>
    <row r="1465" s="307" customFormat="1" ht="55" customHeight="1" spans="1:9">
      <c r="A1465" s="339"/>
      <c r="B1465" s="340"/>
      <c r="C1465" s="340"/>
      <c r="D1465" s="340"/>
      <c r="E1465" s="341"/>
      <c r="F1465" s="349"/>
      <c r="G1465" s="349"/>
      <c r="H1465" s="340"/>
      <c r="I1465" s="340"/>
    </row>
    <row r="1466" s="307" customFormat="1" ht="55" customHeight="1" spans="1:9">
      <c r="A1466" s="339"/>
      <c r="B1466" s="340"/>
      <c r="C1466" s="340"/>
      <c r="D1466" s="340"/>
      <c r="E1466" s="341"/>
      <c r="F1466" s="349"/>
      <c r="G1466" s="349"/>
      <c r="H1466" s="340"/>
      <c r="I1466" s="340"/>
    </row>
    <row r="1467" s="307" customFormat="1" ht="55" customHeight="1" spans="1:9">
      <c r="A1467" s="339"/>
      <c r="B1467" s="340"/>
      <c r="C1467" s="340"/>
      <c r="D1467" s="340"/>
      <c r="E1467" s="341"/>
      <c r="F1467" s="349"/>
      <c r="G1467" s="349"/>
      <c r="H1467" s="340"/>
      <c r="I1467" s="340"/>
    </row>
    <row r="1468" s="307" customFormat="1" ht="55" customHeight="1" spans="1:9">
      <c r="A1468" s="339"/>
      <c r="B1468" s="340"/>
      <c r="C1468" s="340"/>
      <c r="D1468" s="340"/>
      <c r="E1468" s="341"/>
      <c r="F1468" s="349"/>
      <c r="G1468" s="349"/>
      <c r="H1468" s="340"/>
      <c r="I1468" s="340"/>
    </row>
    <row r="1469" s="307" customFormat="1" ht="55" customHeight="1" spans="1:9">
      <c r="A1469" s="339"/>
      <c r="B1469" s="340"/>
      <c r="C1469" s="340"/>
      <c r="D1469" s="340"/>
      <c r="E1469" s="341"/>
      <c r="F1469" s="349"/>
      <c r="G1469" s="349"/>
      <c r="H1469" s="340"/>
      <c r="I1469" s="340"/>
    </row>
    <row r="1470" s="307" customFormat="1" ht="55" customHeight="1" spans="1:9">
      <c r="A1470" s="339"/>
      <c r="B1470" s="340"/>
      <c r="C1470" s="340"/>
      <c r="D1470" s="340"/>
      <c r="E1470" s="341"/>
      <c r="F1470" s="349"/>
      <c r="G1470" s="349"/>
      <c r="H1470" s="340"/>
      <c r="I1470" s="340"/>
    </row>
    <row r="1471" s="307" customFormat="1" ht="55" customHeight="1" spans="1:9">
      <c r="A1471" s="339"/>
      <c r="B1471" s="340"/>
      <c r="C1471" s="340"/>
      <c r="D1471" s="340"/>
      <c r="E1471" s="341"/>
      <c r="F1471" s="349"/>
      <c r="G1471" s="349"/>
      <c r="H1471" s="340"/>
      <c r="I1471" s="340"/>
    </row>
    <row r="1472" s="307" customFormat="1" ht="55" customHeight="1" spans="1:9">
      <c r="A1472" s="339"/>
      <c r="B1472" s="340"/>
      <c r="C1472" s="340"/>
      <c r="D1472" s="340"/>
      <c r="E1472" s="341"/>
      <c r="F1472" s="349"/>
      <c r="G1472" s="349"/>
      <c r="H1472" s="340"/>
      <c r="I1472" s="340"/>
    </row>
    <row r="1473" s="307" customFormat="1" ht="55" customHeight="1" spans="1:9">
      <c r="A1473" s="339"/>
      <c r="B1473" s="340"/>
      <c r="C1473" s="340"/>
      <c r="D1473" s="340"/>
      <c r="E1473" s="341"/>
      <c r="F1473" s="349"/>
      <c r="G1473" s="349"/>
      <c r="H1473" s="340"/>
      <c r="I1473" s="340"/>
    </row>
    <row r="1474" s="307" customFormat="1" ht="55" customHeight="1" spans="1:9">
      <c r="A1474" s="339"/>
      <c r="B1474" s="340"/>
      <c r="C1474" s="340"/>
      <c r="D1474" s="340"/>
      <c r="E1474" s="341"/>
      <c r="F1474" s="349"/>
      <c r="G1474" s="349"/>
      <c r="H1474" s="340"/>
      <c r="I1474" s="340"/>
    </row>
    <row r="1475" s="307" customFormat="1" ht="55" customHeight="1" spans="1:9">
      <c r="A1475" s="339"/>
      <c r="B1475" s="340"/>
      <c r="C1475" s="340"/>
      <c r="D1475" s="340"/>
      <c r="E1475" s="341"/>
      <c r="F1475" s="349"/>
      <c r="G1475" s="349"/>
      <c r="H1475" s="340"/>
      <c r="I1475" s="340"/>
    </row>
    <row r="1476" s="307" customFormat="1" ht="55" customHeight="1" spans="1:9">
      <c r="A1476" s="339"/>
      <c r="B1476" s="340"/>
      <c r="C1476" s="340"/>
      <c r="D1476" s="340"/>
      <c r="E1476" s="341"/>
      <c r="F1476" s="349"/>
      <c r="G1476" s="349"/>
      <c r="H1476" s="340"/>
      <c r="I1476" s="340"/>
    </row>
    <row r="1477" s="307" customFormat="1" ht="55" customHeight="1" spans="1:9">
      <c r="A1477" s="339"/>
      <c r="B1477" s="340"/>
      <c r="C1477" s="340"/>
      <c r="D1477" s="340"/>
      <c r="E1477" s="341"/>
      <c r="F1477" s="349"/>
      <c r="G1477" s="349"/>
      <c r="H1477" s="340"/>
      <c r="I1477" s="340"/>
    </row>
    <row r="1478" s="307" customFormat="1" ht="55" customHeight="1" spans="1:9">
      <c r="A1478" s="339"/>
      <c r="B1478" s="340"/>
      <c r="C1478" s="340"/>
      <c r="D1478" s="340"/>
      <c r="E1478" s="341"/>
      <c r="F1478" s="349"/>
      <c r="G1478" s="349"/>
      <c r="H1478" s="340"/>
      <c r="I1478" s="340"/>
    </row>
    <row r="1479" s="307" customFormat="1" ht="55" customHeight="1" spans="1:9">
      <c r="A1479" s="339"/>
      <c r="B1479" s="340"/>
      <c r="C1479" s="340"/>
      <c r="D1479" s="340"/>
      <c r="E1479" s="341"/>
      <c r="F1479" s="349"/>
      <c r="G1479" s="349"/>
      <c r="H1479" s="340"/>
      <c r="I1479" s="340"/>
    </row>
    <row r="1480" s="307" customFormat="1" ht="55" customHeight="1" spans="1:9">
      <c r="A1480" s="339"/>
      <c r="B1480" s="340"/>
      <c r="C1480" s="340"/>
      <c r="D1480" s="340"/>
      <c r="E1480" s="341"/>
      <c r="F1480" s="349"/>
      <c r="G1480" s="349"/>
      <c r="H1480" s="340"/>
      <c r="I1480" s="340"/>
    </row>
    <row r="1481" s="307" customFormat="1" ht="55" customHeight="1" spans="1:9">
      <c r="A1481" s="339"/>
      <c r="B1481" s="340"/>
      <c r="C1481" s="340"/>
      <c r="D1481" s="340"/>
      <c r="E1481" s="341"/>
      <c r="F1481" s="349"/>
      <c r="G1481" s="349"/>
      <c r="H1481" s="340"/>
      <c r="I1481" s="340"/>
    </row>
    <row r="1482" s="307" customFormat="1" ht="55" customHeight="1" spans="1:9">
      <c r="A1482" s="339"/>
      <c r="B1482" s="340"/>
      <c r="C1482" s="340"/>
      <c r="D1482" s="340"/>
      <c r="E1482" s="341"/>
      <c r="F1482" s="349"/>
      <c r="G1482" s="349"/>
      <c r="H1482" s="340"/>
      <c r="I1482" s="340"/>
    </row>
    <row r="1483" s="307" customFormat="1" ht="55" customHeight="1" spans="1:9">
      <c r="A1483" s="339"/>
      <c r="B1483" s="340"/>
      <c r="C1483" s="340"/>
      <c r="D1483" s="340"/>
      <c r="E1483" s="341"/>
      <c r="F1483" s="349"/>
      <c r="G1483" s="349"/>
      <c r="H1483" s="340"/>
      <c r="I1483" s="340"/>
    </row>
    <row r="1484" s="307" customFormat="1" ht="55" customHeight="1" spans="1:9">
      <c r="A1484" s="339"/>
      <c r="B1484" s="340"/>
      <c r="C1484" s="340"/>
      <c r="D1484" s="340"/>
      <c r="E1484" s="341"/>
      <c r="F1484" s="349"/>
      <c r="G1484" s="349"/>
      <c r="H1484" s="340"/>
      <c r="I1484" s="340"/>
    </row>
    <row r="1485" s="307" customFormat="1" ht="55" customHeight="1" spans="1:9">
      <c r="A1485" s="339"/>
      <c r="B1485" s="340"/>
      <c r="C1485" s="340"/>
      <c r="D1485" s="340"/>
      <c r="E1485" s="341"/>
      <c r="F1485" s="349"/>
      <c r="G1485" s="349"/>
      <c r="H1485" s="340"/>
      <c r="I1485" s="340"/>
    </row>
    <row r="1486" s="307" customFormat="1" ht="55" customHeight="1" spans="1:9">
      <c r="A1486" s="339"/>
      <c r="B1486" s="340"/>
      <c r="C1486" s="340"/>
      <c r="D1486" s="340"/>
      <c r="E1486" s="341"/>
      <c r="F1486" s="349"/>
      <c r="G1486" s="349"/>
      <c r="H1486" s="340"/>
      <c r="I1486" s="340"/>
    </row>
    <row r="1487" s="307" customFormat="1" ht="55" customHeight="1" spans="1:9">
      <c r="A1487" s="339"/>
      <c r="B1487" s="340"/>
      <c r="C1487" s="340"/>
      <c r="D1487" s="340"/>
      <c r="E1487" s="341"/>
      <c r="F1487" s="349"/>
      <c r="G1487" s="349"/>
      <c r="H1487" s="340"/>
      <c r="I1487" s="340"/>
    </row>
    <row r="1488" s="307" customFormat="1" ht="55" customHeight="1" spans="1:9">
      <c r="A1488" s="339"/>
      <c r="B1488" s="340"/>
      <c r="C1488" s="340"/>
      <c r="D1488" s="340"/>
      <c r="E1488" s="341"/>
      <c r="F1488" s="349"/>
      <c r="G1488" s="349"/>
      <c r="H1488" s="340"/>
      <c r="I1488" s="340"/>
    </row>
    <row r="1489" s="307" customFormat="1" ht="55" customHeight="1" spans="1:9">
      <c r="A1489" s="339"/>
      <c r="B1489" s="340"/>
      <c r="C1489" s="340"/>
      <c r="D1489" s="340"/>
      <c r="E1489" s="341"/>
      <c r="F1489" s="349"/>
      <c r="G1489" s="349"/>
      <c r="H1489" s="340"/>
      <c r="I1489" s="340"/>
    </row>
    <row r="1490" s="307" customFormat="1" ht="55" customHeight="1" spans="1:9">
      <c r="A1490" s="339"/>
      <c r="B1490" s="340"/>
      <c r="C1490" s="340"/>
      <c r="D1490" s="340"/>
      <c r="E1490" s="341"/>
      <c r="F1490" s="349"/>
      <c r="G1490" s="349"/>
      <c r="H1490" s="340"/>
      <c r="I1490" s="340"/>
    </row>
    <row r="1491" s="307" customFormat="1" ht="55" customHeight="1" spans="1:9">
      <c r="A1491" s="339"/>
      <c r="B1491" s="340"/>
      <c r="C1491" s="340"/>
      <c r="D1491" s="340"/>
      <c r="E1491" s="341"/>
      <c r="F1491" s="349"/>
      <c r="G1491" s="349"/>
      <c r="H1491" s="340"/>
      <c r="I1491" s="340"/>
    </row>
    <row r="1492" s="307" customFormat="1" ht="55" customHeight="1" spans="1:9">
      <c r="A1492" s="339"/>
      <c r="B1492" s="340"/>
      <c r="C1492" s="340"/>
      <c r="D1492" s="340"/>
      <c r="E1492" s="341"/>
      <c r="F1492" s="349"/>
      <c r="G1492" s="349"/>
      <c r="H1492" s="340"/>
      <c r="I1492" s="340"/>
    </row>
    <row r="1493" s="307" customFormat="1" ht="55" customHeight="1" spans="1:9">
      <c r="A1493" s="339"/>
      <c r="B1493" s="340"/>
      <c r="C1493" s="340"/>
      <c r="D1493" s="340"/>
      <c r="E1493" s="341"/>
      <c r="F1493" s="349"/>
      <c r="G1493" s="349"/>
      <c r="H1493" s="340"/>
      <c r="I1493" s="340"/>
    </row>
    <row r="1494" s="307" customFormat="1" ht="55" customHeight="1" spans="1:9">
      <c r="A1494" s="339"/>
      <c r="B1494" s="340"/>
      <c r="C1494" s="340"/>
      <c r="D1494" s="340"/>
      <c r="E1494" s="341"/>
      <c r="F1494" s="349"/>
      <c r="G1494" s="349"/>
      <c r="H1494" s="340"/>
      <c r="I1494" s="340"/>
    </row>
    <row r="1495" s="307" customFormat="1" ht="55" customHeight="1" spans="1:9">
      <c r="A1495" s="339"/>
      <c r="B1495" s="340"/>
      <c r="C1495" s="340"/>
      <c r="D1495" s="340"/>
      <c r="E1495" s="341"/>
      <c r="F1495" s="349"/>
      <c r="G1495" s="349"/>
      <c r="H1495" s="340"/>
      <c r="I1495" s="340"/>
    </row>
    <row r="1496" s="307" customFormat="1" ht="55" customHeight="1" spans="1:9">
      <c r="A1496" s="339"/>
      <c r="B1496" s="340"/>
      <c r="C1496" s="340"/>
      <c r="D1496" s="340"/>
      <c r="E1496" s="341"/>
      <c r="F1496" s="349"/>
      <c r="G1496" s="349"/>
      <c r="H1496" s="340"/>
      <c r="I1496" s="340"/>
    </row>
    <row r="1497" s="307" customFormat="1" ht="55" customHeight="1" spans="1:9">
      <c r="A1497" s="339"/>
      <c r="B1497" s="340"/>
      <c r="C1497" s="340"/>
      <c r="D1497" s="340"/>
      <c r="E1497" s="341"/>
      <c r="F1497" s="349"/>
      <c r="G1497" s="349"/>
      <c r="H1497" s="340"/>
      <c r="I1497" s="340"/>
    </row>
    <row r="1498" s="307" customFormat="1" ht="55" customHeight="1" spans="1:9">
      <c r="A1498" s="339"/>
      <c r="B1498" s="340"/>
      <c r="C1498" s="340"/>
      <c r="D1498" s="340"/>
      <c r="E1498" s="341"/>
      <c r="F1498" s="349"/>
      <c r="G1498" s="349"/>
      <c r="H1498" s="340"/>
      <c r="I1498" s="340"/>
    </row>
    <row r="1499" s="307" customFormat="1" ht="55" customHeight="1" spans="1:9">
      <c r="A1499" s="339"/>
      <c r="B1499" s="340"/>
      <c r="C1499" s="340"/>
      <c r="D1499" s="340"/>
      <c r="E1499" s="341"/>
      <c r="F1499" s="349"/>
      <c r="G1499" s="349"/>
      <c r="H1499" s="340"/>
      <c r="I1499" s="340"/>
    </row>
    <row r="1500" s="307" customFormat="1" ht="55" customHeight="1" spans="1:9">
      <c r="A1500" s="339"/>
      <c r="B1500" s="340"/>
      <c r="C1500" s="340"/>
      <c r="D1500" s="340"/>
      <c r="E1500" s="341"/>
      <c r="F1500" s="349"/>
      <c r="G1500" s="349"/>
      <c r="H1500" s="340"/>
      <c r="I1500" s="340"/>
    </row>
    <row r="1501" s="307" customFormat="1" ht="55" customHeight="1" spans="1:9">
      <c r="A1501" s="339"/>
      <c r="B1501" s="340"/>
      <c r="C1501" s="340"/>
      <c r="D1501" s="340"/>
      <c r="E1501" s="341"/>
      <c r="F1501" s="349"/>
      <c r="G1501" s="349"/>
      <c r="H1501" s="340"/>
      <c r="I1501" s="340"/>
    </row>
    <row r="1502" s="307" customFormat="1" ht="55" customHeight="1" spans="1:9">
      <c r="A1502" s="339"/>
      <c r="B1502" s="340"/>
      <c r="C1502" s="340"/>
      <c r="D1502" s="340"/>
      <c r="E1502" s="341"/>
      <c r="F1502" s="349"/>
      <c r="G1502" s="349"/>
      <c r="H1502" s="340"/>
      <c r="I1502" s="340"/>
    </row>
    <row r="1503" s="307" customFormat="1" ht="55" customHeight="1" spans="1:9">
      <c r="A1503" s="339"/>
      <c r="B1503" s="340"/>
      <c r="C1503" s="340"/>
      <c r="D1503" s="340"/>
      <c r="E1503" s="341"/>
      <c r="F1503" s="349"/>
      <c r="G1503" s="349"/>
      <c r="H1503" s="340"/>
      <c r="I1503" s="340"/>
    </row>
    <row r="1504" s="307" customFormat="1" ht="55" customHeight="1" spans="1:9">
      <c r="A1504" s="339"/>
      <c r="B1504" s="340"/>
      <c r="C1504" s="340"/>
      <c r="D1504" s="340"/>
      <c r="E1504" s="341"/>
      <c r="F1504" s="349"/>
      <c r="G1504" s="349"/>
      <c r="H1504" s="340"/>
      <c r="I1504" s="340"/>
    </row>
    <row r="1505" s="307" customFormat="1" ht="55" customHeight="1" spans="1:9">
      <c r="A1505" s="339"/>
      <c r="B1505" s="340"/>
      <c r="C1505" s="340"/>
      <c r="D1505" s="340"/>
      <c r="E1505" s="341"/>
      <c r="F1505" s="349"/>
      <c r="G1505" s="349"/>
      <c r="H1505" s="340"/>
      <c r="I1505" s="340"/>
    </row>
    <row r="1506" s="307" customFormat="1" ht="55" customHeight="1" spans="1:9">
      <c r="A1506" s="339"/>
      <c r="B1506" s="340"/>
      <c r="C1506" s="340"/>
      <c r="D1506" s="340"/>
      <c r="E1506" s="341"/>
      <c r="F1506" s="349"/>
      <c r="G1506" s="349"/>
      <c r="H1506" s="340"/>
      <c r="I1506" s="340"/>
    </row>
    <row r="1507" s="307" customFormat="1" ht="55" customHeight="1" spans="1:9">
      <c r="A1507" s="339"/>
      <c r="B1507" s="340"/>
      <c r="C1507" s="340"/>
      <c r="D1507" s="340"/>
      <c r="E1507" s="341"/>
      <c r="F1507" s="349"/>
      <c r="G1507" s="349"/>
      <c r="H1507" s="340"/>
      <c r="I1507" s="340"/>
    </row>
    <row r="1508" s="307" customFormat="1" ht="55" customHeight="1" spans="1:9">
      <c r="A1508" s="339"/>
      <c r="B1508" s="340"/>
      <c r="C1508" s="340"/>
      <c r="D1508" s="340"/>
      <c r="E1508" s="341"/>
      <c r="F1508" s="349"/>
      <c r="G1508" s="349"/>
      <c r="H1508" s="340"/>
      <c r="I1508" s="340"/>
    </row>
    <row r="1509" s="307" customFormat="1" ht="55" customHeight="1" spans="1:9">
      <c r="A1509" s="339"/>
      <c r="B1509" s="340"/>
      <c r="C1509" s="340"/>
      <c r="D1509" s="340"/>
      <c r="E1509" s="341"/>
      <c r="F1509" s="349"/>
      <c r="G1509" s="349"/>
      <c r="H1509" s="340"/>
      <c r="I1509" s="340"/>
    </row>
    <row r="1510" s="307" customFormat="1" ht="55" customHeight="1" spans="1:9">
      <c r="A1510" s="339"/>
      <c r="B1510" s="340"/>
      <c r="C1510" s="340"/>
      <c r="D1510" s="340"/>
      <c r="E1510" s="341"/>
      <c r="F1510" s="349"/>
      <c r="G1510" s="349"/>
      <c r="H1510" s="340"/>
      <c r="I1510" s="340"/>
    </row>
    <row r="1511" s="307" customFormat="1" ht="55" customHeight="1" spans="1:9">
      <c r="A1511" s="339"/>
      <c r="B1511" s="340"/>
      <c r="C1511" s="340"/>
      <c r="D1511" s="340"/>
      <c r="E1511" s="341"/>
      <c r="F1511" s="349"/>
      <c r="G1511" s="349"/>
      <c r="H1511" s="340"/>
      <c r="I1511" s="340"/>
    </row>
    <row r="1512" s="307" customFormat="1" ht="55" customHeight="1" spans="1:9">
      <c r="A1512" s="339"/>
      <c r="B1512" s="340"/>
      <c r="C1512" s="340"/>
      <c r="D1512" s="340"/>
      <c r="E1512" s="341"/>
      <c r="F1512" s="349"/>
      <c r="G1512" s="349"/>
      <c r="H1512" s="340"/>
      <c r="I1512" s="340"/>
    </row>
    <row r="1513" s="307" customFormat="1" ht="55" customHeight="1" spans="1:9">
      <c r="A1513" s="339"/>
      <c r="B1513" s="340"/>
      <c r="C1513" s="340"/>
      <c r="D1513" s="340"/>
      <c r="E1513" s="341"/>
      <c r="F1513" s="349"/>
      <c r="G1513" s="349"/>
      <c r="H1513" s="340"/>
      <c r="I1513" s="340"/>
    </row>
    <row r="1514" s="307" customFormat="1" ht="55" customHeight="1" spans="1:9">
      <c r="A1514" s="339"/>
      <c r="B1514" s="340"/>
      <c r="C1514" s="340"/>
      <c r="D1514" s="340"/>
      <c r="E1514" s="341"/>
      <c r="F1514" s="349"/>
      <c r="G1514" s="349"/>
      <c r="H1514" s="340"/>
      <c r="I1514" s="340"/>
    </row>
    <row r="1515" s="307" customFormat="1" ht="55" customHeight="1" spans="1:9">
      <c r="A1515" s="339"/>
      <c r="B1515" s="340"/>
      <c r="C1515" s="340"/>
      <c r="D1515" s="340"/>
      <c r="E1515" s="341"/>
      <c r="F1515" s="349"/>
      <c r="G1515" s="349"/>
      <c r="H1515" s="340"/>
      <c r="I1515" s="340"/>
    </row>
    <row r="1516" s="307" customFormat="1" ht="55" customHeight="1" spans="1:9">
      <c r="A1516" s="339"/>
      <c r="B1516" s="340"/>
      <c r="C1516" s="340"/>
      <c r="D1516" s="340"/>
      <c r="E1516" s="341"/>
      <c r="F1516" s="349"/>
      <c r="G1516" s="349"/>
      <c r="H1516" s="340"/>
      <c r="I1516" s="340"/>
    </row>
    <row r="1517" s="307" customFormat="1" ht="55" customHeight="1" spans="1:9">
      <c r="A1517" s="339"/>
      <c r="B1517" s="340"/>
      <c r="C1517" s="340"/>
      <c r="D1517" s="340"/>
      <c r="E1517" s="341"/>
      <c r="F1517" s="349"/>
      <c r="G1517" s="349"/>
      <c r="H1517" s="340"/>
      <c r="I1517" s="340"/>
    </row>
    <row r="1518" s="307" customFormat="1" ht="55" customHeight="1" spans="1:9">
      <c r="A1518" s="339"/>
      <c r="B1518" s="340"/>
      <c r="C1518" s="340"/>
      <c r="D1518" s="340"/>
      <c r="E1518" s="341"/>
      <c r="F1518" s="349"/>
      <c r="G1518" s="349"/>
      <c r="H1518" s="340"/>
      <c r="I1518" s="340"/>
    </row>
    <row r="1519" s="307" customFormat="1" ht="55" customHeight="1" spans="1:9">
      <c r="A1519" s="339"/>
      <c r="B1519" s="340"/>
      <c r="C1519" s="340"/>
      <c r="D1519" s="340"/>
      <c r="E1519" s="341"/>
      <c r="F1519" s="349"/>
      <c r="G1519" s="349"/>
      <c r="H1519" s="340"/>
      <c r="I1519" s="340"/>
    </row>
    <row r="1520" s="307" customFormat="1" ht="55" customHeight="1" spans="1:9">
      <c r="A1520" s="339"/>
      <c r="B1520" s="340"/>
      <c r="C1520" s="340"/>
      <c r="D1520" s="340"/>
      <c r="E1520" s="341"/>
      <c r="F1520" s="349"/>
      <c r="G1520" s="349"/>
      <c r="H1520" s="340"/>
      <c r="I1520" s="340"/>
    </row>
    <row r="1521" s="307" customFormat="1" ht="55" customHeight="1" spans="1:9">
      <c r="A1521" s="339"/>
      <c r="B1521" s="340"/>
      <c r="C1521" s="340"/>
      <c r="D1521" s="340"/>
      <c r="E1521" s="341"/>
      <c r="F1521" s="349"/>
      <c r="G1521" s="349"/>
      <c r="H1521" s="340"/>
      <c r="I1521" s="340"/>
    </row>
    <row r="1522" s="307" customFormat="1" ht="55" customHeight="1" spans="1:9">
      <c r="A1522" s="339"/>
      <c r="B1522" s="340"/>
      <c r="C1522" s="340"/>
      <c r="D1522" s="340"/>
      <c r="E1522" s="341"/>
      <c r="F1522" s="349"/>
      <c r="G1522" s="349"/>
      <c r="H1522" s="340"/>
      <c r="I1522" s="340"/>
    </row>
    <row r="1523" s="307" customFormat="1" ht="55" customHeight="1" spans="1:9">
      <c r="A1523" s="339"/>
      <c r="B1523" s="340"/>
      <c r="C1523" s="340"/>
      <c r="D1523" s="340"/>
      <c r="E1523" s="341"/>
      <c r="F1523" s="349"/>
      <c r="G1523" s="349"/>
      <c r="H1523" s="340"/>
      <c r="I1523" s="340"/>
    </row>
    <row r="1524" s="307" customFormat="1" ht="55" customHeight="1" spans="1:9">
      <c r="A1524" s="339"/>
      <c r="B1524" s="340"/>
      <c r="C1524" s="340"/>
      <c r="D1524" s="340"/>
      <c r="E1524" s="341"/>
      <c r="F1524" s="349"/>
      <c r="G1524" s="349"/>
      <c r="H1524" s="340"/>
      <c r="I1524" s="340"/>
    </row>
    <row r="1525" s="307" customFormat="1" ht="55" customHeight="1" spans="1:9">
      <c r="A1525" s="339"/>
      <c r="B1525" s="340"/>
      <c r="C1525" s="340"/>
      <c r="D1525" s="340"/>
      <c r="E1525" s="341"/>
      <c r="F1525" s="349"/>
      <c r="G1525" s="349"/>
      <c r="H1525" s="340"/>
      <c r="I1525" s="340"/>
    </row>
    <row r="1526" s="307" customFormat="1" ht="55" customHeight="1" spans="1:9">
      <c r="A1526" s="339"/>
      <c r="B1526" s="340"/>
      <c r="C1526" s="340"/>
      <c r="D1526" s="340"/>
      <c r="E1526" s="341"/>
      <c r="F1526" s="349"/>
      <c r="G1526" s="349"/>
      <c r="H1526" s="340"/>
      <c r="I1526" s="340"/>
    </row>
    <row r="1527" s="307" customFormat="1" ht="55" customHeight="1" spans="1:9">
      <c r="A1527" s="339"/>
      <c r="B1527" s="340"/>
      <c r="C1527" s="340"/>
      <c r="D1527" s="340"/>
      <c r="E1527" s="341"/>
      <c r="F1527" s="349"/>
      <c r="G1527" s="349"/>
      <c r="H1527" s="340"/>
      <c r="I1527" s="340"/>
    </row>
    <row r="1528" s="307" customFormat="1" ht="55" customHeight="1" spans="1:9">
      <c r="A1528" s="339"/>
      <c r="B1528" s="340"/>
      <c r="C1528" s="340"/>
      <c r="D1528" s="340"/>
      <c r="E1528" s="341"/>
      <c r="F1528" s="349"/>
      <c r="G1528" s="349"/>
      <c r="H1528" s="340"/>
      <c r="I1528" s="340"/>
    </row>
    <row r="1529" s="307" customFormat="1" ht="55" customHeight="1" spans="1:9">
      <c r="A1529" s="339"/>
      <c r="B1529" s="340"/>
      <c r="C1529" s="340"/>
      <c r="D1529" s="340"/>
      <c r="E1529" s="341"/>
      <c r="F1529" s="349"/>
      <c r="G1529" s="349"/>
      <c r="H1529" s="340"/>
      <c r="I1529" s="340"/>
    </row>
    <row r="1530" s="307" customFormat="1" ht="55" customHeight="1" spans="1:9">
      <c r="A1530" s="339"/>
      <c r="B1530" s="340"/>
      <c r="C1530" s="340"/>
      <c r="D1530" s="340"/>
      <c r="E1530" s="341"/>
      <c r="F1530" s="349"/>
      <c r="G1530" s="349"/>
      <c r="H1530" s="340"/>
      <c r="I1530" s="340"/>
    </row>
    <row r="1531" s="307" customFormat="1" ht="55" customHeight="1" spans="1:9">
      <c r="A1531" s="339"/>
      <c r="B1531" s="340"/>
      <c r="C1531" s="340"/>
      <c r="D1531" s="340"/>
      <c r="E1531" s="341"/>
      <c r="F1531" s="349"/>
      <c r="G1531" s="349"/>
      <c r="H1531" s="340"/>
      <c r="I1531" s="340"/>
    </row>
    <row r="1532" s="307" customFormat="1" ht="55" customHeight="1" spans="1:9">
      <c r="A1532" s="339"/>
      <c r="B1532" s="340"/>
      <c r="C1532" s="340"/>
      <c r="D1532" s="340"/>
      <c r="E1532" s="341"/>
      <c r="F1532" s="349"/>
      <c r="G1532" s="349"/>
      <c r="H1532" s="340"/>
      <c r="I1532" s="340"/>
    </row>
    <row r="1533" s="307" customFormat="1" ht="55" customHeight="1" spans="1:9">
      <c r="A1533" s="339"/>
      <c r="B1533" s="340"/>
      <c r="C1533" s="340"/>
      <c r="D1533" s="340"/>
      <c r="E1533" s="341"/>
      <c r="F1533" s="349"/>
      <c r="G1533" s="349"/>
      <c r="H1533" s="340"/>
      <c r="I1533" s="340"/>
    </row>
    <row r="1534" s="307" customFormat="1" ht="55" customHeight="1" spans="1:9">
      <c r="A1534" s="339"/>
      <c r="B1534" s="340"/>
      <c r="C1534" s="340"/>
      <c r="D1534" s="340"/>
      <c r="E1534" s="341"/>
      <c r="F1534" s="349"/>
      <c r="G1534" s="349"/>
      <c r="H1534" s="340"/>
      <c r="I1534" s="340"/>
    </row>
    <row r="1535" s="307" customFormat="1" ht="55" customHeight="1" spans="1:9">
      <c r="A1535" s="339"/>
      <c r="B1535" s="340"/>
      <c r="C1535" s="340"/>
      <c r="D1535" s="340"/>
      <c r="E1535" s="341"/>
      <c r="F1535" s="349"/>
      <c r="G1535" s="349"/>
      <c r="H1535" s="340"/>
      <c r="I1535" s="340"/>
    </row>
    <row r="1536" s="307" customFormat="1" ht="55" customHeight="1" spans="1:9">
      <c r="A1536" s="339"/>
      <c r="B1536" s="340"/>
      <c r="C1536" s="340"/>
      <c r="D1536" s="340"/>
      <c r="E1536" s="341"/>
      <c r="F1536" s="349"/>
      <c r="G1536" s="349"/>
      <c r="H1536" s="340"/>
      <c r="I1536" s="340"/>
    </row>
    <row r="1537" s="307" customFormat="1" ht="55" customHeight="1" spans="1:9">
      <c r="A1537" s="339"/>
      <c r="B1537" s="340"/>
      <c r="C1537" s="340"/>
      <c r="D1537" s="340"/>
      <c r="E1537" s="341"/>
      <c r="F1537" s="349"/>
      <c r="G1537" s="349"/>
      <c r="H1537" s="340"/>
      <c r="I1537" s="340"/>
    </row>
    <row r="1538" s="307" customFormat="1" ht="55" customHeight="1" spans="1:9">
      <c r="A1538" s="339"/>
      <c r="B1538" s="340"/>
      <c r="C1538" s="340"/>
      <c r="D1538" s="340"/>
      <c r="E1538" s="341"/>
      <c r="F1538" s="349"/>
      <c r="G1538" s="349"/>
      <c r="H1538" s="340"/>
      <c r="I1538" s="340"/>
    </row>
    <row r="1539" s="307" customFormat="1" ht="55" customHeight="1" spans="1:9">
      <c r="A1539" s="339"/>
      <c r="B1539" s="340"/>
      <c r="C1539" s="340"/>
      <c r="D1539" s="340"/>
      <c r="E1539" s="341"/>
      <c r="F1539" s="349"/>
      <c r="G1539" s="349"/>
      <c r="H1539" s="340"/>
      <c r="I1539" s="340"/>
    </row>
    <row r="1540" s="307" customFormat="1" ht="55" customHeight="1" spans="1:9">
      <c r="A1540" s="339"/>
      <c r="B1540" s="340"/>
      <c r="C1540" s="340"/>
      <c r="D1540" s="340"/>
      <c r="E1540" s="341"/>
      <c r="F1540" s="349"/>
      <c r="G1540" s="349"/>
      <c r="H1540" s="340"/>
      <c r="I1540" s="340"/>
    </row>
    <row r="1541" s="307" customFormat="1" ht="55" customHeight="1" spans="1:9">
      <c r="A1541" s="339"/>
      <c r="B1541" s="340"/>
      <c r="C1541" s="340"/>
      <c r="D1541" s="340"/>
      <c r="E1541" s="341"/>
      <c r="F1541" s="349"/>
      <c r="G1541" s="349"/>
      <c r="H1541" s="340"/>
      <c r="I1541" s="340"/>
    </row>
    <row r="1542" s="307" customFormat="1" ht="55" customHeight="1" spans="1:9">
      <c r="A1542" s="339"/>
      <c r="B1542" s="340"/>
      <c r="C1542" s="340"/>
      <c r="D1542" s="340"/>
      <c r="E1542" s="341"/>
      <c r="F1542" s="349"/>
      <c r="G1542" s="349"/>
      <c r="H1542" s="340"/>
      <c r="I1542" s="340"/>
    </row>
    <row r="1543" s="307" customFormat="1" ht="55" customHeight="1" spans="1:9">
      <c r="A1543" s="339"/>
      <c r="B1543" s="340"/>
      <c r="C1543" s="340"/>
      <c r="D1543" s="340"/>
      <c r="E1543" s="341"/>
      <c r="F1543" s="349"/>
      <c r="G1543" s="349"/>
      <c r="H1543" s="340"/>
      <c r="I1543" s="340"/>
    </row>
    <row r="1544" s="307" customFormat="1" ht="55" customHeight="1" spans="1:9">
      <c r="A1544" s="339"/>
      <c r="B1544" s="340"/>
      <c r="C1544" s="340"/>
      <c r="D1544" s="340"/>
      <c r="E1544" s="341"/>
      <c r="F1544" s="349"/>
      <c r="G1544" s="349"/>
      <c r="H1544" s="340"/>
      <c r="I1544" s="340"/>
    </row>
    <row r="1545" s="307" customFormat="1" ht="55" customHeight="1" spans="1:9">
      <c r="A1545" s="339"/>
      <c r="B1545" s="340"/>
      <c r="C1545" s="340"/>
      <c r="D1545" s="340"/>
      <c r="E1545" s="341"/>
      <c r="F1545" s="349"/>
      <c r="G1545" s="349"/>
      <c r="H1545" s="340"/>
      <c r="I1545" s="340"/>
    </row>
    <row r="1546" s="307" customFormat="1" ht="55" customHeight="1" spans="1:9">
      <c r="A1546" s="339"/>
      <c r="B1546" s="340"/>
      <c r="C1546" s="340"/>
      <c r="D1546" s="340"/>
      <c r="E1546" s="341"/>
      <c r="F1546" s="349"/>
      <c r="G1546" s="349"/>
      <c r="H1546" s="340"/>
      <c r="I1546" s="340"/>
    </row>
    <row r="1547" s="307" customFormat="1" ht="55" customHeight="1" spans="1:9">
      <c r="A1547" s="339"/>
      <c r="B1547" s="340"/>
      <c r="C1547" s="340"/>
      <c r="D1547" s="340"/>
      <c r="E1547" s="341"/>
      <c r="F1547" s="349"/>
      <c r="G1547" s="349"/>
      <c r="H1547" s="340"/>
      <c r="I1547" s="340"/>
    </row>
    <row r="1548" s="307" customFormat="1" ht="55" customHeight="1" spans="1:9">
      <c r="A1548" s="339"/>
      <c r="B1548" s="340"/>
      <c r="C1548" s="340"/>
      <c r="D1548" s="340"/>
      <c r="E1548" s="341"/>
      <c r="F1548" s="349"/>
      <c r="G1548" s="349"/>
      <c r="H1548" s="340"/>
      <c r="I1548" s="340"/>
    </row>
    <row r="1549" s="307" customFormat="1" ht="55" customHeight="1" spans="1:9">
      <c r="A1549" s="339"/>
      <c r="B1549" s="340"/>
      <c r="C1549" s="340"/>
      <c r="D1549" s="340"/>
      <c r="E1549" s="341"/>
      <c r="F1549" s="349"/>
      <c r="G1549" s="349"/>
      <c r="H1549" s="340"/>
      <c r="I1549" s="340"/>
    </row>
    <row r="1550" s="307" customFormat="1" ht="55" customHeight="1" spans="1:9">
      <c r="A1550" s="339"/>
      <c r="B1550" s="340"/>
      <c r="C1550" s="340"/>
      <c r="D1550" s="340"/>
      <c r="E1550" s="341"/>
      <c r="F1550" s="349"/>
      <c r="G1550" s="349"/>
      <c r="H1550" s="340"/>
      <c r="I1550" s="340"/>
    </row>
    <row r="1551" s="307" customFormat="1" ht="55" customHeight="1" spans="1:9">
      <c r="A1551" s="339"/>
      <c r="B1551" s="340"/>
      <c r="C1551" s="340"/>
      <c r="D1551" s="340"/>
      <c r="E1551" s="341"/>
      <c r="F1551" s="349"/>
      <c r="G1551" s="349"/>
      <c r="H1551" s="340"/>
      <c r="I1551" s="340"/>
    </row>
    <row r="1552" s="307" customFormat="1" ht="55" customHeight="1" spans="1:9">
      <c r="A1552" s="339"/>
      <c r="B1552" s="340"/>
      <c r="C1552" s="340"/>
      <c r="D1552" s="340"/>
      <c r="E1552" s="341"/>
      <c r="F1552" s="349"/>
      <c r="G1552" s="349"/>
      <c r="H1552" s="340"/>
      <c r="I1552" s="340"/>
    </row>
    <row r="1553" s="307" customFormat="1" ht="55" customHeight="1" spans="1:9">
      <c r="A1553" s="339"/>
      <c r="B1553" s="340"/>
      <c r="C1553" s="340"/>
      <c r="D1553" s="340"/>
      <c r="E1553" s="341"/>
      <c r="F1553" s="349"/>
      <c r="G1553" s="349"/>
      <c r="H1553" s="340"/>
      <c r="I1553" s="340"/>
    </row>
    <row r="1554" s="307" customFormat="1" ht="55" customHeight="1" spans="1:9">
      <c r="A1554" s="339"/>
      <c r="B1554" s="340"/>
      <c r="C1554" s="340"/>
      <c r="D1554" s="340"/>
      <c r="E1554" s="341"/>
      <c r="F1554" s="349"/>
      <c r="G1554" s="349"/>
      <c r="H1554" s="340"/>
      <c r="I1554" s="340"/>
    </row>
    <row r="1555" s="307" customFormat="1" ht="55" customHeight="1" spans="1:9">
      <c r="A1555" s="339"/>
      <c r="B1555" s="340"/>
      <c r="C1555" s="340"/>
      <c r="D1555" s="340"/>
      <c r="E1555" s="341"/>
      <c r="F1555" s="349"/>
      <c r="G1555" s="349"/>
      <c r="H1555" s="340"/>
      <c r="I1555" s="340"/>
    </row>
    <row r="1556" s="307" customFormat="1" ht="55" customHeight="1" spans="1:9">
      <c r="A1556" s="339"/>
      <c r="B1556" s="340"/>
      <c r="C1556" s="340"/>
      <c r="D1556" s="340"/>
      <c r="E1556" s="341"/>
      <c r="F1556" s="349"/>
      <c r="G1556" s="349"/>
      <c r="H1556" s="340"/>
      <c r="I1556" s="340"/>
    </row>
    <row r="1557" s="307" customFormat="1" ht="55" customHeight="1" spans="1:9">
      <c r="A1557" s="339"/>
      <c r="B1557" s="340"/>
      <c r="C1557" s="340"/>
      <c r="D1557" s="340"/>
      <c r="E1557" s="341"/>
      <c r="F1557" s="349"/>
      <c r="G1557" s="349"/>
      <c r="H1557" s="340"/>
      <c r="I1557" s="340"/>
    </row>
    <row r="1558" s="307" customFormat="1" ht="55" customHeight="1" spans="1:9">
      <c r="A1558" s="339"/>
      <c r="B1558" s="340"/>
      <c r="C1558" s="340"/>
      <c r="D1558" s="340"/>
      <c r="E1558" s="341"/>
      <c r="F1558" s="349"/>
      <c r="G1558" s="349"/>
      <c r="H1558" s="340"/>
      <c r="I1558" s="340"/>
    </row>
    <row r="1559" s="307" customFormat="1" ht="55" customHeight="1" spans="1:9">
      <c r="A1559" s="339"/>
      <c r="B1559" s="340"/>
      <c r="C1559" s="340"/>
      <c r="D1559" s="340"/>
      <c r="E1559" s="341"/>
      <c r="F1559" s="349"/>
      <c r="G1559" s="349"/>
      <c r="H1559" s="340"/>
      <c r="I1559" s="340"/>
    </row>
    <row r="1560" s="307" customFormat="1" ht="55" customHeight="1" spans="1:9">
      <c r="A1560" s="339"/>
      <c r="B1560" s="340"/>
      <c r="C1560" s="340"/>
      <c r="D1560" s="340"/>
      <c r="E1560" s="341"/>
      <c r="F1560" s="349"/>
      <c r="G1560" s="349"/>
      <c r="H1560" s="340"/>
      <c r="I1560" s="340"/>
    </row>
    <row r="1561" s="307" customFormat="1" ht="55" customHeight="1" spans="1:9">
      <c r="A1561" s="339"/>
      <c r="B1561" s="340"/>
      <c r="C1561" s="340"/>
      <c r="D1561" s="340"/>
      <c r="E1561" s="341"/>
      <c r="F1561" s="349"/>
      <c r="G1561" s="349"/>
      <c r="H1561" s="340"/>
      <c r="I1561" s="340"/>
    </row>
    <row r="1562" s="307" customFormat="1" ht="55" customHeight="1" spans="1:9">
      <c r="A1562" s="339"/>
      <c r="B1562" s="340"/>
      <c r="C1562" s="340"/>
      <c r="D1562" s="340"/>
      <c r="E1562" s="341"/>
      <c r="F1562" s="349"/>
      <c r="G1562" s="349"/>
      <c r="H1562" s="340"/>
      <c r="I1562" s="340"/>
    </row>
    <row r="1563" s="307" customFormat="1" ht="55" customHeight="1" spans="1:9">
      <c r="A1563" s="339"/>
      <c r="B1563" s="340"/>
      <c r="C1563" s="340"/>
      <c r="D1563" s="340"/>
      <c r="E1563" s="341"/>
      <c r="F1563" s="349"/>
      <c r="G1563" s="349"/>
      <c r="H1563" s="340"/>
      <c r="I1563" s="340"/>
    </row>
    <row r="1564" s="307" customFormat="1" ht="55" customHeight="1" spans="1:9">
      <c r="A1564" s="339"/>
      <c r="B1564" s="340"/>
      <c r="C1564" s="340"/>
      <c r="D1564" s="340"/>
      <c r="E1564" s="341"/>
      <c r="F1564" s="349"/>
      <c r="G1564" s="349"/>
      <c r="H1564" s="340"/>
      <c r="I1564" s="340"/>
    </row>
    <row r="1565" s="307" customFormat="1" ht="55" customHeight="1" spans="1:9">
      <c r="A1565" s="339"/>
      <c r="B1565" s="340"/>
      <c r="C1565" s="340"/>
      <c r="D1565" s="340"/>
      <c r="E1565" s="341"/>
      <c r="F1565" s="349"/>
      <c r="G1565" s="349"/>
      <c r="H1565" s="340"/>
      <c r="I1565" s="340"/>
    </row>
    <row r="1566" s="307" customFormat="1" ht="55" customHeight="1" spans="1:9">
      <c r="A1566" s="339"/>
      <c r="B1566" s="340"/>
      <c r="C1566" s="340"/>
      <c r="D1566" s="340"/>
      <c r="E1566" s="341"/>
      <c r="F1566" s="349"/>
      <c r="G1566" s="349"/>
      <c r="H1566" s="340"/>
      <c r="I1566" s="340"/>
    </row>
    <row r="1567" s="307" customFormat="1" ht="55" customHeight="1" spans="1:9">
      <c r="A1567" s="339"/>
      <c r="B1567" s="340"/>
      <c r="C1567" s="340"/>
      <c r="D1567" s="340"/>
      <c r="E1567" s="341"/>
      <c r="F1567" s="349"/>
      <c r="G1567" s="349"/>
      <c r="H1567" s="340"/>
      <c r="I1567" s="340"/>
    </row>
    <row r="1568" s="307" customFormat="1" ht="55" customHeight="1" spans="1:9">
      <c r="A1568" s="339"/>
      <c r="B1568" s="340"/>
      <c r="C1568" s="340"/>
      <c r="D1568" s="340"/>
      <c r="E1568" s="341"/>
      <c r="F1568" s="349"/>
      <c r="G1568" s="349"/>
      <c r="H1568" s="340"/>
      <c r="I1568" s="340"/>
    </row>
    <row r="1569" s="307" customFormat="1" ht="55" customHeight="1" spans="1:9">
      <c r="A1569" s="339"/>
      <c r="B1569" s="340"/>
      <c r="C1569" s="340"/>
      <c r="D1569" s="340"/>
      <c r="E1569" s="341"/>
      <c r="F1569" s="349"/>
      <c r="G1569" s="349"/>
      <c r="H1569" s="340"/>
      <c r="I1569" s="340"/>
    </row>
    <row r="1570" s="307" customFormat="1" ht="55" customHeight="1" spans="1:9">
      <c r="A1570" s="339"/>
      <c r="B1570" s="340"/>
      <c r="C1570" s="340"/>
      <c r="D1570" s="340"/>
      <c r="E1570" s="341"/>
      <c r="F1570" s="349"/>
      <c r="G1570" s="349"/>
      <c r="H1570" s="340"/>
      <c r="I1570" s="340"/>
    </row>
    <row r="1571" s="307" customFormat="1" ht="55" customHeight="1" spans="1:9">
      <c r="A1571" s="339"/>
      <c r="B1571" s="340"/>
      <c r="C1571" s="340"/>
      <c r="D1571" s="340"/>
      <c r="E1571" s="341"/>
      <c r="F1571" s="349"/>
      <c r="G1571" s="349"/>
      <c r="H1571" s="340"/>
      <c r="I1571" s="340"/>
    </row>
    <row r="1572" s="307" customFormat="1" ht="55" customHeight="1" spans="1:9">
      <c r="A1572" s="339"/>
      <c r="B1572" s="340"/>
      <c r="C1572" s="340"/>
      <c r="D1572" s="340"/>
      <c r="E1572" s="341"/>
      <c r="F1572" s="349"/>
      <c r="G1572" s="349"/>
      <c r="H1572" s="340"/>
      <c r="I1572" s="340"/>
    </row>
    <row r="1573" s="307" customFormat="1" ht="55" customHeight="1" spans="1:9">
      <c r="A1573" s="339"/>
      <c r="B1573" s="340"/>
      <c r="C1573" s="340"/>
      <c r="D1573" s="340"/>
      <c r="E1573" s="341"/>
      <c r="F1573" s="349"/>
      <c r="G1573" s="349"/>
      <c r="H1573" s="340"/>
      <c r="I1573" s="340"/>
    </row>
    <row r="1574" s="307" customFormat="1" ht="55" customHeight="1" spans="1:9">
      <c r="A1574" s="339"/>
      <c r="B1574" s="340"/>
      <c r="C1574" s="340"/>
      <c r="D1574" s="340"/>
      <c r="E1574" s="341"/>
      <c r="F1574" s="349"/>
      <c r="G1574" s="349"/>
      <c r="H1574" s="340"/>
      <c r="I1574" s="340"/>
    </row>
    <row r="1575" s="307" customFormat="1" ht="55" customHeight="1" spans="1:9">
      <c r="A1575" s="339"/>
      <c r="B1575" s="340"/>
      <c r="C1575" s="340"/>
      <c r="D1575" s="340"/>
      <c r="E1575" s="341"/>
      <c r="F1575" s="349"/>
      <c r="G1575" s="349"/>
      <c r="H1575" s="340"/>
      <c r="I1575" s="340"/>
    </row>
    <row r="1576" s="307" customFormat="1" ht="55" customHeight="1" spans="1:9">
      <c r="A1576" s="339"/>
      <c r="B1576" s="340"/>
      <c r="C1576" s="340"/>
      <c r="D1576" s="340"/>
      <c r="E1576" s="341"/>
      <c r="F1576" s="349"/>
      <c r="G1576" s="349"/>
      <c r="H1576" s="340"/>
      <c r="I1576" s="340"/>
    </row>
    <row r="1577" s="306" customFormat="1" ht="55" customHeight="1" spans="1:9">
      <c r="A1577" s="331"/>
      <c r="B1577" s="336" t="s">
        <v>22</v>
      </c>
      <c r="C1577" s="336"/>
      <c r="D1577" s="336" t="s">
        <v>150</v>
      </c>
      <c r="E1577" s="337"/>
      <c r="F1577" s="345">
        <f>SUM(F1578:F1753)</f>
        <v>0</v>
      </c>
      <c r="G1577" s="345">
        <f>SUM(G1578:G1753)</f>
        <v>0</v>
      </c>
      <c r="H1577" s="336" t="s">
        <v>148</v>
      </c>
      <c r="I1577" s="336"/>
    </row>
    <row r="1578" s="306" customFormat="1" ht="55" customHeight="1" spans="1:9">
      <c r="A1578" s="323"/>
      <c r="B1578" s="340"/>
      <c r="C1578" s="340"/>
      <c r="D1578" s="340"/>
      <c r="E1578" s="341"/>
      <c r="F1578" s="350"/>
      <c r="G1578" s="350"/>
      <c r="H1578" s="340"/>
      <c r="I1578" s="340"/>
    </row>
    <row r="1579" s="306" customFormat="1" ht="55" customHeight="1" spans="1:9">
      <c r="A1579" s="323"/>
      <c r="B1579" s="340"/>
      <c r="C1579" s="340"/>
      <c r="D1579" s="340"/>
      <c r="E1579" s="341"/>
      <c r="F1579" s="350"/>
      <c r="G1579" s="350"/>
      <c r="H1579" s="340"/>
      <c r="I1579" s="340"/>
    </row>
    <row r="1580" s="306" customFormat="1" ht="55" customHeight="1" spans="1:9">
      <c r="A1580" s="323"/>
      <c r="B1580" s="340"/>
      <c r="C1580" s="340"/>
      <c r="D1580" s="340"/>
      <c r="E1580" s="341"/>
      <c r="F1580" s="350"/>
      <c r="G1580" s="350"/>
      <c r="H1580" s="340"/>
      <c r="I1580" s="340"/>
    </row>
    <row r="1581" s="306" customFormat="1" ht="55" customHeight="1" spans="1:9">
      <c r="A1581" s="323"/>
      <c r="B1581" s="340"/>
      <c r="C1581" s="340"/>
      <c r="D1581" s="340"/>
      <c r="E1581" s="341"/>
      <c r="F1581" s="350"/>
      <c r="G1581" s="350"/>
      <c r="H1581" s="340"/>
      <c r="I1581" s="340"/>
    </row>
    <row r="1582" s="306" customFormat="1" ht="55" customHeight="1" spans="1:9">
      <c r="A1582" s="323"/>
      <c r="B1582" s="340"/>
      <c r="C1582" s="340"/>
      <c r="D1582" s="340"/>
      <c r="E1582" s="341"/>
      <c r="F1582" s="350"/>
      <c r="G1582" s="350"/>
      <c r="H1582" s="340"/>
      <c r="I1582" s="340"/>
    </row>
    <row r="1583" s="306" customFormat="1" ht="55" customHeight="1" spans="1:9">
      <c r="A1583" s="323"/>
      <c r="B1583" s="340"/>
      <c r="C1583" s="340"/>
      <c r="D1583" s="340"/>
      <c r="E1583" s="341"/>
      <c r="F1583" s="350"/>
      <c r="G1583" s="350"/>
      <c r="H1583" s="340"/>
      <c r="I1583" s="340"/>
    </row>
    <row r="1584" s="306" customFormat="1" ht="55" customHeight="1" spans="1:9">
      <c r="A1584" s="323"/>
      <c r="B1584" s="340"/>
      <c r="C1584" s="340"/>
      <c r="D1584" s="340"/>
      <c r="E1584" s="341"/>
      <c r="F1584" s="350"/>
      <c r="G1584" s="350"/>
      <c r="H1584" s="340"/>
      <c r="I1584" s="340"/>
    </row>
    <row r="1585" s="306" customFormat="1" ht="55" customHeight="1" spans="1:9">
      <c r="A1585" s="323"/>
      <c r="B1585" s="340"/>
      <c r="C1585" s="340"/>
      <c r="D1585" s="340"/>
      <c r="E1585" s="341"/>
      <c r="F1585" s="350"/>
      <c r="G1585" s="350"/>
      <c r="H1585" s="340"/>
      <c r="I1585" s="340"/>
    </row>
    <row r="1586" s="306" customFormat="1" ht="55" customHeight="1" spans="1:9">
      <c r="A1586" s="323"/>
      <c r="B1586" s="340"/>
      <c r="C1586" s="340"/>
      <c r="D1586" s="340"/>
      <c r="E1586" s="341"/>
      <c r="F1586" s="350"/>
      <c r="G1586" s="350"/>
      <c r="H1586" s="340"/>
      <c r="I1586" s="340"/>
    </row>
    <row r="1587" s="306" customFormat="1" ht="55" customHeight="1" spans="1:9">
      <c r="A1587" s="323"/>
      <c r="B1587" s="340"/>
      <c r="C1587" s="340"/>
      <c r="D1587" s="340"/>
      <c r="E1587" s="341"/>
      <c r="F1587" s="350"/>
      <c r="G1587" s="350"/>
      <c r="H1587" s="340"/>
      <c r="I1587" s="340"/>
    </row>
    <row r="1588" s="306" customFormat="1" ht="55" customHeight="1" spans="1:9">
      <c r="A1588" s="323"/>
      <c r="B1588" s="340"/>
      <c r="C1588" s="340"/>
      <c r="D1588" s="340"/>
      <c r="E1588" s="341"/>
      <c r="F1588" s="350"/>
      <c r="G1588" s="350"/>
      <c r="H1588" s="340"/>
      <c r="I1588" s="340"/>
    </row>
    <row r="1589" s="306" customFormat="1" ht="55" customHeight="1" spans="1:9">
      <c r="A1589" s="323"/>
      <c r="B1589" s="340"/>
      <c r="C1589" s="340"/>
      <c r="D1589" s="340"/>
      <c r="E1589" s="341"/>
      <c r="F1589" s="350"/>
      <c r="G1589" s="350"/>
      <c r="H1589" s="340"/>
      <c r="I1589" s="340"/>
    </row>
    <row r="1590" s="306" customFormat="1" ht="55" customHeight="1" spans="1:9">
      <c r="A1590" s="323"/>
      <c r="B1590" s="340"/>
      <c r="C1590" s="340"/>
      <c r="D1590" s="340"/>
      <c r="E1590" s="341"/>
      <c r="F1590" s="350"/>
      <c r="G1590" s="350"/>
      <c r="H1590" s="340"/>
      <c r="I1590" s="340"/>
    </row>
    <row r="1591" s="306" customFormat="1" ht="55" customHeight="1" spans="1:9">
      <c r="A1591" s="323"/>
      <c r="B1591" s="340"/>
      <c r="C1591" s="340"/>
      <c r="D1591" s="340"/>
      <c r="E1591" s="341"/>
      <c r="F1591" s="350"/>
      <c r="G1591" s="350"/>
      <c r="H1591" s="340"/>
      <c r="I1591" s="340"/>
    </row>
    <row r="1592" s="306" customFormat="1" ht="55" customHeight="1" spans="1:9">
      <c r="A1592" s="323"/>
      <c r="B1592" s="340"/>
      <c r="C1592" s="340"/>
      <c r="D1592" s="340"/>
      <c r="E1592" s="341"/>
      <c r="F1592" s="350"/>
      <c r="G1592" s="350"/>
      <c r="H1592" s="340"/>
      <c r="I1592" s="340"/>
    </row>
    <row r="1593" s="306" customFormat="1" ht="55" customHeight="1" spans="1:9">
      <c r="A1593" s="323"/>
      <c r="B1593" s="340"/>
      <c r="C1593" s="340"/>
      <c r="D1593" s="340"/>
      <c r="E1593" s="341"/>
      <c r="F1593" s="350"/>
      <c r="G1593" s="350"/>
      <c r="H1593" s="340"/>
      <c r="I1593" s="340"/>
    </row>
    <row r="1594" s="306" customFormat="1" ht="55" customHeight="1" spans="1:9">
      <c r="A1594" s="323"/>
      <c r="B1594" s="340"/>
      <c r="C1594" s="340"/>
      <c r="D1594" s="340"/>
      <c r="E1594" s="341"/>
      <c r="F1594" s="350"/>
      <c r="G1594" s="350"/>
      <c r="H1594" s="340"/>
      <c r="I1594" s="340"/>
    </row>
    <row r="1595" s="306" customFormat="1" ht="55" customHeight="1" spans="1:9">
      <c r="A1595" s="323"/>
      <c r="B1595" s="340"/>
      <c r="C1595" s="340"/>
      <c r="D1595" s="340"/>
      <c r="E1595" s="341"/>
      <c r="F1595" s="350"/>
      <c r="G1595" s="350"/>
      <c r="H1595" s="340"/>
      <c r="I1595" s="340"/>
    </row>
    <row r="1596" s="306" customFormat="1" ht="55" customHeight="1" spans="1:9">
      <c r="A1596" s="323"/>
      <c r="B1596" s="340"/>
      <c r="C1596" s="340"/>
      <c r="D1596" s="340"/>
      <c r="E1596" s="341"/>
      <c r="F1596" s="350"/>
      <c r="G1596" s="350"/>
      <c r="H1596" s="340"/>
      <c r="I1596" s="340"/>
    </row>
    <row r="1597" s="306" customFormat="1" ht="55" customHeight="1" spans="1:9">
      <c r="A1597" s="323"/>
      <c r="B1597" s="340"/>
      <c r="C1597" s="340"/>
      <c r="D1597" s="340"/>
      <c r="E1597" s="341"/>
      <c r="F1597" s="350"/>
      <c r="G1597" s="350"/>
      <c r="H1597" s="340"/>
      <c r="I1597" s="340"/>
    </row>
    <row r="1598" s="306" customFormat="1" ht="55" customHeight="1" spans="1:9">
      <c r="A1598" s="323"/>
      <c r="B1598" s="340"/>
      <c r="C1598" s="340"/>
      <c r="D1598" s="340"/>
      <c r="E1598" s="341"/>
      <c r="F1598" s="350"/>
      <c r="G1598" s="350"/>
      <c r="H1598" s="340"/>
      <c r="I1598" s="340"/>
    </row>
    <row r="1599" s="306" customFormat="1" ht="55" customHeight="1" spans="1:9">
      <c r="A1599" s="323"/>
      <c r="B1599" s="340"/>
      <c r="C1599" s="340"/>
      <c r="D1599" s="340"/>
      <c r="E1599" s="341"/>
      <c r="F1599" s="350"/>
      <c r="G1599" s="350"/>
      <c r="H1599" s="340"/>
      <c r="I1599" s="340"/>
    </row>
    <row r="1600" s="306" customFormat="1" ht="55" customHeight="1" spans="1:9">
      <c r="A1600" s="323"/>
      <c r="B1600" s="340"/>
      <c r="C1600" s="340"/>
      <c r="D1600" s="340"/>
      <c r="E1600" s="341"/>
      <c r="F1600" s="350"/>
      <c r="G1600" s="350"/>
      <c r="H1600" s="340"/>
      <c r="I1600" s="340"/>
    </row>
    <row r="1601" s="306" customFormat="1" ht="55" customHeight="1" spans="1:9">
      <c r="A1601" s="323"/>
      <c r="B1601" s="340"/>
      <c r="C1601" s="340"/>
      <c r="D1601" s="340"/>
      <c r="E1601" s="341"/>
      <c r="F1601" s="350"/>
      <c r="G1601" s="350"/>
      <c r="H1601" s="340"/>
      <c r="I1601" s="340"/>
    </row>
    <row r="1602" s="306" customFormat="1" ht="55" customHeight="1" spans="1:9">
      <c r="A1602" s="323"/>
      <c r="B1602" s="340"/>
      <c r="C1602" s="340"/>
      <c r="D1602" s="340"/>
      <c r="E1602" s="341"/>
      <c r="F1602" s="350"/>
      <c r="G1602" s="350"/>
      <c r="H1602" s="340"/>
      <c r="I1602" s="340"/>
    </row>
    <row r="1603" s="306" customFormat="1" ht="55" customHeight="1" spans="1:9">
      <c r="A1603" s="323"/>
      <c r="B1603" s="340"/>
      <c r="C1603" s="340"/>
      <c r="D1603" s="340"/>
      <c r="E1603" s="341"/>
      <c r="F1603" s="350"/>
      <c r="G1603" s="350"/>
      <c r="H1603" s="340"/>
      <c r="I1603" s="340"/>
    </row>
    <row r="1604" s="306" customFormat="1" ht="55" customHeight="1" spans="1:9">
      <c r="A1604" s="323"/>
      <c r="B1604" s="340"/>
      <c r="C1604" s="340"/>
      <c r="D1604" s="340"/>
      <c r="E1604" s="341"/>
      <c r="F1604" s="350"/>
      <c r="G1604" s="350"/>
      <c r="H1604" s="340"/>
      <c r="I1604" s="340"/>
    </row>
    <row r="1605" s="306" customFormat="1" ht="55" customHeight="1" spans="1:9">
      <c r="A1605" s="323"/>
      <c r="B1605" s="340"/>
      <c r="C1605" s="340"/>
      <c r="D1605" s="340"/>
      <c r="E1605" s="341"/>
      <c r="F1605" s="350"/>
      <c r="G1605" s="350"/>
      <c r="H1605" s="340"/>
      <c r="I1605" s="340"/>
    </row>
    <row r="1606" s="306" customFormat="1" ht="55" customHeight="1" spans="1:9">
      <c r="A1606" s="323"/>
      <c r="B1606" s="340"/>
      <c r="C1606" s="340"/>
      <c r="D1606" s="340"/>
      <c r="E1606" s="341"/>
      <c r="F1606" s="350"/>
      <c r="G1606" s="350"/>
      <c r="H1606" s="340"/>
      <c r="I1606" s="340"/>
    </row>
    <row r="1607" s="306" customFormat="1" ht="55" customHeight="1" spans="1:9">
      <c r="A1607" s="323"/>
      <c r="B1607" s="340"/>
      <c r="C1607" s="340"/>
      <c r="D1607" s="340"/>
      <c r="E1607" s="341"/>
      <c r="F1607" s="350"/>
      <c r="G1607" s="350"/>
      <c r="H1607" s="340"/>
      <c r="I1607" s="340"/>
    </row>
    <row r="1608" s="306" customFormat="1" ht="55" customHeight="1" spans="1:9">
      <c r="A1608" s="323"/>
      <c r="B1608" s="340"/>
      <c r="C1608" s="340"/>
      <c r="D1608" s="340"/>
      <c r="E1608" s="341"/>
      <c r="F1608" s="350"/>
      <c r="G1608" s="350"/>
      <c r="H1608" s="340"/>
      <c r="I1608" s="340"/>
    </row>
    <row r="1609" s="306" customFormat="1" ht="55" customHeight="1" spans="1:9">
      <c r="A1609" s="323"/>
      <c r="B1609" s="340"/>
      <c r="C1609" s="340"/>
      <c r="D1609" s="340"/>
      <c r="E1609" s="341"/>
      <c r="F1609" s="350"/>
      <c r="G1609" s="350"/>
      <c r="H1609" s="340"/>
      <c r="I1609" s="340"/>
    </row>
    <row r="1610" s="306" customFormat="1" ht="55" customHeight="1" spans="1:9">
      <c r="A1610" s="323"/>
      <c r="B1610" s="340"/>
      <c r="C1610" s="340"/>
      <c r="D1610" s="340"/>
      <c r="E1610" s="341"/>
      <c r="F1610" s="350"/>
      <c r="G1610" s="350"/>
      <c r="H1610" s="340"/>
      <c r="I1610" s="340"/>
    </row>
    <row r="1611" s="306" customFormat="1" ht="55" customHeight="1" spans="1:9">
      <c r="A1611" s="323"/>
      <c r="B1611" s="340"/>
      <c r="C1611" s="340"/>
      <c r="D1611" s="340"/>
      <c r="E1611" s="341"/>
      <c r="F1611" s="350"/>
      <c r="G1611" s="350"/>
      <c r="H1611" s="340"/>
      <c r="I1611" s="340"/>
    </row>
    <row r="1612" s="306" customFormat="1" ht="55" customHeight="1" spans="1:9">
      <c r="A1612" s="323"/>
      <c r="B1612" s="340"/>
      <c r="C1612" s="340"/>
      <c r="D1612" s="340"/>
      <c r="E1612" s="341"/>
      <c r="F1612" s="350"/>
      <c r="G1612" s="350"/>
      <c r="H1612" s="340"/>
      <c r="I1612" s="340"/>
    </row>
    <row r="1613" s="306" customFormat="1" ht="55" customHeight="1" spans="1:9">
      <c r="A1613" s="323"/>
      <c r="B1613" s="340"/>
      <c r="C1613" s="340"/>
      <c r="D1613" s="340"/>
      <c r="E1613" s="341"/>
      <c r="F1613" s="350"/>
      <c r="G1613" s="350"/>
      <c r="H1613" s="340"/>
      <c r="I1613" s="340"/>
    </row>
    <row r="1614" s="306" customFormat="1" ht="55" customHeight="1" spans="1:9">
      <c r="A1614" s="323"/>
      <c r="B1614" s="340"/>
      <c r="C1614" s="340"/>
      <c r="D1614" s="340"/>
      <c r="E1614" s="341"/>
      <c r="F1614" s="350"/>
      <c r="G1614" s="350"/>
      <c r="H1614" s="340"/>
      <c r="I1614" s="340"/>
    </row>
    <row r="1615" s="306" customFormat="1" ht="55" customHeight="1" spans="1:9">
      <c r="A1615" s="323"/>
      <c r="B1615" s="340"/>
      <c r="C1615" s="340"/>
      <c r="D1615" s="340"/>
      <c r="E1615" s="341"/>
      <c r="F1615" s="350"/>
      <c r="G1615" s="350"/>
      <c r="H1615" s="340"/>
      <c r="I1615" s="340"/>
    </row>
    <row r="1616" s="306" customFormat="1" ht="55" customHeight="1" spans="1:9">
      <c r="A1616" s="323"/>
      <c r="B1616" s="340"/>
      <c r="C1616" s="340"/>
      <c r="D1616" s="340"/>
      <c r="E1616" s="341"/>
      <c r="F1616" s="350"/>
      <c r="G1616" s="350"/>
      <c r="H1616" s="340"/>
      <c r="I1616" s="340"/>
    </row>
    <row r="1617" s="306" customFormat="1" ht="55" customHeight="1" spans="1:9">
      <c r="A1617" s="323"/>
      <c r="B1617" s="340"/>
      <c r="C1617" s="340"/>
      <c r="D1617" s="340"/>
      <c r="E1617" s="341"/>
      <c r="F1617" s="350"/>
      <c r="G1617" s="350"/>
      <c r="H1617" s="340"/>
      <c r="I1617" s="340"/>
    </row>
    <row r="1618" s="306" customFormat="1" ht="55" customHeight="1" spans="1:9">
      <c r="A1618" s="323"/>
      <c r="B1618" s="340"/>
      <c r="C1618" s="340"/>
      <c r="D1618" s="340"/>
      <c r="E1618" s="341"/>
      <c r="F1618" s="350"/>
      <c r="G1618" s="350"/>
      <c r="H1618" s="340"/>
      <c r="I1618" s="340"/>
    </row>
    <row r="1619" s="306" customFormat="1" ht="55" customHeight="1" spans="1:9">
      <c r="A1619" s="323"/>
      <c r="B1619" s="340"/>
      <c r="C1619" s="340"/>
      <c r="D1619" s="340"/>
      <c r="E1619" s="341"/>
      <c r="F1619" s="350"/>
      <c r="G1619" s="350"/>
      <c r="H1619" s="340"/>
      <c r="I1619" s="340"/>
    </row>
    <row r="1620" s="306" customFormat="1" ht="55" customHeight="1" spans="1:9">
      <c r="A1620" s="323"/>
      <c r="B1620" s="340"/>
      <c r="C1620" s="340"/>
      <c r="D1620" s="340"/>
      <c r="E1620" s="341"/>
      <c r="F1620" s="350"/>
      <c r="G1620" s="350"/>
      <c r="H1620" s="340"/>
      <c r="I1620" s="340"/>
    </row>
    <row r="1621" s="306" customFormat="1" ht="55" customHeight="1" spans="1:9">
      <c r="A1621" s="323"/>
      <c r="B1621" s="340"/>
      <c r="C1621" s="340"/>
      <c r="D1621" s="340"/>
      <c r="E1621" s="341"/>
      <c r="F1621" s="350"/>
      <c r="G1621" s="350"/>
      <c r="H1621" s="340"/>
      <c r="I1621" s="340"/>
    </row>
    <row r="1622" s="306" customFormat="1" ht="55" customHeight="1" spans="1:9">
      <c r="A1622" s="323"/>
      <c r="B1622" s="340"/>
      <c r="C1622" s="340"/>
      <c r="D1622" s="340"/>
      <c r="E1622" s="341"/>
      <c r="F1622" s="350"/>
      <c r="G1622" s="350"/>
      <c r="H1622" s="340"/>
      <c r="I1622" s="340"/>
    </row>
    <row r="1623" s="306" customFormat="1" ht="55" customHeight="1" spans="1:9">
      <c r="A1623" s="323"/>
      <c r="B1623" s="340"/>
      <c r="C1623" s="340"/>
      <c r="D1623" s="340"/>
      <c r="E1623" s="341"/>
      <c r="F1623" s="350"/>
      <c r="G1623" s="350"/>
      <c r="H1623" s="340"/>
      <c r="I1623" s="340"/>
    </row>
    <row r="1624" s="306" customFormat="1" ht="55" customHeight="1" spans="1:9">
      <c r="A1624" s="323"/>
      <c r="B1624" s="340"/>
      <c r="C1624" s="340"/>
      <c r="D1624" s="340"/>
      <c r="E1624" s="341"/>
      <c r="F1624" s="350"/>
      <c r="G1624" s="350"/>
      <c r="H1624" s="340"/>
      <c r="I1624" s="340"/>
    </row>
    <row r="1625" s="306" customFormat="1" ht="55" customHeight="1" spans="1:9">
      <c r="A1625" s="323"/>
      <c r="B1625" s="340"/>
      <c r="C1625" s="340"/>
      <c r="D1625" s="340"/>
      <c r="E1625" s="341"/>
      <c r="F1625" s="350"/>
      <c r="G1625" s="350"/>
      <c r="H1625" s="340"/>
      <c r="I1625" s="340"/>
    </row>
    <row r="1626" s="306" customFormat="1" ht="55" customHeight="1" spans="1:9">
      <c r="A1626" s="323"/>
      <c r="B1626" s="340"/>
      <c r="C1626" s="340"/>
      <c r="D1626" s="340"/>
      <c r="E1626" s="341"/>
      <c r="F1626" s="350"/>
      <c r="G1626" s="350"/>
      <c r="H1626" s="340"/>
      <c r="I1626" s="340"/>
    </row>
    <row r="1627" s="306" customFormat="1" ht="55" customHeight="1" spans="1:9">
      <c r="A1627" s="323"/>
      <c r="B1627" s="340"/>
      <c r="C1627" s="340"/>
      <c r="D1627" s="340"/>
      <c r="E1627" s="341"/>
      <c r="F1627" s="350"/>
      <c r="G1627" s="350"/>
      <c r="H1627" s="340"/>
      <c r="I1627" s="340"/>
    </row>
    <row r="1628" s="306" customFormat="1" ht="55" customHeight="1" spans="1:9">
      <c r="A1628" s="323"/>
      <c r="B1628" s="340"/>
      <c r="C1628" s="340"/>
      <c r="D1628" s="340"/>
      <c r="E1628" s="341"/>
      <c r="F1628" s="350"/>
      <c r="G1628" s="350"/>
      <c r="H1628" s="340"/>
      <c r="I1628" s="340"/>
    </row>
    <row r="1629" s="306" customFormat="1" ht="55" customHeight="1" spans="1:9">
      <c r="A1629" s="323"/>
      <c r="B1629" s="340"/>
      <c r="C1629" s="340"/>
      <c r="D1629" s="340"/>
      <c r="E1629" s="341"/>
      <c r="F1629" s="350"/>
      <c r="G1629" s="350"/>
      <c r="H1629" s="340"/>
      <c r="I1629" s="340"/>
    </row>
    <row r="1630" s="306" customFormat="1" ht="55" customHeight="1" spans="1:9">
      <c r="A1630" s="323"/>
      <c r="B1630" s="340"/>
      <c r="C1630" s="340"/>
      <c r="D1630" s="340"/>
      <c r="E1630" s="341"/>
      <c r="F1630" s="350"/>
      <c r="G1630" s="350"/>
      <c r="H1630" s="340"/>
      <c r="I1630" s="340"/>
    </row>
    <row r="1631" s="306" customFormat="1" ht="55" customHeight="1" spans="1:9">
      <c r="A1631" s="323"/>
      <c r="B1631" s="340"/>
      <c r="C1631" s="340"/>
      <c r="D1631" s="340"/>
      <c r="E1631" s="341"/>
      <c r="F1631" s="350"/>
      <c r="G1631" s="350"/>
      <c r="H1631" s="340"/>
      <c r="I1631" s="340"/>
    </row>
    <row r="1632" s="306" customFormat="1" ht="55" customHeight="1" spans="1:9">
      <c r="A1632" s="323"/>
      <c r="B1632" s="340"/>
      <c r="C1632" s="340"/>
      <c r="D1632" s="340"/>
      <c r="E1632" s="341"/>
      <c r="F1632" s="350"/>
      <c r="G1632" s="350"/>
      <c r="H1632" s="340"/>
      <c r="I1632" s="340"/>
    </row>
    <row r="1633" s="306" customFormat="1" ht="55" customHeight="1" spans="1:9">
      <c r="A1633" s="323"/>
      <c r="B1633" s="340"/>
      <c r="C1633" s="340"/>
      <c r="D1633" s="340"/>
      <c r="E1633" s="341"/>
      <c r="F1633" s="350"/>
      <c r="G1633" s="350"/>
      <c r="H1633" s="340"/>
      <c r="I1633" s="340"/>
    </row>
    <row r="1634" s="306" customFormat="1" ht="55" customHeight="1" spans="1:9">
      <c r="A1634" s="323"/>
      <c r="B1634" s="340"/>
      <c r="C1634" s="340"/>
      <c r="D1634" s="340"/>
      <c r="E1634" s="341"/>
      <c r="F1634" s="350"/>
      <c r="G1634" s="350"/>
      <c r="H1634" s="340"/>
      <c r="I1634" s="340"/>
    </row>
    <row r="1635" s="306" customFormat="1" ht="55" customHeight="1" spans="1:9">
      <c r="A1635" s="323"/>
      <c r="B1635" s="340"/>
      <c r="C1635" s="340"/>
      <c r="D1635" s="340"/>
      <c r="E1635" s="341"/>
      <c r="F1635" s="350"/>
      <c r="G1635" s="350"/>
      <c r="H1635" s="340"/>
      <c r="I1635" s="340"/>
    </row>
    <row r="1636" s="306" customFormat="1" ht="55" customHeight="1" spans="1:9">
      <c r="A1636" s="323"/>
      <c r="B1636" s="340"/>
      <c r="C1636" s="340"/>
      <c r="D1636" s="340"/>
      <c r="E1636" s="341"/>
      <c r="F1636" s="350"/>
      <c r="G1636" s="350"/>
      <c r="H1636" s="340"/>
      <c r="I1636" s="340"/>
    </row>
    <row r="1637" s="306" customFormat="1" ht="55" customHeight="1" spans="1:9">
      <c r="A1637" s="323"/>
      <c r="B1637" s="340"/>
      <c r="C1637" s="340"/>
      <c r="D1637" s="340"/>
      <c r="E1637" s="341"/>
      <c r="F1637" s="350"/>
      <c r="G1637" s="350"/>
      <c r="H1637" s="340"/>
      <c r="I1637" s="340"/>
    </row>
    <row r="1638" s="306" customFormat="1" ht="55" customHeight="1" spans="1:9">
      <c r="A1638" s="323"/>
      <c r="B1638" s="340"/>
      <c r="C1638" s="340"/>
      <c r="D1638" s="340"/>
      <c r="E1638" s="341"/>
      <c r="F1638" s="350"/>
      <c r="G1638" s="350"/>
      <c r="H1638" s="340"/>
      <c r="I1638" s="340"/>
    </row>
    <row r="1639" s="306" customFormat="1" ht="55" customHeight="1" spans="1:9">
      <c r="A1639" s="323"/>
      <c r="B1639" s="340"/>
      <c r="C1639" s="340"/>
      <c r="D1639" s="340"/>
      <c r="E1639" s="341"/>
      <c r="F1639" s="350"/>
      <c r="G1639" s="350"/>
      <c r="H1639" s="340"/>
      <c r="I1639" s="340"/>
    </row>
    <row r="1640" s="306" customFormat="1" ht="55" customHeight="1" spans="1:9">
      <c r="A1640" s="323"/>
      <c r="B1640" s="340"/>
      <c r="C1640" s="340"/>
      <c r="D1640" s="340"/>
      <c r="E1640" s="341"/>
      <c r="F1640" s="350"/>
      <c r="G1640" s="350"/>
      <c r="H1640" s="340"/>
      <c r="I1640" s="340"/>
    </row>
    <row r="1641" s="306" customFormat="1" ht="55" customHeight="1" spans="1:9">
      <c r="A1641" s="323"/>
      <c r="B1641" s="340"/>
      <c r="C1641" s="340"/>
      <c r="D1641" s="340"/>
      <c r="E1641" s="341"/>
      <c r="F1641" s="350"/>
      <c r="G1641" s="350"/>
      <c r="H1641" s="340"/>
      <c r="I1641" s="340"/>
    </row>
    <row r="1642" s="306" customFormat="1" ht="55" customHeight="1" spans="1:9">
      <c r="A1642" s="323"/>
      <c r="B1642" s="340"/>
      <c r="C1642" s="340"/>
      <c r="D1642" s="340"/>
      <c r="E1642" s="341"/>
      <c r="F1642" s="350"/>
      <c r="G1642" s="350"/>
      <c r="H1642" s="340"/>
      <c r="I1642" s="340"/>
    </row>
    <row r="1643" s="306" customFormat="1" ht="55" customHeight="1" spans="1:9">
      <c r="A1643" s="323"/>
      <c r="B1643" s="340"/>
      <c r="C1643" s="340"/>
      <c r="D1643" s="340"/>
      <c r="E1643" s="341"/>
      <c r="F1643" s="350"/>
      <c r="G1643" s="350"/>
      <c r="H1643" s="340"/>
      <c r="I1643" s="340"/>
    </row>
    <row r="1644" s="306" customFormat="1" ht="55" customHeight="1" spans="1:9">
      <c r="A1644" s="323"/>
      <c r="B1644" s="340"/>
      <c r="C1644" s="340"/>
      <c r="D1644" s="340"/>
      <c r="E1644" s="341"/>
      <c r="F1644" s="350"/>
      <c r="G1644" s="350"/>
      <c r="H1644" s="340"/>
      <c r="I1644" s="340"/>
    </row>
    <row r="1645" s="306" customFormat="1" ht="55" customHeight="1" spans="1:9">
      <c r="A1645" s="323"/>
      <c r="B1645" s="340"/>
      <c r="C1645" s="340"/>
      <c r="D1645" s="340"/>
      <c r="E1645" s="341"/>
      <c r="F1645" s="350"/>
      <c r="G1645" s="350"/>
      <c r="H1645" s="340"/>
      <c r="I1645" s="340"/>
    </row>
    <row r="1646" s="306" customFormat="1" ht="55" customHeight="1" spans="1:9">
      <c r="A1646" s="323"/>
      <c r="B1646" s="340"/>
      <c r="C1646" s="340"/>
      <c r="D1646" s="340"/>
      <c r="E1646" s="341"/>
      <c r="F1646" s="350"/>
      <c r="G1646" s="350"/>
      <c r="H1646" s="340"/>
      <c r="I1646" s="340"/>
    </row>
    <row r="1647" s="306" customFormat="1" ht="55" customHeight="1" spans="1:9">
      <c r="A1647" s="323"/>
      <c r="B1647" s="340"/>
      <c r="C1647" s="340"/>
      <c r="D1647" s="340"/>
      <c r="E1647" s="341"/>
      <c r="F1647" s="350"/>
      <c r="G1647" s="350"/>
      <c r="H1647" s="340"/>
      <c r="I1647" s="340"/>
    </row>
    <row r="1648" s="306" customFormat="1" ht="55" customHeight="1" spans="1:9">
      <c r="A1648" s="323"/>
      <c r="B1648" s="340"/>
      <c r="C1648" s="340"/>
      <c r="D1648" s="340"/>
      <c r="E1648" s="341"/>
      <c r="F1648" s="350"/>
      <c r="G1648" s="350"/>
      <c r="H1648" s="340"/>
      <c r="I1648" s="340"/>
    </row>
    <row r="1649" s="306" customFormat="1" ht="55" customHeight="1" spans="1:9">
      <c r="A1649" s="323"/>
      <c r="B1649" s="340"/>
      <c r="C1649" s="340"/>
      <c r="D1649" s="340"/>
      <c r="E1649" s="341"/>
      <c r="F1649" s="350"/>
      <c r="G1649" s="350"/>
      <c r="H1649" s="340"/>
      <c r="I1649" s="340"/>
    </row>
    <row r="1650" s="306" customFormat="1" ht="55" customHeight="1" spans="1:9">
      <c r="A1650" s="323"/>
      <c r="B1650" s="340"/>
      <c r="C1650" s="340"/>
      <c r="D1650" s="340"/>
      <c r="E1650" s="341"/>
      <c r="F1650" s="350"/>
      <c r="G1650" s="350"/>
      <c r="H1650" s="340"/>
      <c r="I1650" s="340"/>
    </row>
    <row r="1651" s="306" customFormat="1" ht="55" customHeight="1" spans="1:9">
      <c r="A1651" s="323"/>
      <c r="B1651" s="340"/>
      <c r="C1651" s="340"/>
      <c r="D1651" s="340"/>
      <c r="E1651" s="341"/>
      <c r="F1651" s="350"/>
      <c r="G1651" s="350"/>
      <c r="H1651" s="340"/>
      <c r="I1651" s="340"/>
    </row>
    <row r="1652" s="306" customFormat="1" ht="55" customHeight="1" spans="1:9">
      <c r="A1652" s="323"/>
      <c r="B1652" s="340"/>
      <c r="C1652" s="340"/>
      <c r="D1652" s="340"/>
      <c r="E1652" s="341"/>
      <c r="F1652" s="350"/>
      <c r="G1652" s="350"/>
      <c r="H1652" s="340"/>
      <c r="I1652" s="340"/>
    </row>
    <row r="1653" s="306" customFormat="1" ht="55" customHeight="1" spans="1:9">
      <c r="A1653" s="323"/>
      <c r="B1653" s="340"/>
      <c r="C1653" s="340"/>
      <c r="D1653" s="340"/>
      <c r="E1653" s="341"/>
      <c r="F1653" s="350"/>
      <c r="G1653" s="350"/>
      <c r="H1653" s="340"/>
      <c r="I1653" s="340"/>
    </row>
    <row r="1654" s="306" customFormat="1" ht="55" customHeight="1" spans="1:9">
      <c r="A1654" s="323"/>
      <c r="B1654" s="340"/>
      <c r="C1654" s="340"/>
      <c r="D1654" s="340"/>
      <c r="E1654" s="341"/>
      <c r="F1654" s="350"/>
      <c r="G1654" s="350"/>
      <c r="H1654" s="340"/>
      <c r="I1654" s="340"/>
    </row>
    <row r="1655" s="306" customFormat="1" ht="55" customHeight="1" spans="1:9">
      <c r="A1655" s="323"/>
      <c r="B1655" s="340"/>
      <c r="C1655" s="340"/>
      <c r="D1655" s="340"/>
      <c r="E1655" s="341"/>
      <c r="F1655" s="350"/>
      <c r="G1655" s="350"/>
      <c r="H1655" s="340"/>
      <c r="I1655" s="340"/>
    </row>
    <row r="1656" s="306" customFormat="1" ht="55" customHeight="1" spans="1:9">
      <c r="A1656" s="323"/>
      <c r="B1656" s="340"/>
      <c r="C1656" s="340"/>
      <c r="D1656" s="340"/>
      <c r="E1656" s="341"/>
      <c r="F1656" s="350"/>
      <c r="G1656" s="350"/>
      <c r="H1656" s="340"/>
      <c r="I1656" s="340"/>
    </row>
    <row r="1657" s="306" customFormat="1" ht="55" customHeight="1" spans="1:9">
      <c r="A1657" s="323"/>
      <c r="B1657" s="340"/>
      <c r="C1657" s="340"/>
      <c r="D1657" s="340"/>
      <c r="E1657" s="341"/>
      <c r="F1657" s="350"/>
      <c r="G1657" s="350"/>
      <c r="H1657" s="340"/>
      <c r="I1657" s="340"/>
    </row>
    <row r="1658" s="306" customFormat="1" ht="55" customHeight="1" spans="1:9">
      <c r="A1658" s="323"/>
      <c r="B1658" s="340"/>
      <c r="C1658" s="340"/>
      <c r="D1658" s="340"/>
      <c r="E1658" s="341"/>
      <c r="F1658" s="350"/>
      <c r="G1658" s="350"/>
      <c r="H1658" s="340"/>
      <c r="I1658" s="340"/>
    </row>
    <row r="1659" s="306" customFormat="1" ht="55" customHeight="1" spans="1:9">
      <c r="A1659" s="323"/>
      <c r="B1659" s="340"/>
      <c r="C1659" s="340"/>
      <c r="D1659" s="340"/>
      <c r="E1659" s="341"/>
      <c r="F1659" s="350"/>
      <c r="G1659" s="350"/>
      <c r="H1659" s="340"/>
      <c r="I1659" s="340"/>
    </row>
    <row r="1660" s="306" customFormat="1" ht="55" customHeight="1" spans="1:9">
      <c r="A1660" s="323"/>
      <c r="B1660" s="340"/>
      <c r="C1660" s="340"/>
      <c r="D1660" s="340"/>
      <c r="E1660" s="341"/>
      <c r="F1660" s="350"/>
      <c r="G1660" s="350"/>
      <c r="H1660" s="340"/>
      <c r="I1660" s="340"/>
    </row>
    <row r="1661" s="306" customFormat="1" ht="55" customHeight="1" spans="1:9">
      <c r="A1661" s="323"/>
      <c r="B1661" s="340"/>
      <c r="C1661" s="340"/>
      <c r="D1661" s="340"/>
      <c r="E1661" s="341"/>
      <c r="F1661" s="350"/>
      <c r="G1661" s="350"/>
      <c r="H1661" s="340"/>
      <c r="I1661" s="340"/>
    </row>
    <row r="1662" s="306" customFormat="1" ht="55" customHeight="1" spans="1:9">
      <c r="A1662" s="323"/>
      <c r="B1662" s="340"/>
      <c r="C1662" s="340"/>
      <c r="D1662" s="340"/>
      <c r="E1662" s="341"/>
      <c r="F1662" s="350"/>
      <c r="G1662" s="350"/>
      <c r="H1662" s="340"/>
      <c r="I1662" s="340"/>
    </row>
    <row r="1663" s="306" customFormat="1" ht="55" customHeight="1" spans="1:9">
      <c r="A1663" s="323"/>
      <c r="B1663" s="340"/>
      <c r="C1663" s="340"/>
      <c r="D1663" s="340"/>
      <c r="E1663" s="341"/>
      <c r="F1663" s="350"/>
      <c r="G1663" s="350"/>
      <c r="H1663" s="340"/>
      <c r="I1663" s="340"/>
    </row>
    <row r="1664" s="306" customFormat="1" ht="55" customHeight="1" spans="1:9">
      <c r="A1664" s="323"/>
      <c r="B1664" s="340"/>
      <c r="C1664" s="340"/>
      <c r="D1664" s="340"/>
      <c r="E1664" s="341"/>
      <c r="F1664" s="350"/>
      <c r="G1664" s="350"/>
      <c r="H1664" s="340"/>
      <c r="I1664" s="340"/>
    </row>
    <row r="1665" s="306" customFormat="1" ht="55" customHeight="1" spans="1:9">
      <c r="A1665" s="323"/>
      <c r="B1665" s="340"/>
      <c r="C1665" s="340"/>
      <c r="D1665" s="340"/>
      <c r="E1665" s="341"/>
      <c r="F1665" s="350"/>
      <c r="G1665" s="350"/>
      <c r="H1665" s="340"/>
      <c r="I1665" s="340"/>
    </row>
    <row r="1666" s="306" customFormat="1" ht="55" customHeight="1" spans="1:9">
      <c r="A1666" s="323"/>
      <c r="B1666" s="340"/>
      <c r="C1666" s="340"/>
      <c r="D1666" s="340"/>
      <c r="E1666" s="341"/>
      <c r="F1666" s="350"/>
      <c r="G1666" s="350"/>
      <c r="H1666" s="340"/>
      <c r="I1666" s="340"/>
    </row>
    <row r="1667" s="306" customFormat="1" ht="55" customHeight="1" spans="1:9">
      <c r="A1667" s="323"/>
      <c r="B1667" s="340"/>
      <c r="C1667" s="340"/>
      <c r="D1667" s="340"/>
      <c r="E1667" s="341"/>
      <c r="F1667" s="350"/>
      <c r="G1667" s="350"/>
      <c r="H1667" s="340"/>
      <c r="I1667" s="340"/>
    </row>
    <row r="1668" s="306" customFormat="1" ht="55" customHeight="1" spans="1:9">
      <c r="A1668" s="323"/>
      <c r="B1668" s="340"/>
      <c r="C1668" s="340"/>
      <c r="D1668" s="340"/>
      <c r="E1668" s="341"/>
      <c r="F1668" s="350"/>
      <c r="G1668" s="350"/>
      <c r="H1668" s="340"/>
      <c r="I1668" s="340"/>
    </row>
    <row r="1669" s="306" customFormat="1" ht="55" customHeight="1" spans="1:9">
      <c r="A1669" s="323"/>
      <c r="B1669" s="340"/>
      <c r="C1669" s="340"/>
      <c r="D1669" s="340"/>
      <c r="E1669" s="341"/>
      <c r="F1669" s="350"/>
      <c r="G1669" s="350"/>
      <c r="H1669" s="340"/>
      <c r="I1669" s="340"/>
    </row>
    <row r="1670" s="306" customFormat="1" ht="55" customHeight="1" spans="1:9">
      <c r="A1670" s="323"/>
      <c r="B1670" s="340"/>
      <c r="C1670" s="340"/>
      <c r="D1670" s="340"/>
      <c r="E1670" s="341"/>
      <c r="F1670" s="350"/>
      <c r="G1670" s="350"/>
      <c r="H1670" s="340"/>
      <c r="I1670" s="340"/>
    </row>
    <row r="1671" s="306" customFormat="1" ht="55" customHeight="1" spans="1:9">
      <c r="A1671" s="323"/>
      <c r="B1671" s="340"/>
      <c r="C1671" s="340"/>
      <c r="D1671" s="340"/>
      <c r="E1671" s="341"/>
      <c r="F1671" s="350"/>
      <c r="G1671" s="350"/>
      <c r="H1671" s="340"/>
      <c r="I1671" s="340"/>
    </row>
    <row r="1672" s="306" customFormat="1" ht="55" customHeight="1" spans="1:9">
      <c r="A1672" s="323"/>
      <c r="B1672" s="340"/>
      <c r="C1672" s="340"/>
      <c r="D1672" s="340"/>
      <c r="E1672" s="341"/>
      <c r="F1672" s="350"/>
      <c r="G1672" s="350"/>
      <c r="H1672" s="340"/>
      <c r="I1672" s="340"/>
    </row>
    <row r="1673" s="306" customFormat="1" ht="55" customHeight="1" spans="1:9">
      <c r="A1673" s="323"/>
      <c r="B1673" s="340"/>
      <c r="C1673" s="340"/>
      <c r="D1673" s="340"/>
      <c r="E1673" s="341"/>
      <c r="F1673" s="350"/>
      <c r="G1673" s="350"/>
      <c r="H1673" s="340"/>
      <c r="I1673" s="340"/>
    </row>
    <row r="1674" s="306" customFormat="1" ht="55" customHeight="1" spans="1:9">
      <c r="A1674" s="323"/>
      <c r="B1674" s="340"/>
      <c r="C1674" s="340"/>
      <c r="D1674" s="340"/>
      <c r="E1674" s="341"/>
      <c r="F1674" s="350"/>
      <c r="G1674" s="350"/>
      <c r="H1674" s="340"/>
      <c r="I1674" s="340"/>
    </row>
    <row r="1675" s="306" customFormat="1" ht="55" customHeight="1" spans="1:9">
      <c r="A1675" s="323"/>
      <c r="B1675" s="340"/>
      <c r="C1675" s="340"/>
      <c r="D1675" s="340"/>
      <c r="E1675" s="341"/>
      <c r="F1675" s="350"/>
      <c r="G1675" s="350"/>
      <c r="H1675" s="340"/>
      <c r="I1675" s="340"/>
    </row>
    <row r="1676" s="306" customFormat="1" ht="55" customHeight="1" spans="1:9">
      <c r="A1676" s="323"/>
      <c r="B1676" s="340"/>
      <c r="C1676" s="340"/>
      <c r="D1676" s="340"/>
      <c r="E1676" s="341"/>
      <c r="F1676" s="350"/>
      <c r="G1676" s="350"/>
      <c r="H1676" s="340"/>
      <c r="I1676" s="340"/>
    </row>
    <row r="1677" s="306" customFormat="1" ht="55" customHeight="1" spans="1:9">
      <c r="A1677" s="323"/>
      <c r="B1677" s="340"/>
      <c r="C1677" s="340"/>
      <c r="D1677" s="340"/>
      <c r="E1677" s="341"/>
      <c r="F1677" s="350"/>
      <c r="G1677" s="350"/>
      <c r="H1677" s="340"/>
      <c r="I1677" s="340"/>
    </row>
    <row r="1678" s="306" customFormat="1" ht="55" customHeight="1" spans="1:9">
      <c r="A1678" s="323"/>
      <c r="B1678" s="340"/>
      <c r="C1678" s="340"/>
      <c r="D1678" s="340"/>
      <c r="E1678" s="341"/>
      <c r="F1678" s="350"/>
      <c r="G1678" s="350"/>
      <c r="H1678" s="340"/>
      <c r="I1678" s="340"/>
    </row>
    <row r="1679" s="306" customFormat="1" ht="55" customHeight="1" spans="1:9">
      <c r="A1679" s="323"/>
      <c r="B1679" s="340"/>
      <c r="C1679" s="340"/>
      <c r="D1679" s="340"/>
      <c r="E1679" s="341"/>
      <c r="F1679" s="350"/>
      <c r="G1679" s="350"/>
      <c r="H1679" s="340"/>
      <c r="I1679" s="340"/>
    </row>
    <row r="1680" s="306" customFormat="1" ht="55" customHeight="1" spans="1:9">
      <c r="A1680" s="323"/>
      <c r="B1680" s="340"/>
      <c r="C1680" s="340"/>
      <c r="D1680" s="340"/>
      <c r="E1680" s="341"/>
      <c r="F1680" s="350"/>
      <c r="G1680" s="350"/>
      <c r="H1680" s="340"/>
      <c r="I1680" s="340"/>
    </row>
    <row r="1681" s="306" customFormat="1" ht="55" customHeight="1" spans="1:9">
      <c r="A1681" s="323"/>
      <c r="B1681" s="340"/>
      <c r="C1681" s="340"/>
      <c r="D1681" s="340"/>
      <c r="E1681" s="341"/>
      <c r="F1681" s="350"/>
      <c r="G1681" s="350"/>
      <c r="H1681" s="340"/>
      <c r="I1681" s="340"/>
    </row>
    <row r="1682" s="306" customFormat="1" ht="55" customHeight="1" spans="1:9">
      <c r="A1682" s="323"/>
      <c r="B1682" s="340"/>
      <c r="C1682" s="340"/>
      <c r="D1682" s="340"/>
      <c r="E1682" s="341"/>
      <c r="F1682" s="350"/>
      <c r="G1682" s="350"/>
      <c r="H1682" s="340"/>
      <c r="I1682" s="340"/>
    </row>
    <row r="1683" s="306" customFormat="1" ht="55" customHeight="1" spans="1:9">
      <c r="A1683" s="323"/>
      <c r="B1683" s="340"/>
      <c r="C1683" s="340"/>
      <c r="D1683" s="340"/>
      <c r="E1683" s="341"/>
      <c r="F1683" s="350"/>
      <c r="G1683" s="350"/>
      <c r="H1683" s="340"/>
      <c r="I1683" s="340"/>
    </row>
    <row r="1684" s="306" customFormat="1" ht="55" customHeight="1" spans="1:9">
      <c r="A1684" s="323"/>
      <c r="B1684" s="340"/>
      <c r="C1684" s="340"/>
      <c r="D1684" s="340"/>
      <c r="E1684" s="341"/>
      <c r="F1684" s="350"/>
      <c r="G1684" s="350"/>
      <c r="H1684" s="340"/>
      <c r="I1684" s="340"/>
    </row>
    <row r="1685" s="306" customFormat="1" ht="55" customHeight="1" spans="1:9">
      <c r="A1685" s="323"/>
      <c r="B1685" s="340"/>
      <c r="C1685" s="340"/>
      <c r="D1685" s="340"/>
      <c r="E1685" s="341"/>
      <c r="F1685" s="350"/>
      <c r="G1685" s="350"/>
      <c r="H1685" s="340"/>
      <c r="I1685" s="340"/>
    </row>
    <row r="1686" s="306" customFormat="1" ht="55" customHeight="1" spans="1:9">
      <c r="A1686" s="323"/>
      <c r="B1686" s="340"/>
      <c r="C1686" s="340"/>
      <c r="D1686" s="340"/>
      <c r="E1686" s="341"/>
      <c r="F1686" s="350"/>
      <c r="G1686" s="350"/>
      <c r="H1686" s="340"/>
      <c r="I1686" s="340"/>
    </row>
    <row r="1687" s="306" customFormat="1" ht="55" customHeight="1" spans="1:9">
      <c r="A1687" s="323"/>
      <c r="B1687" s="340"/>
      <c r="C1687" s="340"/>
      <c r="D1687" s="340"/>
      <c r="E1687" s="341"/>
      <c r="F1687" s="350"/>
      <c r="G1687" s="350"/>
      <c r="H1687" s="340"/>
      <c r="I1687" s="340"/>
    </row>
    <row r="1688" s="306" customFormat="1" ht="55" customHeight="1" spans="1:9">
      <c r="A1688" s="323"/>
      <c r="B1688" s="340"/>
      <c r="C1688" s="340"/>
      <c r="D1688" s="340"/>
      <c r="E1688" s="341"/>
      <c r="F1688" s="350"/>
      <c r="G1688" s="350"/>
      <c r="H1688" s="340"/>
      <c r="I1688" s="340"/>
    </row>
    <row r="1689" s="306" customFormat="1" ht="55" customHeight="1" spans="1:9">
      <c r="A1689" s="323"/>
      <c r="B1689" s="340"/>
      <c r="C1689" s="340"/>
      <c r="D1689" s="340"/>
      <c r="E1689" s="341"/>
      <c r="F1689" s="350"/>
      <c r="G1689" s="350"/>
      <c r="H1689" s="340"/>
      <c r="I1689" s="340"/>
    </row>
    <row r="1690" s="306" customFormat="1" ht="55" customHeight="1" spans="1:9">
      <c r="A1690" s="323"/>
      <c r="B1690" s="340"/>
      <c r="C1690" s="340"/>
      <c r="D1690" s="340"/>
      <c r="E1690" s="341"/>
      <c r="F1690" s="350"/>
      <c r="G1690" s="350"/>
      <c r="H1690" s="340"/>
      <c r="I1690" s="340"/>
    </row>
    <row r="1691" s="306" customFormat="1" ht="55" customHeight="1" spans="1:9">
      <c r="A1691" s="323"/>
      <c r="B1691" s="340"/>
      <c r="C1691" s="340"/>
      <c r="D1691" s="340"/>
      <c r="E1691" s="341"/>
      <c r="F1691" s="350"/>
      <c r="G1691" s="350"/>
      <c r="H1691" s="340"/>
      <c r="I1691" s="340"/>
    </row>
    <row r="1692" s="306" customFormat="1" ht="55" customHeight="1" spans="1:9">
      <c r="A1692" s="323"/>
      <c r="B1692" s="340"/>
      <c r="C1692" s="340"/>
      <c r="D1692" s="340"/>
      <c r="E1692" s="341"/>
      <c r="F1692" s="350"/>
      <c r="G1692" s="350"/>
      <c r="H1692" s="340"/>
      <c r="I1692" s="340"/>
    </row>
    <row r="1693" s="306" customFormat="1" ht="55" customHeight="1" spans="1:9">
      <c r="A1693" s="323"/>
      <c r="B1693" s="340"/>
      <c r="C1693" s="340"/>
      <c r="D1693" s="340"/>
      <c r="E1693" s="341"/>
      <c r="F1693" s="350"/>
      <c r="G1693" s="350"/>
      <c r="H1693" s="340"/>
      <c r="I1693" s="340"/>
    </row>
    <row r="1694" s="306" customFormat="1" ht="55" customHeight="1" spans="1:9">
      <c r="A1694" s="323"/>
      <c r="B1694" s="340"/>
      <c r="C1694" s="340"/>
      <c r="D1694" s="340"/>
      <c r="E1694" s="341"/>
      <c r="F1694" s="350"/>
      <c r="G1694" s="350"/>
      <c r="H1694" s="340"/>
      <c r="I1694" s="340"/>
    </row>
    <row r="1695" s="306" customFormat="1" ht="55" customHeight="1" spans="1:9">
      <c r="A1695" s="323"/>
      <c r="B1695" s="340"/>
      <c r="C1695" s="340"/>
      <c r="D1695" s="340"/>
      <c r="E1695" s="341"/>
      <c r="F1695" s="350"/>
      <c r="G1695" s="350"/>
      <c r="H1695" s="340"/>
      <c r="I1695" s="340"/>
    </row>
    <row r="1696" s="306" customFormat="1" ht="55" customHeight="1" spans="1:9">
      <c r="A1696" s="323"/>
      <c r="B1696" s="340"/>
      <c r="C1696" s="340"/>
      <c r="D1696" s="340"/>
      <c r="E1696" s="341"/>
      <c r="F1696" s="350"/>
      <c r="G1696" s="350"/>
      <c r="H1696" s="340"/>
      <c r="I1696" s="340"/>
    </row>
    <row r="1697" s="306" customFormat="1" ht="55" customHeight="1" spans="1:9">
      <c r="A1697" s="323"/>
      <c r="B1697" s="340"/>
      <c r="C1697" s="340"/>
      <c r="D1697" s="340"/>
      <c r="E1697" s="341"/>
      <c r="F1697" s="350"/>
      <c r="G1697" s="350"/>
      <c r="H1697" s="340"/>
      <c r="I1697" s="340"/>
    </row>
    <row r="1698" s="306" customFormat="1" ht="55" customHeight="1" spans="1:9">
      <c r="A1698" s="323"/>
      <c r="B1698" s="340"/>
      <c r="C1698" s="340"/>
      <c r="D1698" s="340"/>
      <c r="E1698" s="341"/>
      <c r="F1698" s="350"/>
      <c r="G1698" s="350"/>
      <c r="H1698" s="340"/>
      <c r="I1698" s="340"/>
    </row>
    <row r="1699" s="306" customFormat="1" ht="55" customHeight="1" spans="1:9">
      <c r="A1699" s="323"/>
      <c r="B1699" s="340"/>
      <c r="C1699" s="340"/>
      <c r="D1699" s="340"/>
      <c r="E1699" s="341"/>
      <c r="F1699" s="350"/>
      <c r="G1699" s="350"/>
      <c r="H1699" s="340"/>
      <c r="I1699" s="340"/>
    </row>
    <row r="1700" s="306" customFormat="1" ht="55" customHeight="1" spans="1:9">
      <c r="A1700" s="323"/>
      <c r="B1700" s="340"/>
      <c r="C1700" s="340"/>
      <c r="D1700" s="340"/>
      <c r="E1700" s="341"/>
      <c r="F1700" s="350"/>
      <c r="G1700" s="350"/>
      <c r="H1700" s="340"/>
      <c r="I1700" s="340"/>
    </row>
    <row r="1701" s="306" customFormat="1" ht="55" customHeight="1" spans="1:9">
      <c r="A1701" s="323"/>
      <c r="B1701" s="340"/>
      <c r="C1701" s="340"/>
      <c r="D1701" s="340"/>
      <c r="E1701" s="341"/>
      <c r="F1701" s="350"/>
      <c r="G1701" s="350"/>
      <c r="H1701" s="340"/>
      <c r="I1701" s="340"/>
    </row>
    <row r="1702" s="306" customFormat="1" ht="55" customHeight="1" spans="1:9">
      <c r="A1702" s="323"/>
      <c r="B1702" s="340"/>
      <c r="C1702" s="340"/>
      <c r="D1702" s="340"/>
      <c r="E1702" s="341"/>
      <c r="F1702" s="350"/>
      <c r="G1702" s="350"/>
      <c r="H1702" s="340"/>
      <c r="I1702" s="340"/>
    </row>
    <row r="1703" s="306" customFormat="1" ht="55" customHeight="1" spans="1:9">
      <c r="A1703" s="323"/>
      <c r="B1703" s="340"/>
      <c r="C1703" s="340"/>
      <c r="D1703" s="340"/>
      <c r="E1703" s="341"/>
      <c r="F1703" s="350"/>
      <c r="G1703" s="350"/>
      <c r="H1703" s="340"/>
      <c r="I1703" s="340"/>
    </row>
    <row r="1704" s="306" customFormat="1" ht="55" customHeight="1" spans="1:9">
      <c r="A1704" s="323"/>
      <c r="B1704" s="340"/>
      <c r="C1704" s="340"/>
      <c r="D1704" s="340"/>
      <c r="E1704" s="341"/>
      <c r="F1704" s="350"/>
      <c r="G1704" s="350"/>
      <c r="H1704" s="340"/>
      <c r="I1704" s="340"/>
    </row>
    <row r="1705" s="306" customFormat="1" ht="55" customHeight="1" spans="1:9">
      <c r="A1705" s="323"/>
      <c r="B1705" s="340"/>
      <c r="C1705" s="340"/>
      <c r="D1705" s="340"/>
      <c r="E1705" s="341"/>
      <c r="F1705" s="350"/>
      <c r="G1705" s="350"/>
      <c r="H1705" s="340"/>
      <c r="I1705" s="340"/>
    </row>
    <row r="1706" s="306" customFormat="1" ht="55" customHeight="1" spans="1:9">
      <c r="A1706" s="323"/>
      <c r="B1706" s="340"/>
      <c r="C1706" s="340"/>
      <c r="D1706" s="340"/>
      <c r="E1706" s="341"/>
      <c r="F1706" s="350"/>
      <c r="G1706" s="350"/>
      <c r="H1706" s="340"/>
      <c r="I1706" s="340"/>
    </row>
    <row r="1707" s="306" customFormat="1" ht="55" customHeight="1" spans="1:9">
      <c r="A1707" s="323"/>
      <c r="B1707" s="340"/>
      <c r="C1707" s="340"/>
      <c r="D1707" s="340"/>
      <c r="E1707" s="341"/>
      <c r="F1707" s="350"/>
      <c r="G1707" s="350"/>
      <c r="H1707" s="340"/>
      <c r="I1707" s="340"/>
    </row>
    <row r="1708" s="306" customFormat="1" ht="55" customHeight="1" spans="1:9">
      <c r="A1708" s="323"/>
      <c r="B1708" s="340"/>
      <c r="C1708" s="340"/>
      <c r="D1708" s="340"/>
      <c r="E1708" s="341"/>
      <c r="F1708" s="350"/>
      <c r="G1708" s="350"/>
      <c r="H1708" s="340"/>
      <c r="I1708" s="340"/>
    </row>
    <row r="1709" s="306" customFormat="1" ht="55" customHeight="1" spans="1:9">
      <c r="A1709" s="323"/>
      <c r="B1709" s="340"/>
      <c r="C1709" s="340"/>
      <c r="D1709" s="340"/>
      <c r="E1709" s="341"/>
      <c r="F1709" s="350"/>
      <c r="G1709" s="350"/>
      <c r="H1709" s="340"/>
      <c r="I1709" s="340"/>
    </row>
    <row r="1710" s="306" customFormat="1" ht="55" customHeight="1" spans="1:9">
      <c r="A1710" s="323"/>
      <c r="B1710" s="340"/>
      <c r="C1710" s="340"/>
      <c r="D1710" s="340"/>
      <c r="E1710" s="341"/>
      <c r="F1710" s="350"/>
      <c r="G1710" s="350"/>
      <c r="H1710" s="340"/>
      <c r="I1710" s="340"/>
    </row>
    <row r="1711" s="306" customFormat="1" ht="55" customHeight="1" spans="1:9">
      <c r="A1711" s="323"/>
      <c r="B1711" s="340"/>
      <c r="C1711" s="340"/>
      <c r="D1711" s="340"/>
      <c r="E1711" s="341"/>
      <c r="F1711" s="350"/>
      <c r="G1711" s="350"/>
      <c r="H1711" s="340"/>
      <c r="I1711" s="340"/>
    </row>
    <row r="1712" s="306" customFormat="1" ht="55" customHeight="1" spans="1:9">
      <c r="A1712" s="323"/>
      <c r="B1712" s="340"/>
      <c r="C1712" s="340"/>
      <c r="D1712" s="340"/>
      <c r="E1712" s="341"/>
      <c r="F1712" s="350"/>
      <c r="G1712" s="350"/>
      <c r="H1712" s="340"/>
      <c r="I1712" s="340"/>
    </row>
    <row r="1713" s="306" customFormat="1" ht="55" customHeight="1" spans="1:9">
      <c r="A1713" s="323"/>
      <c r="B1713" s="340"/>
      <c r="C1713" s="340"/>
      <c r="D1713" s="340"/>
      <c r="E1713" s="341"/>
      <c r="F1713" s="350"/>
      <c r="G1713" s="350"/>
      <c r="H1713" s="340"/>
      <c r="I1713" s="340"/>
    </row>
    <row r="1714" s="306" customFormat="1" ht="55" customHeight="1" spans="1:9">
      <c r="A1714" s="323"/>
      <c r="B1714" s="340"/>
      <c r="C1714" s="340"/>
      <c r="D1714" s="340"/>
      <c r="E1714" s="341"/>
      <c r="F1714" s="350"/>
      <c r="G1714" s="350"/>
      <c r="H1714" s="340"/>
      <c r="I1714" s="340"/>
    </row>
    <row r="1715" s="306" customFormat="1" ht="55" customHeight="1" spans="1:9">
      <c r="A1715" s="323"/>
      <c r="B1715" s="340"/>
      <c r="C1715" s="340"/>
      <c r="D1715" s="340"/>
      <c r="E1715" s="341"/>
      <c r="F1715" s="350"/>
      <c r="G1715" s="350"/>
      <c r="H1715" s="340"/>
      <c r="I1715" s="340"/>
    </row>
    <row r="1716" s="306" customFormat="1" ht="55" customHeight="1" spans="1:9">
      <c r="A1716" s="323"/>
      <c r="B1716" s="340"/>
      <c r="C1716" s="340"/>
      <c r="D1716" s="340"/>
      <c r="E1716" s="341"/>
      <c r="F1716" s="350"/>
      <c r="G1716" s="350"/>
      <c r="H1716" s="340"/>
      <c r="I1716" s="340"/>
    </row>
    <row r="1717" s="306" customFormat="1" ht="55" customHeight="1" spans="1:9">
      <c r="A1717" s="323"/>
      <c r="B1717" s="340"/>
      <c r="C1717" s="340"/>
      <c r="D1717" s="340"/>
      <c r="E1717" s="341"/>
      <c r="F1717" s="350"/>
      <c r="G1717" s="350"/>
      <c r="H1717" s="340"/>
      <c r="I1717" s="340"/>
    </row>
    <row r="1718" s="306" customFormat="1" ht="55" customHeight="1" spans="1:9">
      <c r="A1718" s="323"/>
      <c r="B1718" s="340"/>
      <c r="C1718" s="340"/>
      <c r="D1718" s="340"/>
      <c r="E1718" s="341"/>
      <c r="F1718" s="350"/>
      <c r="G1718" s="350"/>
      <c r="H1718" s="340"/>
      <c r="I1718" s="340"/>
    </row>
    <row r="1719" s="306" customFormat="1" ht="55" customHeight="1" spans="1:9">
      <c r="A1719" s="323"/>
      <c r="B1719" s="340"/>
      <c r="C1719" s="340"/>
      <c r="D1719" s="340"/>
      <c r="E1719" s="341"/>
      <c r="F1719" s="350"/>
      <c r="G1719" s="350"/>
      <c r="H1719" s="340"/>
      <c r="I1719" s="340"/>
    </row>
    <row r="1720" s="306" customFormat="1" ht="55" customHeight="1" spans="1:9">
      <c r="A1720" s="323"/>
      <c r="B1720" s="340"/>
      <c r="C1720" s="340"/>
      <c r="D1720" s="340"/>
      <c r="E1720" s="341"/>
      <c r="F1720" s="350"/>
      <c r="G1720" s="350"/>
      <c r="H1720" s="340"/>
      <c r="I1720" s="340"/>
    </row>
    <row r="1721" s="306" customFormat="1" ht="55" customHeight="1" spans="1:9">
      <c r="A1721" s="323"/>
      <c r="B1721" s="340"/>
      <c r="C1721" s="340"/>
      <c r="D1721" s="340"/>
      <c r="E1721" s="341"/>
      <c r="F1721" s="350"/>
      <c r="G1721" s="350"/>
      <c r="H1721" s="340"/>
      <c r="I1721" s="340"/>
    </row>
    <row r="1722" s="306" customFormat="1" ht="55" customHeight="1" spans="1:9">
      <c r="A1722" s="323"/>
      <c r="B1722" s="340"/>
      <c r="C1722" s="340"/>
      <c r="D1722" s="340"/>
      <c r="E1722" s="341"/>
      <c r="F1722" s="350"/>
      <c r="G1722" s="350"/>
      <c r="H1722" s="340"/>
      <c r="I1722" s="340"/>
    </row>
    <row r="1723" s="306" customFormat="1" ht="55" customHeight="1" spans="1:9">
      <c r="A1723" s="323"/>
      <c r="B1723" s="340"/>
      <c r="C1723" s="340"/>
      <c r="D1723" s="340"/>
      <c r="E1723" s="341"/>
      <c r="F1723" s="350"/>
      <c r="G1723" s="350"/>
      <c r="H1723" s="340"/>
      <c r="I1723" s="340"/>
    </row>
    <row r="1724" s="306" customFormat="1" ht="55" customHeight="1" spans="1:9">
      <c r="A1724" s="323"/>
      <c r="B1724" s="340"/>
      <c r="C1724" s="340"/>
      <c r="D1724" s="340"/>
      <c r="E1724" s="341"/>
      <c r="F1724" s="350"/>
      <c r="G1724" s="350"/>
      <c r="H1724" s="340"/>
      <c r="I1724" s="340"/>
    </row>
    <row r="1725" s="306" customFormat="1" ht="55" customHeight="1" spans="1:9">
      <c r="A1725" s="323"/>
      <c r="B1725" s="340"/>
      <c r="C1725" s="340"/>
      <c r="D1725" s="340"/>
      <c r="E1725" s="341"/>
      <c r="F1725" s="350"/>
      <c r="G1725" s="350"/>
      <c r="H1725" s="340"/>
      <c r="I1725" s="340"/>
    </row>
    <row r="1726" s="306" customFormat="1" ht="55" customHeight="1" spans="1:9">
      <c r="A1726" s="323"/>
      <c r="B1726" s="340"/>
      <c r="C1726" s="340"/>
      <c r="D1726" s="340"/>
      <c r="E1726" s="341"/>
      <c r="F1726" s="350"/>
      <c r="G1726" s="350"/>
      <c r="H1726" s="340"/>
      <c r="I1726" s="340"/>
    </row>
    <row r="1727" s="306" customFormat="1" ht="55" customHeight="1" spans="1:9">
      <c r="A1727" s="323"/>
      <c r="B1727" s="340"/>
      <c r="C1727" s="340"/>
      <c r="D1727" s="340"/>
      <c r="E1727" s="341"/>
      <c r="F1727" s="350"/>
      <c r="G1727" s="350"/>
      <c r="H1727" s="340"/>
      <c r="I1727" s="340"/>
    </row>
    <row r="1728" s="306" customFormat="1" ht="55" customHeight="1" spans="1:9">
      <c r="A1728" s="323"/>
      <c r="B1728" s="340"/>
      <c r="C1728" s="340"/>
      <c r="D1728" s="340"/>
      <c r="E1728" s="341"/>
      <c r="F1728" s="350"/>
      <c r="G1728" s="350"/>
      <c r="H1728" s="340"/>
      <c r="I1728" s="340"/>
    </row>
    <row r="1729" s="306" customFormat="1" ht="55" customHeight="1" spans="1:9">
      <c r="A1729" s="323"/>
      <c r="B1729" s="340"/>
      <c r="C1729" s="340"/>
      <c r="D1729" s="340"/>
      <c r="E1729" s="341"/>
      <c r="F1729" s="350"/>
      <c r="G1729" s="350"/>
      <c r="H1729" s="340"/>
      <c r="I1729" s="340"/>
    </row>
    <row r="1730" s="306" customFormat="1" ht="55" customHeight="1" spans="1:9">
      <c r="A1730" s="323"/>
      <c r="B1730" s="340"/>
      <c r="C1730" s="340"/>
      <c r="D1730" s="340"/>
      <c r="E1730" s="341"/>
      <c r="F1730" s="350"/>
      <c r="G1730" s="350"/>
      <c r="H1730" s="340"/>
      <c r="I1730" s="340"/>
    </row>
    <row r="1731" s="306" customFormat="1" ht="55" customHeight="1" spans="1:9">
      <c r="A1731" s="323"/>
      <c r="B1731" s="340"/>
      <c r="C1731" s="340"/>
      <c r="D1731" s="340"/>
      <c r="E1731" s="341"/>
      <c r="F1731" s="350"/>
      <c r="G1731" s="350"/>
      <c r="H1731" s="340"/>
      <c r="I1731" s="340"/>
    </row>
    <row r="1732" s="306" customFormat="1" ht="55" customHeight="1" spans="1:9">
      <c r="A1732" s="323"/>
      <c r="B1732" s="340"/>
      <c r="C1732" s="340"/>
      <c r="D1732" s="340"/>
      <c r="E1732" s="341"/>
      <c r="F1732" s="350"/>
      <c r="G1732" s="350"/>
      <c r="H1732" s="340"/>
      <c r="I1732" s="340"/>
    </row>
    <row r="1733" s="306" customFormat="1" ht="55" customHeight="1" spans="1:9">
      <c r="A1733" s="323"/>
      <c r="B1733" s="340"/>
      <c r="C1733" s="340"/>
      <c r="D1733" s="340"/>
      <c r="E1733" s="341"/>
      <c r="F1733" s="350"/>
      <c r="G1733" s="350"/>
      <c r="H1733" s="340"/>
      <c r="I1733" s="340"/>
    </row>
    <row r="1734" s="306" customFormat="1" ht="55" customHeight="1" spans="1:9">
      <c r="A1734" s="323"/>
      <c r="B1734" s="340"/>
      <c r="C1734" s="340"/>
      <c r="D1734" s="340"/>
      <c r="E1734" s="341"/>
      <c r="F1734" s="350"/>
      <c r="G1734" s="350"/>
      <c r="H1734" s="340"/>
      <c r="I1734" s="340"/>
    </row>
    <row r="1735" s="306" customFormat="1" ht="55" customHeight="1" spans="1:9">
      <c r="A1735" s="323"/>
      <c r="B1735" s="340"/>
      <c r="C1735" s="340"/>
      <c r="D1735" s="340"/>
      <c r="E1735" s="341"/>
      <c r="F1735" s="350"/>
      <c r="G1735" s="350"/>
      <c r="H1735" s="340"/>
      <c r="I1735" s="340"/>
    </row>
    <row r="1736" s="306" customFormat="1" ht="55" customHeight="1" spans="1:9">
      <c r="A1736" s="323"/>
      <c r="B1736" s="340"/>
      <c r="C1736" s="340"/>
      <c r="D1736" s="340"/>
      <c r="E1736" s="341"/>
      <c r="F1736" s="350"/>
      <c r="G1736" s="350"/>
      <c r="H1736" s="340"/>
      <c r="I1736" s="340"/>
    </row>
    <row r="1737" s="306" customFormat="1" ht="55" customHeight="1" spans="1:9">
      <c r="A1737" s="323"/>
      <c r="B1737" s="340"/>
      <c r="C1737" s="340"/>
      <c r="D1737" s="340"/>
      <c r="E1737" s="341"/>
      <c r="F1737" s="350"/>
      <c r="G1737" s="350"/>
      <c r="H1737" s="340"/>
      <c r="I1737" s="340"/>
    </row>
    <row r="1738" s="306" customFormat="1" ht="55" customHeight="1" spans="1:9">
      <c r="A1738" s="323"/>
      <c r="B1738" s="340"/>
      <c r="C1738" s="340"/>
      <c r="D1738" s="340"/>
      <c r="E1738" s="341"/>
      <c r="F1738" s="350"/>
      <c r="G1738" s="350"/>
      <c r="H1738" s="340"/>
      <c r="I1738" s="340"/>
    </row>
    <row r="1739" s="306" customFormat="1" ht="55" customHeight="1" spans="1:9">
      <c r="A1739" s="323"/>
      <c r="B1739" s="340"/>
      <c r="C1739" s="340"/>
      <c r="D1739" s="340"/>
      <c r="E1739" s="341"/>
      <c r="F1739" s="350"/>
      <c r="G1739" s="350"/>
      <c r="H1739" s="340"/>
      <c r="I1739" s="340"/>
    </row>
    <row r="1740" s="306" customFormat="1" ht="55" customHeight="1" spans="1:9">
      <c r="A1740" s="323"/>
      <c r="B1740" s="340"/>
      <c r="C1740" s="340"/>
      <c r="D1740" s="340"/>
      <c r="E1740" s="341"/>
      <c r="F1740" s="350"/>
      <c r="G1740" s="350"/>
      <c r="H1740" s="340"/>
      <c r="I1740" s="340"/>
    </row>
    <row r="1741" s="306" customFormat="1" ht="55" customHeight="1" spans="1:9">
      <c r="A1741" s="323"/>
      <c r="B1741" s="340"/>
      <c r="C1741" s="340"/>
      <c r="D1741" s="340"/>
      <c r="E1741" s="341"/>
      <c r="F1741" s="350"/>
      <c r="G1741" s="350"/>
      <c r="H1741" s="340"/>
      <c r="I1741" s="340"/>
    </row>
    <row r="1742" s="306" customFormat="1" ht="55" customHeight="1" spans="1:9">
      <c r="A1742" s="323"/>
      <c r="B1742" s="340"/>
      <c r="C1742" s="340"/>
      <c r="D1742" s="340"/>
      <c r="E1742" s="341"/>
      <c r="F1742" s="350"/>
      <c r="G1742" s="350"/>
      <c r="H1742" s="340"/>
      <c r="I1742" s="340"/>
    </row>
    <row r="1743" s="306" customFormat="1" ht="55" customHeight="1" spans="1:9">
      <c r="A1743" s="323"/>
      <c r="B1743" s="340"/>
      <c r="C1743" s="340"/>
      <c r="D1743" s="340"/>
      <c r="E1743" s="341"/>
      <c r="F1743" s="350"/>
      <c r="G1743" s="350"/>
      <c r="H1743" s="340"/>
      <c r="I1743" s="340"/>
    </row>
    <row r="1744" s="306" customFormat="1" ht="55" customHeight="1" spans="1:9">
      <c r="A1744" s="323"/>
      <c r="B1744" s="340"/>
      <c r="C1744" s="340"/>
      <c r="D1744" s="340"/>
      <c r="E1744" s="341"/>
      <c r="F1744" s="350"/>
      <c r="G1744" s="350"/>
      <c r="H1744" s="340"/>
      <c r="I1744" s="340"/>
    </row>
    <row r="1745" s="306" customFormat="1" ht="55" customHeight="1" spans="1:9">
      <c r="A1745" s="323"/>
      <c r="B1745" s="340"/>
      <c r="C1745" s="340"/>
      <c r="D1745" s="340"/>
      <c r="E1745" s="341"/>
      <c r="F1745" s="350"/>
      <c r="G1745" s="350"/>
      <c r="H1745" s="340"/>
      <c r="I1745" s="340"/>
    </row>
    <row r="1746" s="306" customFormat="1" ht="55" customHeight="1" spans="1:9">
      <c r="A1746" s="323"/>
      <c r="B1746" s="340"/>
      <c r="C1746" s="340"/>
      <c r="D1746" s="340"/>
      <c r="E1746" s="341"/>
      <c r="F1746" s="350"/>
      <c r="G1746" s="350"/>
      <c r="H1746" s="340"/>
      <c r="I1746" s="340"/>
    </row>
    <row r="1747" s="306" customFormat="1" ht="55" customHeight="1" spans="1:9">
      <c r="A1747" s="323"/>
      <c r="B1747" s="340"/>
      <c r="C1747" s="340"/>
      <c r="D1747" s="340"/>
      <c r="E1747" s="341"/>
      <c r="F1747" s="350"/>
      <c r="G1747" s="350"/>
      <c r="H1747" s="340"/>
      <c r="I1747" s="340"/>
    </row>
    <row r="1748" s="306" customFormat="1" ht="55" customHeight="1" spans="1:9">
      <c r="A1748" s="323"/>
      <c r="B1748" s="340"/>
      <c r="C1748" s="340"/>
      <c r="D1748" s="340"/>
      <c r="E1748" s="341"/>
      <c r="F1748" s="350"/>
      <c r="G1748" s="350"/>
      <c r="H1748" s="340"/>
      <c r="I1748" s="340"/>
    </row>
    <row r="1749" s="306" customFormat="1" ht="55" customHeight="1" spans="1:9">
      <c r="A1749" s="323"/>
      <c r="B1749" s="340"/>
      <c r="C1749" s="340"/>
      <c r="D1749" s="340"/>
      <c r="E1749" s="341"/>
      <c r="F1749" s="350"/>
      <c r="G1749" s="350"/>
      <c r="H1749" s="340"/>
      <c r="I1749" s="340"/>
    </row>
    <row r="1750" s="306" customFormat="1" ht="55" customHeight="1" spans="1:9">
      <c r="A1750" s="323"/>
      <c r="B1750" s="340"/>
      <c r="C1750" s="340"/>
      <c r="D1750" s="340"/>
      <c r="E1750" s="341"/>
      <c r="F1750" s="350"/>
      <c r="G1750" s="350"/>
      <c r="H1750" s="340"/>
      <c r="I1750" s="340"/>
    </row>
    <row r="1751" s="306" customFormat="1" ht="55" customHeight="1" spans="1:9">
      <c r="A1751" s="323"/>
      <c r="B1751" s="340"/>
      <c r="C1751" s="340"/>
      <c r="D1751" s="340"/>
      <c r="E1751" s="341"/>
      <c r="F1751" s="350"/>
      <c r="G1751" s="350"/>
      <c r="H1751" s="340"/>
      <c r="I1751" s="340"/>
    </row>
    <row r="1752" s="306" customFormat="1" ht="55" customHeight="1" spans="1:9">
      <c r="A1752" s="323"/>
      <c r="B1752" s="340"/>
      <c r="C1752" s="340"/>
      <c r="D1752" s="340"/>
      <c r="E1752" s="341"/>
      <c r="F1752" s="350"/>
      <c r="G1752" s="350"/>
      <c r="H1752" s="340"/>
      <c r="I1752" s="340"/>
    </row>
    <row r="1753" s="306" customFormat="1" ht="55" customHeight="1" spans="1:9">
      <c r="A1753" s="323"/>
      <c r="B1753" s="340"/>
      <c r="C1753" s="340"/>
      <c r="D1753" s="340"/>
      <c r="E1753" s="341"/>
      <c r="F1753" s="350"/>
      <c r="G1753" s="350"/>
      <c r="H1753" s="340"/>
      <c r="I1753" s="340"/>
    </row>
    <row r="1754" s="306" customFormat="1" ht="55" customHeight="1" spans="1:9">
      <c r="A1754" s="323" t="s">
        <v>151</v>
      </c>
      <c r="B1754" s="336" t="s">
        <v>125</v>
      </c>
      <c r="C1754" s="336"/>
      <c r="D1754" s="336" t="s">
        <v>17</v>
      </c>
      <c r="E1754" s="337"/>
      <c r="F1754" s="338">
        <f>F1854+F1983+F1901+F1936+F1755+F2036</f>
        <v>0</v>
      </c>
      <c r="G1754" s="338">
        <f>G1854+G1983+G1901+G1936+G1755+G2036</f>
        <v>0</v>
      </c>
      <c r="H1754" s="336"/>
      <c r="I1754" s="336"/>
    </row>
    <row r="1755" s="306" customFormat="1" ht="55" customHeight="1" spans="1:9">
      <c r="A1755" s="331"/>
      <c r="B1755" s="336" t="s">
        <v>125</v>
      </c>
      <c r="C1755" s="336"/>
      <c r="D1755" s="336" t="s">
        <v>143</v>
      </c>
      <c r="E1755" s="337"/>
      <c r="F1755" s="345">
        <f>SUM(F1756:F1853)</f>
        <v>0</v>
      </c>
      <c r="G1755" s="345">
        <f>SUM(G1756:G1853)</f>
        <v>0</v>
      </c>
      <c r="H1755" s="336"/>
      <c r="I1755" s="336"/>
    </row>
    <row r="1756" s="307" customFormat="1" ht="55" customHeight="1" spans="1:9">
      <c r="A1756" s="339"/>
      <c r="B1756" s="340"/>
      <c r="C1756" s="340"/>
      <c r="D1756" s="340"/>
      <c r="E1756" s="341"/>
      <c r="F1756" s="346"/>
      <c r="G1756" s="347"/>
      <c r="H1756" s="340"/>
      <c r="I1756" s="340"/>
    </row>
    <row r="1757" s="307" customFormat="1" ht="100" customHeight="1" spans="1:12">
      <c r="A1757" s="339"/>
      <c r="B1757" s="340"/>
      <c r="C1757" s="340"/>
      <c r="D1757" s="340"/>
      <c r="E1757" s="341"/>
      <c r="F1757" s="346"/>
      <c r="G1757" s="347"/>
      <c r="H1757" s="340"/>
      <c r="I1757" s="340"/>
      <c r="L1757" s="307" t="s">
        <v>152</v>
      </c>
    </row>
    <row r="1758" s="307" customFormat="1" ht="100" customHeight="1" spans="1:9">
      <c r="A1758" s="339"/>
      <c r="B1758" s="340"/>
      <c r="C1758" s="340"/>
      <c r="D1758" s="340"/>
      <c r="E1758" s="341"/>
      <c r="F1758" s="346"/>
      <c r="G1758" s="347"/>
      <c r="H1758" s="340"/>
      <c r="I1758" s="340"/>
    </row>
    <row r="1759" s="307" customFormat="1" ht="100" customHeight="1" spans="1:9">
      <c r="A1759" s="339"/>
      <c r="B1759" s="340"/>
      <c r="C1759" s="340"/>
      <c r="D1759" s="340"/>
      <c r="E1759" s="341"/>
      <c r="F1759" s="346"/>
      <c r="G1759" s="347"/>
      <c r="H1759" s="340"/>
      <c r="I1759" s="340"/>
    </row>
    <row r="1760" s="307" customFormat="1" ht="100" customHeight="1" spans="1:9">
      <c r="A1760" s="339"/>
      <c r="B1760" s="340"/>
      <c r="C1760" s="340"/>
      <c r="D1760" s="340"/>
      <c r="E1760" s="341"/>
      <c r="F1760" s="346"/>
      <c r="G1760" s="347"/>
      <c r="H1760" s="340"/>
      <c r="I1760" s="340"/>
    </row>
    <row r="1761" s="307" customFormat="1" ht="100" customHeight="1" spans="1:9">
      <c r="A1761" s="339"/>
      <c r="B1761" s="340"/>
      <c r="C1761" s="340"/>
      <c r="D1761" s="340"/>
      <c r="E1761" s="341"/>
      <c r="F1761" s="346"/>
      <c r="G1761" s="347"/>
      <c r="H1761" s="340"/>
      <c r="I1761" s="340"/>
    </row>
    <row r="1762" s="307" customFormat="1" ht="100" customHeight="1" spans="1:9">
      <c r="A1762" s="339"/>
      <c r="B1762" s="340"/>
      <c r="C1762" s="340"/>
      <c r="D1762" s="340"/>
      <c r="E1762" s="341"/>
      <c r="F1762" s="346"/>
      <c r="G1762" s="347"/>
      <c r="H1762" s="340"/>
      <c r="I1762" s="340"/>
    </row>
    <row r="1763" s="307" customFormat="1" ht="100" customHeight="1" spans="1:9">
      <c r="A1763" s="339"/>
      <c r="B1763" s="340"/>
      <c r="C1763" s="340"/>
      <c r="D1763" s="340"/>
      <c r="E1763" s="341"/>
      <c r="F1763" s="346"/>
      <c r="G1763" s="347"/>
      <c r="H1763" s="340"/>
      <c r="I1763" s="340"/>
    </row>
    <row r="1764" s="307" customFormat="1" ht="100" customHeight="1" spans="1:9">
      <c r="A1764" s="339"/>
      <c r="B1764" s="340"/>
      <c r="C1764" s="340"/>
      <c r="D1764" s="340"/>
      <c r="E1764" s="341"/>
      <c r="F1764" s="346"/>
      <c r="G1764" s="347"/>
      <c r="H1764" s="340"/>
      <c r="I1764" s="340"/>
    </row>
    <row r="1765" s="307" customFormat="1" ht="100" customHeight="1" spans="1:9">
      <c r="A1765" s="339"/>
      <c r="B1765" s="340"/>
      <c r="C1765" s="340"/>
      <c r="D1765" s="340"/>
      <c r="E1765" s="341"/>
      <c r="F1765" s="346"/>
      <c r="G1765" s="347"/>
      <c r="H1765" s="340"/>
      <c r="I1765" s="340"/>
    </row>
    <row r="1766" s="307" customFormat="1" ht="100" customHeight="1" spans="1:9">
      <c r="A1766" s="339"/>
      <c r="B1766" s="340"/>
      <c r="C1766" s="340"/>
      <c r="D1766" s="340"/>
      <c r="E1766" s="341"/>
      <c r="F1766" s="346"/>
      <c r="G1766" s="347"/>
      <c r="H1766" s="340"/>
      <c r="I1766" s="340"/>
    </row>
    <row r="1767" s="307" customFormat="1" ht="100" customHeight="1" spans="1:9">
      <c r="A1767" s="339"/>
      <c r="B1767" s="340"/>
      <c r="C1767" s="340"/>
      <c r="D1767" s="340"/>
      <c r="E1767" s="341"/>
      <c r="F1767" s="346"/>
      <c r="G1767" s="347"/>
      <c r="H1767" s="340"/>
      <c r="I1767" s="340"/>
    </row>
    <row r="1768" s="307" customFormat="1" ht="100" customHeight="1" spans="1:9">
      <c r="A1768" s="339"/>
      <c r="B1768" s="340"/>
      <c r="C1768" s="340"/>
      <c r="D1768" s="340"/>
      <c r="E1768" s="341"/>
      <c r="F1768" s="346"/>
      <c r="G1768" s="347"/>
      <c r="H1768" s="340"/>
      <c r="I1768" s="340"/>
    </row>
    <row r="1769" s="307" customFormat="1" ht="100" customHeight="1" spans="1:9">
      <c r="A1769" s="339"/>
      <c r="B1769" s="340"/>
      <c r="C1769" s="340"/>
      <c r="D1769" s="340"/>
      <c r="E1769" s="341"/>
      <c r="F1769" s="346"/>
      <c r="G1769" s="347"/>
      <c r="H1769" s="340"/>
      <c r="I1769" s="340"/>
    </row>
    <row r="1770" s="307" customFormat="1" ht="100" customHeight="1" spans="1:9">
      <c r="A1770" s="339"/>
      <c r="B1770" s="340"/>
      <c r="C1770" s="340"/>
      <c r="D1770" s="340"/>
      <c r="E1770" s="341"/>
      <c r="F1770" s="346"/>
      <c r="G1770" s="347"/>
      <c r="H1770" s="340"/>
      <c r="I1770" s="340"/>
    </row>
    <row r="1771" s="307" customFormat="1" ht="100" customHeight="1" spans="1:9">
      <c r="A1771" s="339"/>
      <c r="B1771" s="340"/>
      <c r="C1771" s="340"/>
      <c r="D1771" s="340"/>
      <c r="E1771" s="341"/>
      <c r="F1771" s="346"/>
      <c r="G1771" s="347"/>
      <c r="H1771" s="340"/>
      <c r="I1771" s="340"/>
    </row>
    <row r="1772" s="307" customFormat="1" ht="100" customHeight="1" spans="1:9">
      <c r="A1772" s="339"/>
      <c r="B1772" s="340"/>
      <c r="C1772" s="340"/>
      <c r="D1772" s="340"/>
      <c r="E1772" s="341"/>
      <c r="F1772" s="346"/>
      <c r="G1772" s="347"/>
      <c r="H1772" s="340"/>
      <c r="I1772" s="340"/>
    </row>
    <row r="1773" s="307" customFormat="1" ht="100" customHeight="1" spans="1:9">
      <c r="A1773" s="339"/>
      <c r="B1773" s="340"/>
      <c r="C1773" s="340"/>
      <c r="D1773" s="340"/>
      <c r="E1773" s="341"/>
      <c r="F1773" s="346"/>
      <c r="G1773" s="347"/>
      <c r="H1773" s="340"/>
      <c r="I1773" s="340"/>
    </row>
    <row r="1774" s="307" customFormat="1" ht="100" customHeight="1" spans="1:9">
      <c r="A1774" s="339"/>
      <c r="B1774" s="340"/>
      <c r="C1774" s="340"/>
      <c r="D1774" s="340"/>
      <c r="E1774" s="341"/>
      <c r="F1774" s="346"/>
      <c r="G1774" s="347"/>
      <c r="H1774" s="340"/>
      <c r="I1774" s="340"/>
    </row>
    <row r="1775" s="307" customFormat="1" ht="100" customHeight="1" spans="1:9">
      <c r="A1775" s="339"/>
      <c r="B1775" s="340"/>
      <c r="C1775" s="340"/>
      <c r="D1775" s="340"/>
      <c r="E1775" s="341"/>
      <c r="F1775" s="346"/>
      <c r="G1775" s="347"/>
      <c r="H1775" s="340"/>
      <c r="I1775" s="340"/>
    </row>
    <row r="1776" s="307" customFormat="1" ht="100" customHeight="1" spans="1:9">
      <c r="A1776" s="339"/>
      <c r="B1776" s="340"/>
      <c r="C1776" s="340"/>
      <c r="D1776" s="340"/>
      <c r="E1776" s="341"/>
      <c r="F1776" s="346"/>
      <c r="G1776" s="347"/>
      <c r="H1776" s="340"/>
      <c r="I1776" s="340"/>
    </row>
    <row r="1777" s="307" customFormat="1" ht="100" customHeight="1" spans="1:9">
      <c r="A1777" s="339"/>
      <c r="B1777" s="340"/>
      <c r="C1777" s="340"/>
      <c r="D1777" s="340"/>
      <c r="E1777" s="341"/>
      <c r="F1777" s="346"/>
      <c r="G1777" s="347"/>
      <c r="H1777" s="340"/>
      <c r="I1777" s="340"/>
    </row>
    <row r="1778" s="307" customFormat="1" ht="100" customHeight="1" spans="1:9">
      <c r="A1778" s="339"/>
      <c r="B1778" s="340"/>
      <c r="C1778" s="340"/>
      <c r="D1778" s="340"/>
      <c r="E1778" s="341"/>
      <c r="F1778" s="346"/>
      <c r="G1778" s="347"/>
      <c r="H1778" s="340"/>
      <c r="I1778" s="340"/>
    </row>
    <row r="1779" s="307" customFormat="1" ht="100" customHeight="1" spans="1:9">
      <c r="A1779" s="339"/>
      <c r="B1779" s="340"/>
      <c r="C1779" s="340"/>
      <c r="D1779" s="340"/>
      <c r="E1779" s="341"/>
      <c r="F1779" s="346"/>
      <c r="G1779" s="347"/>
      <c r="H1779" s="340"/>
      <c r="I1779" s="340"/>
    </row>
    <row r="1780" s="307" customFormat="1" ht="100" customHeight="1" spans="1:9">
      <c r="A1780" s="339"/>
      <c r="B1780" s="340"/>
      <c r="C1780" s="340"/>
      <c r="D1780" s="340"/>
      <c r="E1780" s="341"/>
      <c r="F1780" s="346"/>
      <c r="G1780" s="347"/>
      <c r="H1780" s="340"/>
      <c r="I1780" s="340"/>
    </row>
    <row r="1781" s="307" customFormat="1" ht="100" customHeight="1" spans="1:9">
      <c r="A1781" s="339"/>
      <c r="B1781" s="340"/>
      <c r="C1781" s="340"/>
      <c r="D1781" s="340"/>
      <c r="E1781" s="341"/>
      <c r="F1781" s="346"/>
      <c r="G1781" s="347"/>
      <c r="H1781" s="340"/>
      <c r="I1781" s="340"/>
    </row>
    <row r="1782" s="307" customFormat="1" ht="100" customHeight="1" spans="1:9">
      <c r="A1782" s="339"/>
      <c r="B1782" s="340"/>
      <c r="C1782" s="340"/>
      <c r="D1782" s="340"/>
      <c r="E1782" s="341"/>
      <c r="F1782" s="346"/>
      <c r="G1782" s="347"/>
      <c r="H1782" s="340"/>
      <c r="I1782" s="340"/>
    </row>
    <row r="1783" s="307" customFormat="1" ht="100" customHeight="1" spans="1:9">
      <c r="A1783" s="339"/>
      <c r="B1783" s="340"/>
      <c r="C1783" s="340"/>
      <c r="D1783" s="340"/>
      <c r="E1783" s="341"/>
      <c r="F1783" s="346"/>
      <c r="G1783" s="347"/>
      <c r="H1783" s="340"/>
      <c r="I1783" s="340"/>
    </row>
    <row r="1784" s="307" customFormat="1" ht="100" customHeight="1" spans="1:9">
      <c r="A1784" s="339"/>
      <c r="B1784" s="340"/>
      <c r="C1784" s="340"/>
      <c r="D1784" s="340"/>
      <c r="E1784" s="341"/>
      <c r="F1784" s="346"/>
      <c r="G1784" s="347"/>
      <c r="H1784" s="340"/>
      <c r="I1784" s="340"/>
    </row>
    <row r="1785" s="307" customFormat="1" ht="100" customHeight="1" spans="1:9">
      <c r="A1785" s="339"/>
      <c r="B1785" s="340"/>
      <c r="C1785" s="340"/>
      <c r="D1785" s="340"/>
      <c r="E1785" s="341"/>
      <c r="F1785" s="346"/>
      <c r="G1785" s="347"/>
      <c r="H1785" s="340"/>
      <c r="I1785" s="340"/>
    </row>
    <row r="1786" s="307" customFormat="1" ht="100" customHeight="1" spans="1:9">
      <c r="A1786" s="339"/>
      <c r="B1786" s="340"/>
      <c r="C1786" s="340"/>
      <c r="D1786" s="340"/>
      <c r="E1786" s="341"/>
      <c r="F1786" s="346"/>
      <c r="G1786" s="347"/>
      <c r="H1786" s="340"/>
      <c r="I1786" s="340"/>
    </row>
    <row r="1787" s="307" customFormat="1" ht="100" customHeight="1" spans="1:9">
      <c r="A1787" s="339"/>
      <c r="B1787" s="340"/>
      <c r="C1787" s="340"/>
      <c r="D1787" s="340"/>
      <c r="E1787" s="341"/>
      <c r="F1787" s="346"/>
      <c r="G1787" s="347"/>
      <c r="H1787" s="340"/>
      <c r="I1787" s="340"/>
    </row>
    <row r="1788" s="307" customFormat="1" ht="100" customHeight="1" spans="1:9">
      <c r="A1788" s="339"/>
      <c r="B1788" s="340"/>
      <c r="C1788" s="340"/>
      <c r="D1788" s="340"/>
      <c r="E1788" s="341"/>
      <c r="F1788" s="346"/>
      <c r="G1788" s="347"/>
      <c r="H1788" s="340"/>
      <c r="I1788" s="340"/>
    </row>
    <row r="1789" s="307" customFormat="1" ht="100" customHeight="1" spans="1:9">
      <c r="A1789" s="339"/>
      <c r="B1789" s="340"/>
      <c r="C1789" s="340"/>
      <c r="D1789" s="340"/>
      <c r="E1789" s="341"/>
      <c r="F1789" s="346"/>
      <c r="G1789" s="347"/>
      <c r="H1789" s="340"/>
      <c r="I1789" s="340"/>
    </row>
    <row r="1790" s="307" customFormat="1" ht="100" customHeight="1" spans="1:9">
      <c r="A1790" s="339"/>
      <c r="B1790" s="340"/>
      <c r="C1790" s="340"/>
      <c r="D1790" s="340"/>
      <c r="E1790" s="341"/>
      <c r="F1790" s="346"/>
      <c r="G1790" s="347"/>
      <c r="H1790" s="340"/>
      <c r="I1790" s="340"/>
    </row>
    <row r="1791" s="307" customFormat="1" ht="100" customHeight="1" spans="1:9">
      <c r="A1791" s="339"/>
      <c r="B1791" s="340"/>
      <c r="C1791" s="340"/>
      <c r="D1791" s="340"/>
      <c r="E1791" s="341"/>
      <c r="F1791" s="346"/>
      <c r="G1791" s="347"/>
      <c r="H1791" s="340"/>
      <c r="I1791" s="340"/>
    </row>
    <row r="1792" s="307" customFormat="1" ht="100" customHeight="1" spans="1:9">
      <c r="A1792" s="339"/>
      <c r="B1792" s="340"/>
      <c r="C1792" s="340"/>
      <c r="D1792" s="340"/>
      <c r="E1792" s="341"/>
      <c r="F1792" s="346"/>
      <c r="G1792" s="347"/>
      <c r="H1792" s="340"/>
      <c r="I1792" s="340"/>
    </row>
    <row r="1793" s="307" customFormat="1" ht="100" customHeight="1" spans="1:9">
      <c r="A1793" s="339"/>
      <c r="B1793" s="340"/>
      <c r="C1793" s="340"/>
      <c r="D1793" s="340"/>
      <c r="E1793" s="341"/>
      <c r="F1793" s="346"/>
      <c r="G1793" s="347"/>
      <c r="H1793" s="340"/>
      <c r="I1793" s="340"/>
    </row>
    <row r="1794" s="307" customFormat="1" ht="100" customHeight="1" spans="1:9">
      <c r="A1794" s="339"/>
      <c r="B1794" s="340"/>
      <c r="C1794" s="340"/>
      <c r="D1794" s="340"/>
      <c r="E1794" s="341"/>
      <c r="F1794" s="346"/>
      <c r="G1794" s="347"/>
      <c r="H1794" s="340"/>
      <c r="I1794" s="340"/>
    </row>
    <row r="1795" s="307" customFormat="1" ht="100" customHeight="1" spans="1:9">
      <c r="A1795" s="339"/>
      <c r="B1795" s="340"/>
      <c r="C1795" s="340"/>
      <c r="D1795" s="340"/>
      <c r="E1795" s="341"/>
      <c r="F1795" s="346"/>
      <c r="G1795" s="347"/>
      <c r="H1795" s="340"/>
      <c r="I1795" s="340"/>
    </row>
    <row r="1796" s="307" customFormat="1" ht="100" customHeight="1" spans="1:9">
      <c r="A1796" s="339"/>
      <c r="B1796" s="340"/>
      <c r="C1796" s="340"/>
      <c r="D1796" s="340"/>
      <c r="E1796" s="341"/>
      <c r="F1796" s="346"/>
      <c r="G1796" s="347"/>
      <c r="H1796" s="340"/>
      <c r="I1796" s="340"/>
    </row>
    <row r="1797" s="307" customFormat="1" ht="100" customHeight="1" spans="1:9">
      <c r="A1797" s="339"/>
      <c r="B1797" s="340"/>
      <c r="C1797" s="340"/>
      <c r="D1797" s="340"/>
      <c r="E1797" s="341"/>
      <c r="F1797" s="346"/>
      <c r="G1797" s="347"/>
      <c r="H1797" s="340"/>
      <c r="I1797" s="340"/>
    </row>
    <row r="1798" s="307" customFormat="1" ht="100" customHeight="1" spans="1:9">
      <c r="A1798" s="339"/>
      <c r="B1798" s="340"/>
      <c r="C1798" s="340"/>
      <c r="D1798" s="340"/>
      <c r="E1798" s="341"/>
      <c r="F1798" s="346"/>
      <c r="G1798" s="347"/>
      <c r="H1798" s="340"/>
      <c r="I1798" s="340"/>
    </row>
    <row r="1799" s="307" customFormat="1" ht="100" customHeight="1" spans="1:9">
      <c r="A1799" s="339"/>
      <c r="B1799" s="340"/>
      <c r="C1799" s="340"/>
      <c r="D1799" s="340"/>
      <c r="E1799" s="341"/>
      <c r="F1799" s="346"/>
      <c r="G1799" s="347"/>
      <c r="H1799" s="340"/>
      <c r="I1799" s="340"/>
    </row>
    <row r="1800" s="307" customFormat="1" ht="100" customHeight="1" spans="1:9">
      <c r="A1800" s="339"/>
      <c r="B1800" s="340"/>
      <c r="C1800" s="340"/>
      <c r="D1800" s="340"/>
      <c r="E1800" s="341"/>
      <c r="F1800" s="346"/>
      <c r="G1800" s="347"/>
      <c r="H1800" s="340"/>
      <c r="I1800" s="340"/>
    </row>
    <row r="1801" s="307" customFormat="1" ht="100" customHeight="1" spans="1:9">
      <c r="A1801" s="339"/>
      <c r="B1801" s="340"/>
      <c r="C1801" s="340"/>
      <c r="D1801" s="340"/>
      <c r="E1801" s="341"/>
      <c r="F1801" s="346"/>
      <c r="G1801" s="347"/>
      <c r="H1801" s="340"/>
      <c r="I1801" s="340"/>
    </row>
    <row r="1802" s="307" customFormat="1" ht="100" customHeight="1" spans="1:9">
      <c r="A1802" s="339"/>
      <c r="B1802" s="340"/>
      <c r="C1802" s="340"/>
      <c r="D1802" s="340"/>
      <c r="E1802" s="341"/>
      <c r="F1802" s="346"/>
      <c r="G1802" s="347"/>
      <c r="H1802" s="340"/>
      <c r="I1802" s="340"/>
    </row>
    <row r="1803" s="307" customFormat="1" ht="100" customHeight="1" spans="1:9">
      <c r="A1803" s="339"/>
      <c r="B1803" s="340"/>
      <c r="C1803" s="340"/>
      <c r="D1803" s="340"/>
      <c r="E1803" s="341"/>
      <c r="F1803" s="346"/>
      <c r="G1803" s="347"/>
      <c r="H1803" s="340"/>
      <c r="I1803" s="340"/>
    </row>
    <row r="1804" s="307" customFormat="1" ht="100" customHeight="1" spans="1:9">
      <c r="A1804" s="339"/>
      <c r="B1804" s="340"/>
      <c r="C1804" s="340"/>
      <c r="D1804" s="340"/>
      <c r="E1804" s="341"/>
      <c r="F1804" s="346"/>
      <c r="G1804" s="347"/>
      <c r="H1804" s="340"/>
      <c r="I1804" s="340"/>
    </row>
    <row r="1805" s="307" customFormat="1" ht="100" customHeight="1" spans="1:9">
      <c r="A1805" s="339"/>
      <c r="B1805" s="340"/>
      <c r="C1805" s="340"/>
      <c r="D1805" s="340"/>
      <c r="E1805" s="341"/>
      <c r="F1805" s="346"/>
      <c r="G1805" s="347"/>
      <c r="H1805" s="340"/>
      <c r="I1805" s="340"/>
    </row>
    <row r="1806" s="307" customFormat="1" ht="100" customHeight="1" spans="1:9">
      <c r="A1806" s="339"/>
      <c r="B1806" s="340"/>
      <c r="C1806" s="340"/>
      <c r="D1806" s="340"/>
      <c r="E1806" s="341"/>
      <c r="F1806" s="346"/>
      <c r="G1806" s="347"/>
      <c r="H1806" s="340"/>
      <c r="I1806" s="340"/>
    </row>
    <row r="1807" s="307" customFormat="1" ht="100" customHeight="1" spans="1:9">
      <c r="A1807" s="339"/>
      <c r="B1807" s="340"/>
      <c r="C1807" s="340"/>
      <c r="D1807" s="340"/>
      <c r="E1807" s="341"/>
      <c r="F1807" s="346"/>
      <c r="G1807" s="347"/>
      <c r="H1807" s="340"/>
      <c r="I1807" s="340"/>
    </row>
    <row r="1808" s="307" customFormat="1" ht="100" customHeight="1" spans="1:9">
      <c r="A1808" s="339"/>
      <c r="B1808" s="340"/>
      <c r="C1808" s="340"/>
      <c r="D1808" s="340"/>
      <c r="E1808" s="341"/>
      <c r="F1808" s="346"/>
      <c r="G1808" s="347"/>
      <c r="H1808" s="340"/>
      <c r="I1808" s="340"/>
    </row>
    <row r="1809" s="307" customFormat="1" ht="100" customHeight="1" spans="1:9">
      <c r="A1809" s="339"/>
      <c r="B1809" s="340"/>
      <c r="C1809" s="340"/>
      <c r="D1809" s="340"/>
      <c r="E1809" s="341"/>
      <c r="F1809" s="346"/>
      <c r="G1809" s="347"/>
      <c r="H1809" s="340"/>
      <c r="I1809" s="340"/>
    </row>
    <row r="1810" s="307" customFormat="1" ht="100" customHeight="1" spans="1:9">
      <c r="A1810" s="339"/>
      <c r="B1810" s="340"/>
      <c r="C1810" s="340"/>
      <c r="D1810" s="340"/>
      <c r="E1810" s="341"/>
      <c r="F1810" s="346"/>
      <c r="G1810" s="347"/>
      <c r="H1810" s="340"/>
      <c r="I1810" s="340"/>
    </row>
    <row r="1811" s="307" customFormat="1" ht="100" customHeight="1" spans="1:9">
      <c r="A1811" s="339"/>
      <c r="B1811" s="340"/>
      <c r="C1811" s="340"/>
      <c r="D1811" s="340"/>
      <c r="E1811" s="341"/>
      <c r="F1811" s="346"/>
      <c r="G1811" s="347"/>
      <c r="H1811" s="340"/>
      <c r="I1811" s="340"/>
    </row>
    <row r="1812" s="307" customFormat="1" ht="100" customHeight="1" spans="1:9">
      <c r="A1812" s="339"/>
      <c r="B1812" s="340"/>
      <c r="C1812" s="340"/>
      <c r="D1812" s="340"/>
      <c r="E1812" s="341"/>
      <c r="F1812" s="346"/>
      <c r="G1812" s="347"/>
      <c r="H1812" s="340"/>
      <c r="I1812" s="340"/>
    </row>
    <row r="1813" s="307" customFormat="1" ht="100" customHeight="1" spans="1:9">
      <c r="A1813" s="339"/>
      <c r="B1813" s="340"/>
      <c r="C1813" s="340"/>
      <c r="D1813" s="340"/>
      <c r="E1813" s="341"/>
      <c r="F1813" s="346"/>
      <c r="G1813" s="347"/>
      <c r="H1813" s="340"/>
      <c r="I1813" s="340"/>
    </row>
    <row r="1814" s="307" customFormat="1" ht="100" customHeight="1" spans="1:9">
      <c r="A1814" s="339"/>
      <c r="B1814" s="340"/>
      <c r="C1814" s="340"/>
      <c r="D1814" s="340"/>
      <c r="E1814" s="341"/>
      <c r="F1814" s="346"/>
      <c r="G1814" s="347"/>
      <c r="H1814" s="340"/>
      <c r="I1814" s="340"/>
    </row>
    <row r="1815" s="307" customFormat="1" ht="100" customHeight="1" spans="1:9">
      <c r="A1815" s="339"/>
      <c r="B1815" s="340"/>
      <c r="C1815" s="340"/>
      <c r="D1815" s="340"/>
      <c r="E1815" s="341"/>
      <c r="F1815" s="346"/>
      <c r="G1815" s="347"/>
      <c r="H1815" s="340"/>
      <c r="I1815" s="340"/>
    </row>
    <row r="1816" s="307" customFormat="1" ht="100" customHeight="1" spans="1:9">
      <c r="A1816" s="339"/>
      <c r="B1816" s="340"/>
      <c r="C1816" s="340"/>
      <c r="D1816" s="340"/>
      <c r="E1816" s="341"/>
      <c r="F1816" s="346"/>
      <c r="G1816" s="347"/>
      <c r="H1816" s="340"/>
      <c r="I1816" s="340"/>
    </row>
    <row r="1817" s="307" customFormat="1" ht="100" customHeight="1" spans="1:9">
      <c r="A1817" s="339"/>
      <c r="B1817" s="340"/>
      <c r="C1817" s="340"/>
      <c r="D1817" s="340"/>
      <c r="E1817" s="341"/>
      <c r="F1817" s="346"/>
      <c r="G1817" s="347"/>
      <c r="H1817" s="340"/>
      <c r="I1817" s="340"/>
    </row>
    <row r="1818" s="307" customFormat="1" ht="100" customHeight="1" spans="1:9">
      <c r="A1818" s="339"/>
      <c r="B1818" s="340"/>
      <c r="C1818" s="340"/>
      <c r="D1818" s="340"/>
      <c r="E1818" s="341"/>
      <c r="F1818" s="346"/>
      <c r="G1818" s="347"/>
      <c r="H1818" s="340"/>
      <c r="I1818" s="340"/>
    </row>
    <row r="1819" s="307" customFormat="1" ht="100" customHeight="1" spans="1:9">
      <c r="A1819" s="339"/>
      <c r="B1819" s="340"/>
      <c r="C1819" s="340"/>
      <c r="D1819" s="340"/>
      <c r="E1819" s="341"/>
      <c r="F1819" s="346"/>
      <c r="G1819" s="347"/>
      <c r="H1819" s="340"/>
      <c r="I1819" s="340"/>
    </row>
    <row r="1820" s="307" customFormat="1" ht="100" customHeight="1" spans="1:9">
      <c r="A1820" s="339"/>
      <c r="B1820" s="340"/>
      <c r="C1820" s="340"/>
      <c r="D1820" s="340"/>
      <c r="E1820" s="341"/>
      <c r="F1820" s="346"/>
      <c r="G1820" s="347"/>
      <c r="H1820" s="340"/>
      <c r="I1820" s="340"/>
    </row>
    <row r="1821" s="307" customFormat="1" ht="100" customHeight="1" spans="1:9">
      <c r="A1821" s="339"/>
      <c r="B1821" s="340"/>
      <c r="C1821" s="340"/>
      <c r="D1821" s="340"/>
      <c r="E1821" s="341"/>
      <c r="F1821" s="346"/>
      <c r="G1821" s="347"/>
      <c r="H1821" s="340"/>
      <c r="I1821" s="340"/>
    </row>
    <row r="1822" s="307" customFormat="1" ht="100" customHeight="1" spans="1:9">
      <c r="A1822" s="339"/>
      <c r="B1822" s="340"/>
      <c r="C1822" s="340"/>
      <c r="D1822" s="340"/>
      <c r="E1822" s="341"/>
      <c r="F1822" s="346"/>
      <c r="G1822" s="347"/>
      <c r="H1822" s="340"/>
      <c r="I1822" s="340"/>
    </row>
    <row r="1823" s="307" customFormat="1" ht="100" customHeight="1" spans="1:9">
      <c r="A1823" s="339"/>
      <c r="B1823" s="340"/>
      <c r="C1823" s="340"/>
      <c r="D1823" s="340"/>
      <c r="E1823" s="341"/>
      <c r="F1823" s="346"/>
      <c r="G1823" s="347"/>
      <c r="H1823" s="340"/>
      <c r="I1823" s="340"/>
    </row>
    <row r="1824" s="307" customFormat="1" ht="100" customHeight="1" spans="1:9">
      <c r="A1824" s="339"/>
      <c r="B1824" s="340"/>
      <c r="C1824" s="340"/>
      <c r="D1824" s="340"/>
      <c r="E1824" s="341"/>
      <c r="F1824" s="346"/>
      <c r="G1824" s="347"/>
      <c r="H1824" s="340"/>
      <c r="I1824" s="340"/>
    </row>
    <row r="1825" s="307" customFormat="1" ht="100" customHeight="1" spans="1:9">
      <c r="A1825" s="339"/>
      <c r="B1825" s="340"/>
      <c r="C1825" s="340"/>
      <c r="D1825" s="340"/>
      <c r="E1825" s="341"/>
      <c r="F1825" s="346"/>
      <c r="G1825" s="347"/>
      <c r="H1825" s="340"/>
      <c r="I1825" s="340"/>
    </row>
    <row r="1826" s="307" customFormat="1" ht="100" customHeight="1" spans="1:9">
      <c r="A1826" s="339"/>
      <c r="B1826" s="340"/>
      <c r="C1826" s="340"/>
      <c r="D1826" s="340"/>
      <c r="E1826" s="341"/>
      <c r="F1826" s="346"/>
      <c r="G1826" s="347"/>
      <c r="H1826" s="340"/>
      <c r="I1826" s="340"/>
    </row>
    <row r="1827" s="307" customFormat="1" ht="100" customHeight="1" spans="1:9">
      <c r="A1827" s="339"/>
      <c r="B1827" s="340"/>
      <c r="C1827" s="340"/>
      <c r="D1827" s="340"/>
      <c r="E1827" s="341"/>
      <c r="F1827" s="346"/>
      <c r="G1827" s="347"/>
      <c r="H1827" s="340"/>
      <c r="I1827" s="340"/>
    </row>
    <row r="1828" s="307" customFormat="1" ht="100" customHeight="1" spans="1:9">
      <c r="A1828" s="339"/>
      <c r="B1828" s="340"/>
      <c r="C1828" s="340"/>
      <c r="D1828" s="340"/>
      <c r="E1828" s="341"/>
      <c r="F1828" s="346"/>
      <c r="G1828" s="347"/>
      <c r="H1828" s="340"/>
      <c r="I1828" s="340"/>
    </row>
    <row r="1829" s="307" customFormat="1" ht="100" customHeight="1" spans="1:9">
      <c r="A1829" s="339"/>
      <c r="B1829" s="340"/>
      <c r="C1829" s="340"/>
      <c r="D1829" s="340"/>
      <c r="E1829" s="341"/>
      <c r="F1829" s="346"/>
      <c r="G1829" s="347"/>
      <c r="H1829" s="340"/>
      <c r="I1829" s="340"/>
    </row>
    <row r="1830" s="307" customFormat="1" ht="100" customHeight="1" spans="1:9">
      <c r="A1830" s="339"/>
      <c r="B1830" s="340"/>
      <c r="C1830" s="340"/>
      <c r="D1830" s="340"/>
      <c r="E1830" s="341"/>
      <c r="F1830" s="346"/>
      <c r="G1830" s="347"/>
      <c r="H1830" s="340"/>
      <c r="I1830" s="340"/>
    </row>
    <row r="1831" s="307" customFormat="1" ht="100" customHeight="1" spans="1:9">
      <c r="A1831" s="339"/>
      <c r="B1831" s="340"/>
      <c r="C1831" s="340"/>
      <c r="D1831" s="340"/>
      <c r="E1831" s="341"/>
      <c r="F1831" s="346"/>
      <c r="G1831" s="347"/>
      <c r="H1831" s="340"/>
      <c r="I1831" s="340"/>
    </row>
    <row r="1832" s="307" customFormat="1" ht="100" customHeight="1" spans="1:9">
      <c r="A1832" s="339"/>
      <c r="B1832" s="340"/>
      <c r="C1832" s="340"/>
      <c r="D1832" s="340"/>
      <c r="E1832" s="341"/>
      <c r="F1832" s="346"/>
      <c r="G1832" s="347"/>
      <c r="H1832" s="340"/>
      <c r="I1832" s="340"/>
    </row>
    <row r="1833" s="307" customFormat="1" ht="100" customHeight="1" spans="1:9">
      <c r="A1833" s="339"/>
      <c r="B1833" s="340"/>
      <c r="C1833" s="340"/>
      <c r="D1833" s="340"/>
      <c r="E1833" s="341"/>
      <c r="F1833" s="346"/>
      <c r="G1833" s="347"/>
      <c r="H1833" s="340"/>
      <c r="I1833" s="340"/>
    </row>
    <row r="1834" s="307" customFormat="1" ht="100" customHeight="1" spans="1:9">
      <c r="A1834" s="339"/>
      <c r="B1834" s="340"/>
      <c r="C1834" s="340"/>
      <c r="D1834" s="340"/>
      <c r="E1834" s="341"/>
      <c r="F1834" s="346"/>
      <c r="G1834" s="347"/>
      <c r="H1834" s="340"/>
      <c r="I1834" s="340"/>
    </row>
    <row r="1835" s="307" customFormat="1" ht="100" customHeight="1" spans="1:9">
      <c r="A1835" s="339"/>
      <c r="B1835" s="340"/>
      <c r="C1835" s="340"/>
      <c r="D1835" s="340"/>
      <c r="E1835" s="341"/>
      <c r="F1835" s="346"/>
      <c r="G1835" s="347"/>
      <c r="H1835" s="340"/>
      <c r="I1835" s="340"/>
    </row>
    <row r="1836" s="307" customFormat="1" ht="100" customHeight="1" spans="1:9">
      <c r="A1836" s="339"/>
      <c r="B1836" s="340"/>
      <c r="C1836" s="340"/>
      <c r="D1836" s="340"/>
      <c r="E1836" s="341"/>
      <c r="F1836" s="346"/>
      <c r="G1836" s="347"/>
      <c r="H1836" s="340"/>
      <c r="I1836" s="340"/>
    </row>
    <row r="1837" s="307" customFormat="1" ht="100" customHeight="1" spans="1:9">
      <c r="A1837" s="339"/>
      <c r="B1837" s="340"/>
      <c r="C1837" s="340"/>
      <c r="D1837" s="340"/>
      <c r="E1837" s="341"/>
      <c r="F1837" s="346"/>
      <c r="G1837" s="347"/>
      <c r="H1837" s="340"/>
      <c r="I1837" s="340"/>
    </row>
    <row r="1838" s="307" customFormat="1" ht="100" customHeight="1" spans="1:9">
      <c r="A1838" s="339"/>
      <c r="B1838" s="340"/>
      <c r="C1838" s="340"/>
      <c r="D1838" s="340"/>
      <c r="E1838" s="341"/>
      <c r="F1838" s="346"/>
      <c r="G1838" s="347"/>
      <c r="H1838" s="340"/>
      <c r="I1838" s="340"/>
    </row>
    <row r="1839" s="307" customFormat="1" ht="100" customHeight="1" spans="1:9">
      <c r="A1839" s="339"/>
      <c r="B1839" s="340"/>
      <c r="C1839" s="340"/>
      <c r="D1839" s="340"/>
      <c r="E1839" s="341"/>
      <c r="F1839" s="346"/>
      <c r="G1839" s="347"/>
      <c r="H1839" s="340"/>
      <c r="I1839" s="340"/>
    </row>
    <row r="1840" s="307" customFormat="1" ht="100" customHeight="1" spans="1:9">
      <c r="A1840" s="339"/>
      <c r="B1840" s="340"/>
      <c r="C1840" s="340"/>
      <c r="D1840" s="340"/>
      <c r="E1840" s="341"/>
      <c r="F1840" s="346"/>
      <c r="G1840" s="347"/>
      <c r="H1840" s="340"/>
      <c r="I1840" s="340"/>
    </row>
    <row r="1841" s="307" customFormat="1" ht="100" customHeight="1" spans="1:9">
      <c r="A1841" s="339"/>
      <c r="B1841" s="340"/>
      <c r="C1841" s="340"/>
      <c r="D1841" s="340"/>
      <c r="E1841" s="341"/>
      <c r="F1841" s="346"/>
      <c r="G1841" s="347"/>
      <c r="H1841" s="340"/>
      <c r="I1841" s="340"/>
    </row>
    <row r="1842" s="307" customFormat="1" ht="100" customHeight="1" spans="1:9">
      <c r="A1842" s="339"/>
      <c r="B1842" s="340"/>
      <c r="C1842" s="340"/>
      <c r="D1842" s="340"/>
      <c r="E1842" s="341"/>
      <c r="F1842" s="346"/>
      <c r="G1842" s="347"/>
      <c r="H1842" s="340"/>
      <c r="I1842" s="340"/>
    </row>
    <row r="1843" s="307" customFormat="1" ht="100" customHeight="1" spans="1:9">
      <c r="A1843" s="339"/>
      <c r="B1843" s="340"/>
      <c r="C1843" s="340"/>
      <c r="D1843" s="340"/>
      <c r="E1843" s="341"/>
      <c r="F1843" s="346"/>
      <c r="G1843" s="347"/>
      <c r="H1843" s="340"/>
      <c r="I1843" s="340"/>
    </row>
    <row r="1844" s="307" customFormat="1" ht="100" customHeight="1" spans="1:9">
      <c r="A1844" s="339"/>
      <c r="B1844" s="340"/>
      <c r="C1844" s="340"/>
      <c r="D1844" s="340"/>
      <c r="E1844" s="341"/>
      <c r="F1844" s="346"/>
      <c r="G1844" s="347"/>
      <c r="H1844" s="340"/>
      <c r="I1844" s="340"/>
    </row>
    <row r="1845" s="307" customFormat="1" ht="100" customHeight="1" spans="1:9">
      <c r="A1845" s="339"/>
      <c r="B1845" s="340"/>
      <c r="C1845" s="340"/>
      <c r="D1845" s="340"/>
      <c r="E1845" s="341"/>
      <c r="F1845" s="346"/>
      <c r="G1845" s="347"/>
      <c r="H1845" s="340"/>
      <c r="I1845" s="340"/>
    </row>
    <row r="1846" s="307" customFormat="1" ht="100" customHeight="1" spans="1:9">
      <c r="A1846" s="339"/>
      <c r="B1846" s="340"/>
      <c r="C1846" s="340"/>
      <c r="D1846" s="340"/>
      <c r="E1846" s="341"/>
      <c r="F1846" s="346"/>
      <c r="G1846" s="347"/>
      <c r="H1846" s="340"/>
      <c r="I1846" s="340"/>
    </row>
    <row r="1847" s="307" customFormat="1" ht="100" customHeight="1" spans="1:9">
      <c r="A1847" s="339"/>
      <c r="B1847" s="340"/>
      <c r="C1847" s="340"/>
      <c r="D1847" s="340"/>
      <c r="E1847" s="341"/>
      <c r="F1847" s="346"/>
      <c r="G1847" s="347"/>
      <c r="H1847" s="340"/>
      <c r="I1847" s="340"/>
    </row>
    <row r="1848" s="307" customFormat="1" ht="100" customHeight="1" spans="1:9">
      <c r="A1848" s="339"/>
      <c r="B1848" s="340"/>
      <c r="C1848" s="340"/>
      <c r="D1848" s="340"/>
      <c r="E1848" s="341"/>
      <c r="F1848" s="346"/>
      <c r="G1848" s="347"/>
      <c r="H1848" s="340"/>
      <c r="I1848" s="340"/>
    </row>
    <row r="1849" s="307" customFormat="1" ht="100" customHeight="1" spans="1:9">
      <c r="A1849" s="339"/>
      <c r="B1849" s="340"/>
      <c r="C1849" s="340"/>
      <c r="D1849" s="340"/>
      <c r="E1849" s="341"/>
      <c r="F1849" s="346"/>
      <c r="G1849" s="347"/>
      <c r="H1849" s="340"/>
      <c r="I1849" s="340"/>
    </row>
    <row r="1850" s="307" customFormat="1" ht="100" customHeight="1" spans="1:9">
      <c r="A1850" s="339"/>
      <c r="B1850" s="340"/>
      <c r="C1850" s="340"/>
      <c r="D1850" s="340"/>
      <c r="E1850" s="341"/>
      <c r="F1850" s="346"/>
      <c r="G1850" s="347"/>
      <c r="H1850" s="340"/>
      <c r="I1850" s="340"/>
    </row>
    <row r="1851" s="307" customFormat="1" ht="100" customHeight="1" spans="1:9">
      <c r="A1851" s="339"/>
      <c r="B1851" s="340"/>
      <c r="C1851" s="340"/>
      <c r="D1851" s="340"/>
      <c r="E1851" s="341"/>
      <c r="F1851" s="346"/>
      <c r="G1851" s="347"/>
      <c r="H1851" s="340"/>
      <c r="I1851" s="340"/>
    </row>
    <row r="1852" s="307" customFormat="1" ht="100" customHeight="1" spans="1:9">
      <c r="A1852" s="339"/>
      <c r="B1852" s="340"/>
      <c r="C1852" s="340"/>
      <c r="D1852" s="340"/>
      <c r="E1852" s="341"/>
      <c r="F1852" s="346"/>
      <c r="G1852" s="347"/>
      <c r="H1852" s="340"/>
      <c r="I1852" s="340"/>
    </row>
    <row r="1853" s="307" customFormat="1" ht="100" customHeight="1" spans="1:9">
      <c r="A1853" s="339"/>
      <c r="B1853" s="340"/>
      <c r="C1853" s="340"/>
      <c r="D1853" s="340"/>
      <c r="E1853" s="341"/>
      <c r="F1853" s="346"/>
      <c r="G1853" s="347"/>
      <c r="H1853" s="340"/>
      <c r="I1853" s="340"/>
    </row>
    <row r="1854" s="306" customFormat="1" ht="100" customHeight="1" spans="1:9">
      <c r="A1854" s="331"/>
      <c r="B1854" s="336" t="s">
        <v>125</v>
      </c>
      <c r="C1854" s="336"/>
      <c r="D1854" s="336" t="s">
        <v>144</v>
      </c>
      <c r="E1854" s="337"/>
      <c r="F1854" s="348">
        <f>SUM(F1855:F1900)</f>
        <v>0</v>
      </c>
      <c r="G1854" s="348">
        <f>SUM(G1855:G1900)</f>
        <v>0</v>
      </c>
      <c r="H1854" s="336"/>
      <c r="I1854" s="336"/>
    </row>
    <row r="1855" s="307" customFormat="1" ht="100" customHeight="1" spans="1:9">
      <c r="A1855" s="339"/>
      <c r="B1855" s="340"/>
      <c r="C1855" s="340"/>
      <c r="D1855" s="340"/>
      <c r="E1855" s="341"/>
      <c r="F1855" s="349"/>
      <c r="G1855" s="349"/>
      <c r="H1855" s="340"/>
      <c r="I1855" s="340"/>
    </row>
    <row r="1856" s="307" customFormat="1" ht="100" customHeight="1" spans="1:9">
      <c r="A1856" s="339"/>
      <c r="B1856" s="340"/>
      <c r="C1856" s="340"/>
      <c r="D1856" s="340"/>
      <c r="E1856" s="341"/>
      <c r="F1856" s="349"/>
      <c r="G1856" s="349"/>
      <c r="H1856" s="340"/>
      <c r="I1856" s="340"/>
    </row>
    <row r="1857" s="307" customFormat="1" ht="100" customHeight="1" spans="1:9">
      <c r="A1857" s="339"/>
      <c r="B1857" s="340"/>
      <c r="C1857" s="340"/>
      <c r="D1857" s="340"/>
      <c r="E1857" s="341"/>
      <c r="F1857" s="349"/>
      <c r="G1857" s="349"/>
      <c r="H1857" s="340"/>
      <c r="I1857" s="340"/>
    </row>
    <row r="1858" s="307" customFormat="1" ht="100" customHeight="1" spans="1:9">
      <c r="A1858" s="339"/>
      <c r="B1858" s="340"/>
      <c r="C1858" s="340"/>
      <c r="D1858" s="340"/>
      <c r="E1858" s="341"/>
      <c r="F1858" s="349"/>
      <c r="G1858" s="349"/>
      <c r="H1858" s="340"/>
      <c r="I1858" s="340"/>
    </row>
    <row r="1859" s="307" customFormat="1" ht="100" customHeight="1" spans="1:9">
      <c r="A1859" s="339"/>
      <c r="B1859" s="340"/>
      <c r="C1859" s="340"/>
      <c r="D1859" s="340"/>
      <c r="E1859" s="341"/>
      <c r="F1859" s="349"/>
      <c r="G1859" s="349"/>
      <c r="H1859" s="340"/>
      <c r="I1859" s="340"/>
    </row>
    <row r="1860" s="307" customFormat="1" ht="100" customHeight="1" spans="1:9">
      <c r="A1860" s="339"/>
      <c r="B1860" s="340"/>
      <c r="C1860" s="340"/>
      <c r="D1860" s="340"/>
      <c r="E1860" s="341"/>
      <c r="F1860" s="349"/>
      <c r="G1860" s="349"/>
      <c r="H1860" s="340"/>
      <c r="I1860" s="340"/>
    </row>
    <row r="1861" s="307" customFormat="1" ht="100" customHeight="1" spans="1:9">
      <c r="A1861" s="339"/>
      <c r="B1861" s="340"/>
      <c r="C1861" s="340"/>
      <c r="D1861" s="340"/>
      <c r="E1861" s="341"/>
      <c r="F1861" s="349"/>
      <c r="G1861" s="349"/>
      <c r="H1861" s="340"/>
      <c r="I1861" s="340"/>
    </row>
    <row r="1862" s="307" customFormat="1" ht="100" customHeight="1" spans="1:9">
      <c r="A1862" s="339"/>
      <c r="B1862" s="340"/>
      <c r="C1862" s="340"/>
      <c r="D1862" s="340"/>
      <c r="E1862" s="341"/>
      <c r="F1862" s="349"/>
      <c r="G1862" s="349"/>
      <c r="H1862" s="340"/>
      <c r="I1862" s="340"/>
    </row>
    <row r="1863" s="307" customFormat="1" ht="100" customHeight="1" spans="1:9">
      <c r="A1863" s="339"/>
      <c r="B1863" s="340"/>
      <c r="C1863" s="340"/>
      <c r="D1863" s="340"/>
      <c r="E1863" s="341"/>
      <c r="F1863" s="349"/>
      <c r="G1863" s="349"/>
      <c r="H1863" s="340"/>
      <c r="I1863" s="340"/>
    </row>
    <row r="1864" s="307" customFormat="1" ht="100" customHeight="1" spans="1:9">
      <c r="A1864" s="339"/>
      <c r="B1864" s="340"/>
      <c r="C1864" s="340"/>
      <c r="D1864" s="340"/>
      <c r="E1864" s="341"/>
      <c r="F1864" s="349"/>
      <c r="G1864" s="349"/>
      <c r="H1864" s="340"/>
      <c r="I1864" s="340"/>
    </row>
    <row r="1865" s="307" customFormat="1" ht="100" customHeight="1" spans="1:9">
      <c r="A1865" s="339"/>
      <c r="B1865" s="340"/>
      <c r="C1865" s="340"/>
      <c r="D1865" s="340"/>
      <c r="E1865" s="341"/>
      <c r="F1865" s="349"/>
      <c r="G1865" s="349"/>
      <c r="H1865" s="340"/>
      <c r="I1865" s="340"/>
    </row>
    <row r="1866" s="307" customFormat="1" ht="100" customHeight="1" spans="1:9">
      <c r="A1866" s="339"/>
      <c r="B1866" s="340"/>
      <c r="C1866" s="340"/>
      <c r="D1866" s="340"/>
      <c r="E1866" s="341"/>
      <c r="F1866" s="349"/>
      <c r="G1866" s="349"/>
      <c r="H1866" s="340"/>
      <c r="I1866" s="340"/>
    </row>
    <row r="1867" s="307" customFormat="1" ht="100" customHeight="1" spans="1:9">
      <c r="A1867" s="339"/>
      <c r="B1867" s="340"/>
      <c r="C1867" s="340"/>
      <c r="D1867" s="340"/>
      <c r="E1867" s="341"/>
      <c r="F1867" s="349"/>
      <c r="G1867" s="349"/>
      <c r="H1867" s="340"/>
      <c r="I1867" s="340"/>
    </row>
    <row r="1868" s="307" customFormat="1" ht="100" customHeight="1" spans="1:9">
      <c r="A1868" s="339"/>
      <c r="B1868" s="340"/>
      <c r="C1868" s="340"/>
      <c r="D1868" s="340"/>
      <c r="E1868" s="341"/>
      <c r="F1868" s="349"/>
      <c r="G1868" s="349"/>
      <c r="H1868" s="340"/>
      <c r="I1868" s="340"/>
    </row>
    <row r="1869" s="307" customFormat="1" ht="100" customHeight="1" spans="1:9">
      <c r="A1869" s="339"/>
      <c r="B1869" s="340"/>
      <c r="C1869" s="340"/>
      <c r="D1869" s="340"/>
      <c r="E1869" s="341"/>
      <c r="F1869" s="349"/>
      <c r="G1869" s="349"/>
      <c r="H1869" s="340"/>
      <c r="I1869" s="340"/>
    </row>
    <row r="1870" s="307" customFormat="1" ht="100" customHeight="1" spans="1:9">
      <c r="A1870" s="339"/>
      <c r="B1870" s="340"/>
      <c r="C1870" s="340"/>
      <c r="D1870" s="340"/>
      <c r="E1870" s="341"/>
      <c r="F1870" s="349"/>
      <c r="G1870" s="349"/>
      <c r="H1870" s="340"/>
      <c r="I1870" s="340"/>
    </row>
    <row r="1871" s="307" customFormat="1" ht="100" customHeight="1" spans="1:9">
      <c r="A1871" s="339"/>
      <c r="B1871" s="340"/>
      <c r="C1871" s="340"/>
      <c r="D1871" s="340"/>
      <c r="E1871" s="341"/>
      <c r="F1871" s="349"/>
      <c r="G1871" s="349"/>
      <c r="H1871" s="340"/>
      <c r="I1871" s="340"/>
    </row>
    <row r="1872" s="307" customFormat="1" ht="100" customHeight="1" spans="1:9">
      <c r="A1872" s="339"/>
      <c r="B1872" s="340"/>
      <c r="C1872" s="340"/>
      <c r="D1872" s="340"/>
      <c r="E1872" s="341"/>
      <c r="F1872" s="349"/>
      <c r="G1872" s="349"/>
      <c r="H1872" s="340"/>
      <c r="I1872" s="340"/>
    </row>
    <row r="1873" s="307" customFormat="1" ht="100" customHeight="1" spans="1:9">
      <c r="A1873" s="339"/>
      <c r="B1873" s="340"/>
      <c r="C1873" s="340"/>
      <c r="D1873" s="340"/>
      <c r="E1873" s="341"/>
      <c r="F1873" s="349"/>
      <c r="G1873" s="349"/>
      <c r="H1873" s="340"/>
      <c r="I1873" s="340"/>
    </row>
    <row r="1874" s="307" customFormat="1" ht="100" customHeight="1" spans="1:9">
      <c r="A1874" s="339"/>
      <c r="B1874" s="340"/>
      <c r="C1874" s="340"/>
      <c r="D1874" s="340"/>
      <c r="E1874" s="341"/>
      <c r="F1874" s="349"/>
      <c r="G1874" s="349"/>
      <c r="H1874" s="340"/>
      <c r="I1874" s="340"/>
    </row>
    <row r="1875" s="307" customFormat="1" ht="100" customHeight="1" spans="1:9">
      <c r="A1875" s="339"/>
      <c r="B1875" s="340"/>
      <c r="C1875" s="340"/>
      <c r="D1875" s="340"/>
      <c r="E1875" s="341"/>
      <c r="F1875" s="349"/>
      <c r="G1875" s="349"/>
      <c r="H1875" s="340"/>
      <c r="I1875" s="340"/>
    </row>
    <row r="1876" s="307" customFormat="1" ht="100" customHeight="1" spans="1:9">
      <c r="A1876" s="339"/>
      <c r="B1876" s="340"/>
      <c r="C1876" s="340"/>
      <c r="D1876" s="340"/>
      <c r="E1876" s="341"/>
      <c r="F1876" s="349"/>
      <c r="G1876" s="349"/>
      <c r="H1876" s="340"/>
      <c r="I1876" s="340"/>
    </row>
    <row r="1877" s="307" customFormat="1" ht="100" customHeight="1" spans="1:9">
      <c r="A1877" s="339"/>
      <c r="B1877" s="340"/>
      <c r="C1877" s="340"/>
      <c r="D1877" s="340"/>
      <c r="E1877" s="341"/>
      <c r="F1877" s="349"/>
      <c r="G1877" s="349"/>
      <c r="H1877" s="340"/>
      <c r="I1877" s="340"/>
    </row>
    <row r="1878" s="307" customFormat="1" ht="100" customHeight="1" spans="1:9">
      <c r="A1878" s="339"/>
      <c r="B1878" s="340"/>
      <c r="C1878" s="340"/>
      <c r="D1878" s="340"/>
      <c r="E1878" s="341"/>
      <c r="F1878" s="349"/>
      <c r="G1878" s="349"/>
      <c r="H1878" s="340"/>
      <c r="I1878" s="340"/>
    </row>
    <row r="1879" s="307" customFormat="1" ht="100" customHeight="1" spans="1:9">
      <c r="A1879" s="339"/>
      <c r="B1879" s="340"/>
      <c r="C1879" s="340"/>
      <c r="D1879" s="340"/>
      <c r="E1879" s="341"/>
      <c r="F1879" s="349"/>
      <c r="G1879" s="349"/>
      <c r="H1879" s="340"/>
      <c r="I1879" s="340"/>
    </row>
    <row r="1880" s="307" customFormat="1" ht="100" customHeight="1" spans="1:9">
      <c r="A1880" s="339"/>
      <c r="B1880" s="340"/>
      <c r="C1880" s="340"/>
      <c r="D1880" s="340"/>
      <c r="E1880" s="341"/>
      <c r="F1880" s="349"/>
      <c r="G1880" s="349"/>
      <c r="H1880" s="340"/>
      <c r="I1880" s="340"/>
    </row>
    <row r="1881" s="307" customFormat="1" ht="100" customHeight="1" spans="1:9">
      <c r="A1881" s="339"/>
      <c r="B1881" s="340"/>
      <c r="C1881" s="340"/>
      <c r="D1881" s="340"/>
      <c r="E1881" s="341"/>
      <c r="F1881" s="349"/>
      <c r="G1881" s="349"/>
      <c r="H1881" s="340"/>
      <c r="I1881" s="340"/>
    </row>
    <row r="1882" s="307" customFormat="1" ht="100" customHeight="1" spans="1:9">
      <c r="A1882" s="339"/>
      <c r="B1882" s="340"/>
      <c r="C1882" s="340"/>
      <c r="D1882" s="340"/>
      <c r="E1882" s="341"/>
      <c r="F1882" s="349"/>
      <c r="G1882" s="349"/>
      <c r="H1882" s="340"/>
      <c r="I1882" s="340"/>
    </row>
    <row r="1883" s="307" customFormat="1" ht="100" customHeight="1" spans="1:9">
      <c r="A1883" s="339"/>
      <c r="B1883" s="340"/>
      <c r="C1883" s="340"/>
      <c r="D1883" s="340"/>
      <c r="E1883" s="341"/>
      <c r="F1883" s="349"/>
      <c r="G1883" s="349"/>
      <c r="H1883" s="340"/>
      <c r="I1883" s="340"/>
    </row>
    <row r="1884" s="307" customFormat="1" ht="100" customHeight="1" spans="1:9">
      <c r="A1884" s="339"/>
      <c r="B1884" s="340"/>
      <c r="C1884" s="340"/>
      <c r="D1884" s="340"/>
      <c r="E1884" s="341"/>
      <c r="F1884" s="349"/>
      <c r="G1884" s="349"/>
      <c r="H1884" s="340"/>
      <c r="I1884" s="340"/>
    </row>
    <row r="1885" s="307" customFormat="1" ht="100" customHeight="1" spans="1:9">
      <c r="A1885" s="339"/>
      <c r="B1885" s="340"/>
      <c r="C1885" s="340"/>
      <c r="D1885" s="340"/>
      <c r="E1885" s="341"/>
      <c r="F1885" s="349"/>
      <c r="G1885" s="349"/>
      <c r="H1885" s="340"/>
      <c r="I1885" s="340"/>
    </row>
    <row r="1886" s="307" customFormat="1" ht="100" customHeight="1" spans="1:9">
      <c r="A1886" s="339"/>
      <c r="B1886" s="340"/>
      <c r="C1886" s="340"/>
      <c r="D1886" s="340"/>
      <c r="E1886" s="341"/>
      <c r="F1886" s="349"/>
      <c r="G1886" s="349"/>
      <c r="H1886" s="340"/>
      <c r="I1886" s="340"/>
    </row>
    <row r="1887" s="307" customFormat="1" ht="100" customHeight="1" spans="1:9">
      <c r="A1887" s="339"/>
      <c r="B1887" s="340"/>
      <c r="C1887" s="340"/>
      <c r="D1887" s="340"/>
      <c r="E1887" s="341"/>
      <c r="F1887" s="349"/>
      <c r="G1887" s="349"/>
      <c r="H1887" s="340"/>
      <c r="I1887" s="340"/>
    </row>
    <row r="1888" s="307" customFormat="1" ht="100" customHeight="1" spans="1:9">
      <c r="A1888" s="339"/>
      <c r="B1888" s="340"/>
      <c r="C1888" s="340"/>
      <c r="D1888" s="340"/>
      <c r="E1888" s="341"/>
      <c r="F1888" s="349"/>
      <c r="G1888" s="349"/>
      <c r="H1888" s="340"/>
      <c r="I1888" s="340"/>
    </row>
    <row r="1889" s="307" customFormat="1" ht="100" customHeight="1" spans="1:9">
      <c r="A1889" s="339"/>
      <c r="B1889" s="340"/>
      <c r="C1889" s="340"/>
      <c r="D1889" s="340"/>
      <c r="E1889" s="341"/>
      <c r="F1889" s="349"/>
      <c r="G1889" s="349"/>
      <c r="H1889" s="340"/>
      <c r="I1889" s="340"/>
    </row>
    <row r="1890" s="307" customFormat="1" ht="100" customHeight="1" spans="1:9">
      <c r="A1890" s="339"/>
      <c r="B1890" s="340"/>
      <c r="C1890" s="340"/>
      <c r="D1890" s="340"/>
      <c r="E1890" s="341"/>
      <c r="F1890" s="349"/>
      <c r="G1890" s="349"/>
      <c r="H1890" s="340"/>
      <c r="I1890" s="340"/>
    </row>
    <row r="1891" s="307" customFormat="1" ht="100" customHeight="1" spans="1:9">
      <c r="A1891" s="339"/>
      <c r="B1891" s="340"/>
      <c r="C1891" s="340"/>
      <c r="D1891" s="340"/>
      <c r="E1891" s="341"/>
      <c r="F1891" s="349"/>
      <c r="G1891" s="349"/>
      <c r="H1891" s="340"/>
      <c r="I1891" s="340"/>
    </row>
    <row r="1892" s="307" customFormat="1" ht="100" customHeight="1" spans="1:9">
      <c r="A1892" s="339"/>
      <c r="B1892" s="340"/>
      <c r="C1892" s="340"/>
      <c r="D1892" s="340"/>
      <c r="E1892" s="341"/>
      <c r="F1892" s="349"/>
      <c r="G1892" s="349"/>
      <c r="H1892" s="340"/>
      <c r="I1892" s="340"/>
    </row>
    <row r="1893" s="307" customFormat="1" ht="100" customHeight="1" spans="1:9">
      <c r="A1893" s="339"/>
      <c r="B1893" s="340"/>
      <c r="C1893" s="340"/>
      <c r="D1893" s="340"/>
      <c r="E1893" s="341"/>
      <c r="F1893" s="349"/>
      <c r="G1893" s="349"/>
      <c r="H1893" s="340"/>
      <c r="I1893" s="340"/>
    </row>
    <row r="1894" s="307" customFormat="1" ht="100" customHeight="1" spans="1:9">
      <c r="A1894" s="339"/>
      <c r="B1894" s="340"/>
      <c r="C1894" s="340"/>
      <c r="D1894" s="340"/>
      <c r="E1894" s="341"/>
      <c r="F1894" s="349"/>
      <c r="G1894" s="349"/>
      <c r="H1894" s="340"/>
      <c r="I1894" s="340"/>
    </row>
    <row r="1895" s="307" customFormat="1" ht="100" customHeight="1" spans="1:9">
      <c r="A1895" s="339"/>
      <c r="B1895" s="340"/>
      <c r="C1895" s="340"/>
      <c r="D1895" s="340"/>
      <c r="E1895" s="341"/>
      <c r="F1895" s="349"/>
      <c r="G1895" s="349"/>
      <c r="H1895" s="340"/>
      <c r="I1895" s="340"/>
    </row>
    <row r="1896" s="307" customFormat="1" ht="100" customHeight="1" spans="1:9">
      <c r="A1896" s="339"/>
      <c r="B1896" s="340"/>
      <c r="C1896" s="340"/>
      <c r="D1896" s="340"/>
      <c r="E1896" s="341"/>
      <c r="F1896" s="349"/>
      <c r="G1896" s="349"/>
      <c r="H1896" s="340"/>
      <c r="I1896" s="340"/>
    </row>
    <row r="1897" s="307" customFormat="1" ht="100" customHeight="1" spans="1:9">
      <c r="A1897" s="339"/>
      <c r="B1897" s="340"/>
      <c r="C1897" s="340"/>
      <c r="D1897" s="340"/>
      <c r="E1897" s="341"/>
      <c r="F1897" s="349"/>
      <c r="G1897" s="349"/>
      <c r="H1897" s="340"/>
      <c r="I1897" s="340"/>
    </row>
    <row r="1898" s="307" customFormat="1" ht="100" customHeight="1" spans="1:9">
      <c r="A1898" s="339"/>
      <c r="B1898" s="340"/>
      <c r="C1898" s="340"/>
      <c r="D1898" s="340"/>
      <c r="E1898" s="341"/>
      <c r="F1898" s="349"/>
      <c r="G1898" s="349"/>
      <c r="H1898" s="340"/>
      <c r="I1898" s="340"/>
    </row>
    <row r="1899" s="307" customFormat="1" ht="100" customHeight="1" spans="1:9">
      <c r="A1899" s="339"/>
      <c r="B1899" s="340"/>
      <c r="C1899" s="340"/>
      <c r="D1899" s="340"/>
      <c r="E1899" s="341"/>
      <c r="F1899" s="349"/>
      <c r="G1899" s="349"/>
      <c r="H1899" s="340"/>
      <c r="I1899" s="340"/>
    </row>
    <row r="1900" s="307" customFormat="1" ht="100" customHeight="1" spans="1:9">
      <c r="A1900" s="339"/>
      <c r="B1900" s="340"/>
      <c r="C1900" s="340"/>
      <c r="D1900" s="340"/>
      <c r="E1900" s="341"/>
      <c r="F1900" s="349"/>
      <c r="G1900" s="349"/>
      <c r="H1900" s="340"/>
      <c r="I1900" s="340"/>
    </row>
    <row r="1901" s="306" customFormat="1" ht="100" customHeight="1" spans="1:9">
      <c r="A1901" s="331"/>
      <c r="B1901" s="336" t="s">
        <v>125</v>
      </c>
      <c r="C1901" s="336"/>
      <c r="D1901" s="336" t="s">
        <v>145</v>
      </c>
      <c r="E1901" s="337"/>
      <c r="F1901" s="345">
        <f>SUM(F1902:F1935)</f>
        <v>0</v>
      </c>
      <c r="G1901" s="345">
        <f>SUM(G1902:G1935)</f>
        <v>0</v>
      </c>
      <c r="H1901" s="336"/>
      <c r="I1901" s="336"/>
    </row>
    <row r="1902" s="307" customFormat="1" ht="100" customHeight="1" spans="1:9">
      <c r="A1902" s="339"/>
      <c r="B1902" s="340"/>
      <c r="C1902" s="340"/>
      <c r="D1902" s="340"/>
      <c r="E1902" s="341"/>
      <c r="F1902" s="346"/>
      <c r="G1902" s="347"/>
      <c r="H1902" s="340"/>
      <c r="I1902" s="340"/>
    </row>
    <row r="1903" s="307" customFormat="1" ht="100" customHeight="1" spans="1:9">
      <c r="A1903" s="339"/>
      <c r="B1903" s="340"/>
      <c r="C1903" s="340"/>
      <c r="D1903" s="340"/>
      <c r="E1903" s="341"/>
      <c r="F1903" s="346"/>
      <c r="G1903" s="347"/>
      <c r="H1903" s="340"/>
      <c r="I1903" s="340"/>
    </row>
    <row r="1904" s="307" customFormat="1" ht="100" customHeight="1" spans="1:9">
      <c r="A1904" s="339"/>
      <c r="B1904" s="340"/>
      <c r="C1904" s="340"/>
      <c r="D1904" s="340"/>
      <c r="E1904" s="341"/>
      <c r="F1904" s="346"/>
      <c r="G1904" s="347"/>
      <c r="H1904" s="340"/>
      <c r="I1904" s="340"/>
    </row>
    <row r="1905" s="307" customFormat="1" ht="100" customHeight="1" spans="1:9">
      <c r="A1905" s="339"/>
      <c r="B1905" s="340"/>
      <c r="C1905" s="340"/>
      <c r="D1905" s="340"/>
      <c r="E1905" s="341"/>
      <c r="F1905" s="346"/>
      <c r="G1905" s="347"/>
      <c r="H1905" s="340"/>
      <c r="I1905" s="340"/>
    </row>
    <row r="1906" s="307" customFormat="1" ht="100" customHeight="1" spans="1:9">
      <c r="A1906" s="339"/>
      <c r="B1906" s="340"/>
      <c r="C1906" s="340"/>
      <c r="D1906" s="340"/>
      <c r="E1906" s="341"/>
      <c r="F1906" s="346"/>
      <c r="G1906" s="347"/>
      <c r="H1906" s="340"/>
      <c r="I1906" s="340"/>
    </row>
    <row r="1907" s="307" customFormat="1" ht="100" customHeight="1" spans="1:9">
      <c r="A1907" s="339"/>
      <c r="B1907" s="340"/>
      <c r="C1907" s="340"/>
      <c r="D1907" s="340"/>
      <c r="E1907" s="341"/>
      <c r="F1907" s="346"/>
      <c r="G1907" s="347"/>
      <c r="H1907" s="340"/>
      <c r="I1907" s="340"/>
    </row>
    <row r="1908" s="307" customFormat="1" ht="100" customHeight="1" spans="1:9">
      <c r="A1908" s="339"/>
      <c r="B1908" s="340"/>
      <c r="C1908" s="340"/>
      <c r="D1908" s="340"/>
      <c r="E1908" s="341"/>
      <c r="F1908" s="346"/>
      <c r="G1908" s="347"/>
      <c r="H1908" s="340"/>
      <c r="I1908" s="340"/>
    </row>
    <row r="1909" s="307" customFormat="1" ht="100" customHeight="1" spans="1:9">
      <c r="A1909" s="339"/>
      <c r="B1909" s="340"/>
      <c r="C1909" s="340"/>
      <c r="D1909" s="340"/>
      <c r="E1909" s="341"/>
      <c r="F1909" s="346"/>
      <c r="G1909" s="347"/>
      <c r="H1909" s="340"/>
      <c r="I1909" s="340"/>
    </row>
    <row r="1910" s="307" customFormat="1" ht="100" customHeight="1" spans="1:9">
      <c r="A1910" s="339"/>
      <c r="B1910" s="340"/>
      <c r="C1910" s="340"/>
      <c r="D1910" s="340"/>
      <c r="E1910" s="341"/>
      <c r="F1910" s="346"/>
      <c r="G1910" s="347"/>
      <c r="H1910" s="340"/>
      <c r="I1910" s="340"/>
    </row>
    <row r="1911" s="307" customFormat="1" ht="100" customHeight="1" spans="1:9">
      <c r="A1911" s="339"/>
      <c r="B1911" s="340"/>
      <c r="C1911" s="340"/>
      <c r="D1911" s="340"/>
      <c r="E1911" s="341"/>
      <c r="F1911" s="346"/>
      <c r="G1911" s="347"/>
      <c r="H1911" s="340"/>
      <c r="I1911" s="340"/>
    </row>
    <row r="1912" s="307" customFormat="1" ht="100" customHeight="1" spans="1:9">
      <c r="A1912" s="339"/>
      <c r="B1912" s="340"/>
      <c r="C1912" s="340"/>
      <c r="D1912" s="340"/>
      <c r="E1912" s="341"/>
      <c r="F1912" s="346"/>
      <c r="G1912" s="347"/>
      <c r="H1912" s="340"/>
      <c r="I1912" s="340"/>
    </row>
    <row r="1913" s="307" customFormat="1" ht="100" customHeight="1" spans="1:9">
      <c r="A1913" s="339"/>
      <c r="B1913" s="340"/>
      <c r="C1913" s="340"/>
      <c r="D1913" s="340"/>
      <c r="E1913" s="341"/>
      <c r="F1913" s="346"/>
      <c r="G1913" s="347"/>
      <c r="H1913" s="340"/>
      <c r="I1913" s="340"/>
    </row>
    <row r="1914" s="307" customFormat="1" ht="100" customHeight="1" spans="1:9">
      <c r="A1914" s="339"/>
      <c r="B1914" s="340"/>
      <c r="C1914" s="340"/>
      <c r="D1914" s="340"/>
      <c r="E1914" s="341"/>
      <c r="F1914" s="346"/>
      <c r="G1914" s="347"/>
      <c r="H1914" s="340"/>
      <c r="I1914" s="340"/>
    </row>
    <row r="1915" s="307" customFormat="1" ht="100" customHeight="1" spans="1:9">
      <c r="A1915" s="339"/>
      <c r="B1915" s="340"/>
      <c r="C1915" s="340"/>
      <c r="D1915" s="340"/>
      <c r="E1915" s="341"/>
      <c r="F1915" s="346"/>
      <c r="G1915" s="347"/>
      <c r="H1915" s="340"/>
      <c r="I1915" s="340"/>
    </row>
    <row r="1916" s="307" customFormat="1" ht="100" customHeight="1" spans="1:9">
      <c r="A1916" s="339"/>
      <c r="B1916" s="340"/>
      <c r="C1916" s="340"/>
      <c r="D1916" s="340"/>
      <c r="E1916" s="341"/>
      <c r="F1916" s="346"/>
      <c r="G1916" s="347"/>
      <c r="H1916" s="340"/>
      <c r="I1916" s="340"/>
    </row>
    <row r="1917" s="307" customFormat="1" ht="100" customHeight="1" spans="1:9">
      <c r="A1917" s="339"/>
      <c r="B1917" s="340"/>
      <c r="C1917" s="340"/>
      <c r="D1917" s="340"/>
      <c r="E1917" s="341"/>
      <c r="F1917" s="346"/>
      <c r="G1917" s="347"/>
      <c r="H1917" s="340"/>
      <c r="I1917" s="340"/>
    </row>
    <row r="1918" s="307" customFormat="1" ht="100" customHeight="1" spans="1:9">
      <c r="A1918" s="339"/>
      <c r="B1918" s="340"/>
      <c r="C1918" s="340"/>
      <c r="D1918" s="340"/>
      <c r="E1918" s="341"/>
      <c r="F1918" s="346"/>
      <c r="G1918" s="347"/>
      <c r="H1918" s="340"/>
      <c r="I1918" s="340"/>
    </row>
    <row r="1919" s="307" customFormat="1" ht="100" customHeight="1" spans="1:9">
      <c r="A1919" s="339"/>
      <c r="B1919" s="340"/>
      <c r="C1919" s="340"/>
      <c r="D1919" s="340"/>
      <c r="E1919" s="341"/>
      <c r="F1919" s="346"/>
      <c r="G1919" s="347"/>
      <c r="H1919" s="340"/>
      <c r="I1919" s="340"/>
    </row>
    <row r="1920" s="307" customFormat="1" ht="100" customHeight="1" spans="1:9">
      <c r="A1920" s="339"/>
      <c r="B1920" s="340"/>
      <c r="C1920" s="340"/>
      <c r="D1920" s="340"/>
      <c r="E1920" s="341"/>
      <c r="F1920" s="346"/>
      <c r="G1920" s="347"/>
      <c r="H1920" s="340"/>
      <c r="I1920" s="340"/>
    </row>
    <row r="1921" s="307" customFormat="1" ht="100" customHeight="1" spans="1:9">
      <c r="A1921" s="339"/>
      <c r="B1921" s="340"/>
      <c r="C1921" s="340"/>
      <c r="D1921" s="340"/>
      <c r="E1921" s="341"/>
      <c r="F1921" s="346"/>
      <c r="G1921" s="347"/>
      <c r="H1921" s="340"/>
      <c r="I1921" s="340"/>
    </row>
    <row r="1922" s="307" customFormat="1" ht="100" customHeight="1" spans="1:9">
      <c r="A1922" s="339"/>
      <c r="B1922" s="340"/>
      <c r="C1922" s="340"/>
      <c r="D1922" s="340"/>
      <c r="E1922" s="341"/>
      <c r="F1922" s="346"/>
      <c r="G1922" s="347"/>
      <c r="H1922" s="340"/>
      <c r="I1922" s="340"/>
    </row>
    <row r="1923" s="307" customFormat="1" ht="100" customHeight="1" spans="1:9">
      <c r="A1923" s="339"/>
      <c r="B1923" s="340"/>
      <c r="C1923" s="340"/>
      <c r="D1923" s="340"/>
      <c r="E1923" s="341"/>
      <c r="F1923" s="346"/>
      <c r="G1923" s="347"/>
      <c r="H1923" s="340"/>
      <c r="I1923" s="340"/>
    </row>
    <row r="1924" s="307" customFormat="1" ht="100" customHeight="1" spans="1:9">
      <c r="A1924" s="339"/>
      <c r="B1924" s="340"/>
      <c r="C1924" s="340"/>
      <c r="D1924" s="340"/>
      <c r="E1924" s="341"/>
      <c r="F1924" s="346"/>
      <c r="G1924" s="347"/>
      <c r="H1924" s="340"/>
      <c r="I1924" s="340"/>
    </row>
    <row r="1925" s="307" customFormat="1" ht="100" customHeight="1" spans="1:9">
      <c r="A1925" s="339"/>
      <c r="B1925" s="340"/>
      <c r="C1925" s="340"/>
      <c r="D1925" s="340"/>
      <c r="E1925" s="341"/>
      <c r="F1925" s="346"/>
      <c r="G1925" s="347"/>
      <c r="H1925" s="340"/>
      <c r="I1925" s="340"/>
    </row>
    <row r="1926" s="307" customFormat="1" ht="100" customHeight="1" spans="1:9">
      <c r="A1926" s="339"/>
      <c r="B1926" s="340"/>
      <c r="C1926" s="340"/>
      <c r="D1926" s="340"/>
      <c r="E1926" s="341"/>
      <c r="F1926" s="346"/>
      <c r="G1926" s="347"/>
      <c r="H1926" s="340"/>
      <c r="I1926" s="340"/>
    </row>
    <row r="1927" s="307" customFormat="1" ht="100" customHeight="1" spans="1:9">
      <c r="A1927" s="339"/>
      <c r="B1927" s="340"/>
      <c r="C1927" s="340"/>
      <c r="D1927" s="340"/>
      <c r="E1927" s="341"/>
      <c r="F1927" s="346"/>
      <c r="G1927" s="347"/>
      <c r="H1927" s="340"/>
      <c r="I1927" s="340"/>
    </row>
    <row r="1928" s="307" customFormat="1" ht="100" customHeight="1" spans="1:9">
      <c r="A1928" s="339"/>
      <c r="B1928" s="340"/>
      <c r="C1928" s="340"/>
      <c r="D1928" s="340"/>
      <c r="E1928" s="341"/>
      <c r="F1928" s="346"/>
      <c r="G1928" s="347"/>
      <c r="H1928" s="340"/>
      <c r="I1928" s="340"/>
    </row>
    <row r="1929" s="307" customFormat="1" ht="100" customHeight="1" spans="1:9">
      <c r="A1929" s="339"/>
      <c r="B1929" s="340"/>
      <c r="C1929" s="340"/>
      <c r="D1929" s="340"/>
      <c r="E1929" s="341"/>
      <c r="F1929" s="346"/>
      <c r="G1929" s="347"/>
      <c r="H1929" s="340"/>
      <c r="I1929" s="340"/>
    </row>
    <row r="1930" s="307" customFormat="1" ht="100" customHeight="1" spans="1:9">
      <c r="A1930" s="339"/>
      <c r="B1930" s="340"/>
      <c r="C1930" s="340"/>
      <c r="D1930" s="340"/>
      <c r="E1930" s="341"/>
      <c r="F1930" s="346"/>
      <c r="G1930" s="347"/>
      <c r="H1930" s="340"/>
      <c r="I1930" s="340"/>
    </row>
    <row r="1931" s="307" customFormat="1" ht="100" customHeight="1" spans="1:9">
      <c r="A1931" s="339"/>
      <c r="B1931" s="340"/>
      <c r="C1931" s="340"/>
      <c r="D1931" s="340"/>
      <c r="E1931" s="341"/>
      <c r="F1931" s="346"/>
      <c r="G1931" s="347"/>
      <c r="H1931" s="340"/>
      <c r="I1931" s="340"/>
    </row>
    <row r="1932" s="307" customFormat="1" ht="100" customHeight="1" spans="1:9">
      <c r="A1932" s="339"/>
      <c r="B1932" s="340"/>
      <c r="C1932" s="340"/>
      <c r="D1932" s="340"/>
      <c r="E1932" s="341"/>
      <c r="F1932" s="346"/>
      <c r="G1932" s="347"/>
      <c r="H1932" s="340"/>
      <c r="I1932" s="340"/>
    </row>
    <row r="1933" s="307" customFormat="1" ht="100" customHeight="1" spans="1:9">
      <c r="A1933" s="339"/>
      <c r="B1933" s="340"/>
      <c r="C1933" s="340"/>
      <c r="D1933" s="340"/>
      <c r="E1933" s="341"/>
      <c r="F1933" s="346"/>
      <c r="G1933" s="347"/>
      <c r="H1933" s="340"/>
      <c r="I1933" s="340"/>
    </row>
    <row r="1934" s="307" customFormat="1" ht="100" customHeight="1" spans="1:9">
      <c r="A1934" s="339"/>
      <c r="B1934" s="340"/>
      <c r="C1934" s="340"/>
      <c r="D1934" s="340"/>
      <c r="E1934" s="341"/>
      <c r="F1934" s="346"/>
      <c r="G1934" s="347"/>
      <c r="H1934" s="340"/>
      <c r="I1934" s="340"/>
    </row>
    <row r="1935" s="307" customFormat="1" ht="100" customHeight="1" spans="1:9">
      <c r="A1935" s="339"/>
      <c r="B1935" s="340"/>
      <c r="C1935" s="340"/>
      <c r="D1935" s="340"/>
      <c r="E1935" s="341"/>
      <c r="F1935" s="346"/>
      <c r="G1935" s="347"/>
      <c r="H1935" s="340"/>
      <c r="I1935" s="340"/>
    </row>
    <row r="1936" s="306" customFormat="1" ht="100" customHeight="1" spans="1:9">
      <c r="A1936" s="331"/>
      <c r="B1936" s="336" t="s">
        <v>125</v>
      </c>
      <c r="C1936" s="336"/>
      <c r="D1936" s="336" t="s">
        <v>146</v>
      </c>
      <c r="E1936" s="337"/>
      <c r="F1936" s="345">
        <f>SUM(F1937:F1982)</f>
        <v>0</v>
      </c>
      <c r="G1936" s="345">
        <f>SUM(G1937:G1982)</f>
        <v>0</v>
      </c>
      <c r="H1936" s="336"/>
      <c r="I1936" s="336"/>
    </row>
    <row r="1937" s="307" customFormat="1" ht="100" customHeight="1" spans="1:9">
      <c r="A1937" s="339"/>
      <c r="B1937" s="340"/>
      <c r="C1937" s="340"/>
      <c r="D1937" s="340"/>
      <c r="E1937" s="341"/>
      <c r="F1937" s="346"/>
      <c r="G1937" s="347"/>
      <c r="H1937" s="340"/>
      <c r="I1937" s="340"/>
    </row>
    <row r="1938" s="307" customFormat="1" ht="100" customHeight="1" spans="1:9">
      <c r="A1938" s="339"/>
      <c r="B1938" s="340"/>
      <c r="C1938" s="340"/>
      <c r="D1938" s="340"/>
      <c r="E1938" s="341"/>
      <c r="F1938" s="346"/>
      <c r="G1938" s="347"/>
      <c r="H1938" s="340"/>
      <c r="I1938" s="340"/>
    </row>
    <row r="1939" s="307" customFormat="1" ht="100" customHeight="1" spans="1:9">
      <c r="A1939" s="339"/>
      <c r="B1939" s="340"/>
      <c r="C1939" s="340"/>
      <c r="D1939" s="340"/>
      <c r="E1939" s="341"/>
      <c r="F1939" s="346"/>
      <c r="G1939" s="347"/>
      <c r="H1939" s="340"/>
      <c r="I1939" s="340"/>
    </row>
    <row r="1940" s="307" customFormat="1" ht="100" customHeight="1" spans="1:9">
      <c r="A1940" s="339"/>
      <c r="B1940" s="340"/>
      <c r="C1940" s="340"/>
      <c r="D1940" s="340"/>
      <c r="E1940" s="341"/>
      <c r="F1940" s="346"/>
      <c r="G1940" s="347"/>
      <c r="H1940" s="340"/>
      <c r="I1940" s="340"/>
    </row>
    <row r="1941" s="307" customFormat="1" ht="100" customHeight="1" spans="1:9">
      <c r="A1941" s="339"/>
      <c r="B1941" s="340"/>
      <c r="C1941" s="340"/>
      <c r="D1941" s="340"/>
      <c r="E1941" s="341"/>
      <c r="F1941" s="346"/>
      <c r="G1941" s="347"/>
      <c r="H1941" s="340"/>
      <c r="I1941" s="340"/>
    </row>
    <row r="1942" s="307" customFormat="1" ht="100" customHeight="1" spans="1:9">
      <c r="A1942" s="339"/>
      <c r="B1942" s="340"/>
      <c r="C1942" s="340"/>
      <c r="D1942" s="340"/>
      <c r="E1942" s="341"/>
      <c r="F1942" s="346"/>
      <c r="G1942" s="347"/>
      <c r="H1942" s="340"/>
      <c r="I1942" s="340"/>
    </row>
    <row r="1943" s="307" customFormat="1" ht="100" customHeight="1" spans="1:9">
      <c r="A1943" s="339"/>
      <c r="B1943" s="340"/>
      <c r="C1943" s="340"/>
      <c r="D1943" s="340"/>
      <c r="E1943" s="341"/>
      <c r="F1943" s="346"/>
      <c r="G1943" s="347"/>
      <c r="H1943" s="340"/>
      <c r="I1943" s="340"/>
    </row>
    <row r="1944" s="307" customFormat="1" ht="100" customHeight="1" spans="1:9">
      <c r="A1944" s="339"/>
      <c r="B1944" s="340"/>
      <c r="C1944" s="340"/>
      <c r="D1944" s="340"/>
      <c r="E1944" s="341"/>
      <c r="F1944" s="346"/>
      <c r="G1944" s="347"/>
      <c r="H1944" s="340"/>
      <c r="I1944" s="340"/>
    </row>
    <row r="1945" s="307" customFormat="1" ht="100" customHeight="1" spans="1:9">
      <c r="A1945" s="339"/>
      <c r="B1945" s="340"/>
      <c r="C1945" s="340"/>
      <c r="D1945" s="340"/>
      <c r="E1945" s="341"/>
      <c r="F1945" s="346"/>
      <c r="G1945" s="347"/>
      <c r="H1945" s="340"/>
      <c r="I1945" s="340"/>
    </row>
    <row r="1946" s="307" customFormat="1" ht="100" customHeight="1" spans="1:9">
      <c r="A1946" s="339"/>
      <c r="B1946" s="340"/>
      <c r="C1946" s="340"/>
      <c r="D1946" s="340"/>
      <c r="E1946" s="341"/>
      <c r="F1946" s="346"/>
      <c r="G1946" s="347"/>
      <c r="H1946" s="340"/>
      <c r="I1946" s="340"/>
    </row>
    <row r="1947" s="307" customFormat="1" ht="100" customHeight="1" spans="1:9">
      <c r="A1947" s="339"/>
      <c r="B1947" s="340"/>
      <c r="C1947" s="340"/>
      <c r="D1947" s="340"/>
      <c r="E1947" s="341"/>
      <c r="F1947" s="346"/>
      <c r="G1947" s="347"/>
      <c r="H1947" s="340"/>
      <c r="I1947" s="340"/>
    </row>
    <row r="1948" s="307" customFormat="1" ht="100" customHeight="1" spans="1:9">
      <c r="A1948" s="339"/>
      <c r="B1948" s="340"/>
      <c r="C1948" s="340"/>
      <c r="D1948" s="340"/>
      <c r="E1948" s="341"/>
      <c r="F1948" s="346"/>
      <c r="G1948" s="347"/>
      <c r="H1948" s="340"/>
      <c r="I1948" s="340"/>
    </row>
    <row r="1949" s="307" customFormat="1" ht="100" customHeight="1" spans="1:9">
      <c r="A1949" s="339"/>
      <c r="B1949" s="340"/>
      <c r="C1949" s="340"/>
      <c r="D1949" s="340"/>
      <c r="E1949" s="341"/>
      <c r="F1949" s="346"/>
      <c r="G1949" s="347"/>
      <c r="H1949" s="340"/>
      <c r="I1949" s="340"/>
    </row>
    <row r="1950" s="307" customFormat="1" ht="100" customHeight="1" spans="1:9">
      <c r="A1950" s="339"/>
      <c r="B1950" s="340"/>
      <c r="C1950" s="340"/>
      <c r="D1950" s="340"/>
      <c r="E1950" s="341"/>
      <c r="F1950" s="346"/>
      <c r="G1950" s="347"/>
      <c r="H1950" s="340"/>
      <c r="I1950" s="340"/>
    </row>
    <row r="1951" s="307" customFormat="1" ht="100" customHeight="1" spans="1:9">
      <c r="A1951" s="339"/>
      <c r="B1951" s="340"/>
      <c r="C1951" s="340"/>
      <c r="D1951" s="340"/>
      <c r="E1951" s="341"/>
      <c r="F1951" s="346"/>
      <c r="G1951" s="347"/>
      <c r="H1951" s="340"/>
      <c r="I1951" s="340"/>
    </row>
    <row r="1952" s="307" customFormat="1" ht="100" customHeight="1" spans="1:9">
      <c r="A1952" s="339"/>
      <c r="B1952" s="340"/>
      <c r="C1952" s="340"/>
      <c r="D1952" s="340"/>
      <c r="E1952" s="341"/>
      <c r="F1952" s="346"/>
      <c r="G1952" s="347"/>
      <c r="H1952" s="340"/>
      <c r="I1952" s="340"/>
    </row>
    <row r="1953" s="307" customFormat="1" ht="100" customHeight="1" spans="1:9">
      <c r="A1953" s="339"/>
      <c r="B1953" s="340"/>
      <c r="C1953" s="340"/>
      <c r="D1953" s="340"/>
      <c r="E1953" s="341"/>
      <c r="F1953" s="346"/>
      <c r="G1953" s="347"/>
      <c r="H1953" s="340"/>
      <c r="I1953" s="340"/>
    </row>
    <row r="1954" s="307" customFormat="1" ht="100" customHeight="1" spans="1:9">
      <c r="A1954" s="339"/>
      <c r="B1954" s="340"/>
      <c r="C1954" s="340"/>
      <c r="D1954" s="340"/>
      <c r="E1954" s="341"/>
      <c r="F1954" s="346"/>
      <c r="G1954" s="347"/>
      <c r="H1954" s="340"/>
      <c r="I1954" s="340"/>
    </row>
    <row r="1955" s="307" customFormat="1" ht="100" customHeight="1" spans="1:9">
      <c r="A1955" s="339"/>
      <c r="B1955" s="340"/>
      <c r="C1955" s="340"/>
      <c r="D1955" s="340"/>
      <c r="E1955" s="341"/>
      <c r="F1955" s="346"/>
      <c r="G1955" s="347"/>
      <c r="H1955" s="340"/>
      <c r="I1955" s="340"/>
    </row>
    <row r="1956" s="307" customFormat="1" ht="100" customHeight="1" spans="1:9">
      <c r="A1956" s="339"/>
      <c r="B1956" s="340"/>
      <c r="C1956" s="340"/>
      <c r="D1956" s="340"/>
      <c r="E1956" s="341"/>
      <c r="F1956" s="346"/>
      <c r="G1956" s="347"/>
      <c r="H1956" s="340"/>
      <c r="I1956" s="340"/>
    </row>
    <row r="1957" s="307" customFormat="1" ht="100" customHeight="1" spans="1:9">
      <c r="A1957" s="339"/>
      <c r="B1957" s="340"/>
      <c r="C1957" s="340"/>
      <c r="D1957" s="340"/>
      <c r="E1957" s="341"/>
      <c r="F1957" s="346"/>
      <c r="G1957" s="347"/>
      <c r="H1957" s="340"/>
      <c r="I1957" s="340"/>
    </row>
    <row r="1958" s="307" customFormat="1" ht="100" customHeight="1" spans="1:9">
      <c r="A1958" s="339"/>
      <c r="B1958" s="340"/>
      <c r="C1958" s="340"/>
      <c r="D1958" s="340"/>
      <c r="E1958" s="341"/>
      <c r="F1958" s="346"/>
      <c r="G1958" s="347"/>
      <c r="H1958" s="340"/>
      <c r="I1958" s="340"/>
    </row>
    <row r="1959" s="307" customFormat="1" ht="100" customHeight="1" spans="1:9">
      <c r="A1959" s="339"/>
      <c r="B1959" s="340"/>
      <c r="C1959" s="340"/>
      <c r="D1959" s="340"/>
      <c r="E1959" s="341"/>
      <c r="F1959" s="346"/>
      <c r="G1959" s="347"/>
      <c r="H1959" s="340"/>
      <c r="I1959" s="340"/>
    </row>
    <row r="1960" s="307" customFormat="1" ht="100" customHeight="1" spans="1:9">
      <c r="A1960" s="339"/>
      <c r="B1960" s="340"/>
      <c r="C1960" s="340"/>
      <c r="D1960" s="340"/>
      <c r="E1960" s="341"/>
      <c r="F1960" s="346"/>
      <c r="G1960" s="347"/>
      <c r="H1960" s="340"/>
      <c r="I1960" s="340"/>
    </row>
    <row r="1961" s="307" customFormat="1" ht="100" customHeight="1" spans="1:9">
      <c r="A1961" s="339"/>
      <c r="B1961" s="340"/>
      <c r="C1961" s="340"/>
      <c r="D1961" s="340"/>
      <c r="E1961" s="341"/>
      <c r="F1961" s="346"/>
      <c r="G1961" s="347"/>
      <c r="H1961" s="340"/>
      <c r="I1961" s="340"/>
    </row>
    <row r="1962" s="307" customFormat="1" ht="100" customHeight="1" spans="1:9">
      <c r="A1962" s="339"/>
      <c r="B1962" s="340"/>
      <c r="C1962" s="340"/>
      <c r="D1962" s="340"/>
      <c r="E1962" s="341"/>
      <c r="F1962" s="346"/>
      <c r="G1962" s="347"/>
      <c r="H1962" s="340"/>
      <c r="I1962" s="340"/>
    </row>
    <row r="1963" s="307" customFormat="1" ht="100" customHeight="1" spans="1:9">
      <c r="A1963" s="339"/>
      <c r="B1963" s="340"/>
      <c r="C1963" s="340"/>
      <c r="D1963" s="340"/>
      <c r="E1963" s="341"/>
      <c r="F1963" s="346"/>
      <c r="G1963" s="347"/>
      <c r="H1963" s="340"/>
      <c r="I1963" s="340"/>
    </row>
    <row r="1964" s="307" customFormat="1" ht="100" customHeight="1" spans="1:9">
      <c r="A1964" s="339"/>
      <c r="B1964" s="340"/>
      <c r="C1964" s="340"/>
      <c r="D1964" s="340"/>
      <c r="E1964" s="341"/>
      <c r="F1964" s="346"/>
      <c r="G1964" s="347"/>
      <c r="H1964" s="340"/>
      <c r="I1964" s="340"/>
    </row>
    <row r="1965" s="307" customFormat="1" ht="100" customHeight="1" spans="1:9">
      <c r="A1965" s="339"/>
      <c r="B1965" s="340"/>
      <c r="C1965" s="340"/>
      <c r="D1965" s="340"/>
      <c r="E1965" s="341"/>
      <c r="F1965" s="346"/>
      <c r="G1965" s="347"/>
      <c r="H1965" s="340"/>
      <c r="I1965" s="340"/>
    </row>
    <row r="1966" s="307" customFormat="1" ht="100" customHeight="1" spans="1:9">
      <c r="A1966" s="339"/>
      <c r="B1966" s="340"/>
      <c r="C1966" s="340"/>
      <c r="D1966" s="340"/>
      <c r="E1966" s="341"/>
      <c r="F1966" s="346"/>
      <c r="G1966" s="347"/>
      <c r="H1966" s="340"/>
      <c r="I1966" s="340"/>
    </row>
    <row r="1967" s="307" customFormat="1" ht="100" customHeight="1" spans="1:9">
      <c r="A1967" s="339"/>
      <c r="B1967" s="340"/>
      <c r="C1967" s="340"/>
      <c r="D1967" s="340"/>
      <c r="E1967" s="341"/>
      <c r="F1967" s="346"/>
      <c r="G1967" s="347"/>
      <c r="H1967" s="340"/>
      <c r="I1967" s="340"/>
    </row>
    <row r="1968" s="307" customFormat="1" ht="100" customHeight="1" spans="1:9">
      <c r="A1968" s="339"/>
      <c r="B1968" s="340"/>
      <c r="C1968" s="340"/>
      <c r="D1968" s="340"/>
      <c r="E1968" s="341"/>
      <c r="F1968" s="346"/>
      <c r="G1968" s="347"/>
      <c r="H1968" s="340"/>
      <c r="I1968" s="340"/>
    </row>
    <row r="1969" s="307" customFormat="1" ht="100" customHeight="1" spans="1:9">
      <c r="A1969" s="339"/>
      <c r="B1969" s="340"/>
      <c r="C1969" s="340"/>
      <c r="D1969" s="340"/>
      <c r="E1969" s="341"/>
      <c r="F1969" s="346"/>
      <c r="G1969" s="347"/>
      <c r="H1969" s="340"/>
      <c r="I1969" s="340"/>
    </row>
    <row r="1970" s="307" customFormat="1" ht="100" customHeight="1" spans="1:9">
      <c r="A1970" s="339"/>
      <c r="B1970" s="340"/>
      <c r="C1970" s="340"/>
      <c r="D1970" s="340"/>
      <c r="E1970" s="341"/>
      <c r="F1970" s="346"/>
      <c r="G1970" s="347"/>
      <c r="H1970" s="340"/>
      <c r="I1970" s="340"/>
    </row>
    <row r="1971" s="307" customFormat="1" ht="100" customHeight="1" spans="1:9">
      <c r="A1971" s="339"/>
      <c r="B1971" s="340"/>
      <c r="C1971" s="340"/>
      <c r="D1971" s="340"/>
      <c r="E1971" s="341"/>
      <c r="F1971" s="346"/>
      <c r="G1971" s="347"/>
      <c r="H1971" s="340"/>
      <c r="I1971" s="340"/>
    </row>
    <row r="1972" s="307" customFormat="1" ht="100" customHeight="1" spans="1:9">
      <c r="A1972" s="339"/>
      <c r="B1972" s="340"/>
      <c r="C1972" s="340"/>
      <c r="D1972" s="340"/>
      <c r="E1972" s="341"/>
      <c r="F1972" s="346"/>
      <c r="G1972" s="347"/>
      <c r="H1972" s="340"/>
      <c r="I1972" s="340"/>
    </row>
    <row r="1973" s="307" customFormat="1" ht="100" customHeight="1" spans="1:9">
      <c r="A1973" s="339"/>
      <c r="B1973" s="340"/>
      <c r="C1973" s="340"/>
      <c r="D1973" s="340"/>
      <c r="E1973" s="341"/>
      <c r="F1973" s="346"/>
      <c r="G1973" s="347"/>
      <c r="H1973" s="340"/>
      <c r="I1973" s="340"/>
    </row>
    <row r="1974" s="307" customFormat="1" ht="100" customHeight="1" spans="1:9">
      <c r="A1974" s="339"/>
      <c r="B1974" s="340"/>
      <c r="C1974" s="340"/>
      <c r="D1974" s="340"/>
      <c r="E1974" s="341"/>
      <c r="F1974" s="346"/>
      <c r="G1974" s="347"/>
      <c r="H1974" s="340"/>
      <c r="I1974" s="340"/>
    </row>
    <row r="1975" s="307" customFormat="1" ht="100" customHeight="1" spans="1:9">
      <c r="A1975" s="339"/>
      <c r="B1975" s="340"/>
      <c r="C1975" s="340"/>
      <c r="D1975" s="340"/>
      <c r="E1975" s="341"/>
      <c r="F1975" s="346"/>
      <c r="G1975" s="347"/>
      <c r="H1975" s="340"/>
      <c r="I1975" s="340"/>
    </row>
    <row r="1976" s="307" customFormat="1" ht="100" customHeight="1" spans="1:9">
      <c r="A1976" s="339"/>
      <c r="B1976" s="340"/>
      <c r="C1976" s="340"/>
      <c r="D1976" s="340"/>
      <c r="E1976" s="341"/>
      <c r="F1976" s="346"/>
      <c r="G1976" s="347"/>
      <c r="H1976" s="340"/>
      <c r="I1976" s="340"/>
    </row>
    <row r="1977" s="307" customFormat="1" ht="100" customHeight="1" spans="1:9">
      <c r="A1977" s="339"/>
      <c r="B1977" s="340"/>
      <c r="C1977" s="340"/>
      <c r="D1977" s="340"/>
      <c r="E1977" s="341"/>
      <c r="F1977" s="346"/>
      <c r="G1977" s="347"/>
      <c r="H1977" s="340"/>
      <c r="I1977" s="340"/>
    </row>
    <row r="1978" s="307" customFormat="1" ht="100" customHeight="1" spans="1:9">
      <c r="A1978" s="339"/>
      <c r="B1978" s="340"/>
      <c r="C1978" s="340"/>
      <c r="D1978" s="340"/>
      <c r="E1978" s="341"/>
      <c r="F1978" s="346"/>
      <c r="G1978" s="347"/>
      <c r="H1978" s="340"/>
      <c r="I1978" s="340"/>
    </row>
    <row r="1979" s="307" customFormat="1" ht="100" customHeight="1" spans="1:9">
      <c r="A1979" s="339"/>
      <c r="B1979" s="340"/>
      <c r="C1979" s="340"/>
      <c r="D1979" s="340"/>
      <c r="E1979" s="341"/>
      <c r="F1979" s="346"/>
      <c r="G1979" s="347"/>
      <c r="H1979" s="340"/>
      <c r="I1979" s="340"/>
    </row>
    <row r="1980" s="307" customFormat="1" ht="100" customHeight="1" spans="1:9">
      <c r="A1980" s="339"/>
      <c r="B1980" s="340"/>
      <c r="C1980" s="340"/>
      <c r="D1980" s="340"/>
      <c r="E1980" s="341"/>
      <c r="F1980" s="346"/>
      <c r="G1980" s="347"/>
      <c r="H1980" s="340"/>
      <c r="I1980" s="340"/>
    </row>
    <row r="1981" s="307" customFormat="1" ht="100" customHeight="1" spans="1:9">
      <c r="A1981" s="339"/>
      <c r="B1981" s="340"/>
      <c r="C1981" s="340"/>
      <c r="D1981" s="340"/>
      <c r="E1981" s="341"/>
      <c r="F1981" s="346"/>
      <c r="G1981" s="347"/>
      <c r="H1981" s="340"/>
      <c r="I1981" s="340"/>
    </row>
    <row r="1982" s="307" customFormat="1" ht="100" customHeight="1" spans="1:9">
      <c r="A1982" s="339"/>
      <c r="B1982" s="340"/>
      <c r="C1982" s="340"/>
      <c r="D1982" s="340"/>
      <c r="E1982" s="341"/>
      <c r="F1982" s="346"/>
      <c r="G1982" s="347"/>
      <c r="H1982" s="340"/>
      <c r="I1982" s="340"/>
    </row>
    <row r="1983" s="306" customFormat="1" ht="100" customHeight="1" spans="1:9">
      <c r="A1983" s="331"/>
      <c r="B1983" s="336" t="s">
        <v>125</v>
      </c>
      <c r="C1983" s="336"/>
      <c r="D1983" s="336" t="s">
        <v>149</v>
      </c>
      <c r="E1983" s="337"/>
      <c r="F1983" s="345">
        <f>SUM(F1984:F2035)</f>
        <v>0</v>
      </c>
      <c r="G1983" s="345">
        <f>SUM(G1984:G2035)</f>
        <v>0</v>
      </c>
      <c r="H1983" s="336"/>
      <c r="I1983" s="336"/>
    </row>
    <row r="1984" s="307" customFormat="1" ht="100" customHeight="1" spans="1:9">
      <c r="A1984" s="339"/>
      <c r="B1984" s="340"/>
      <c r="C1984" s="340"/>
      <c r="D1984" s="340"/>
      <c r="E1984" s="341"/>
      <c r="F1984" s="346"/>
      <c r="G1984" s="347"/>
      <c r="H1984" s="340"/>
      <c r="I1984" s="340"/>
    </row>
    <row r="1985" s="307" customFormat="1" ht="100" customHeight="1" spans="1:9">
      <c r="A1985" s="339"/>
      <c r="B1985" s="340"/>
      <c r="C1985" s="340"/>
      <c r="D1985" s="340"/>
      <c r="E1985" s="341"/>
      <c r="F1985" s="346"/>
      <c r="G1985" s="347"/>
      <c r="H1985" s="340"/>
      <c r="I1985" s="340"/>
    </row>
    <row r="1986" s="307" customFormat="1" ht="100" customHeight="1" spans="1:9">
      <c r="A1986" s="339"/>
      <c r="B1986" s="340"/>
      <c r="C1986" s="340"/>
      <c r="D1986" s="340"/>
      <c r="E1986" s="341"/>
      <c r="F1986" s="346"/>
      <c r="G1986" s="347"/>
      <c r="H1986" s="340"/>
      <c r="I1986" s="340"/>
    </row>
    <row r="1987" s="307" customFormat="1" ht="100" customHeight="1" spans="1:9">
      <c r="A1987" s="339"/>
      <c r="B1987" s="340"/>
      <c r="C1987" s="340"/>
      <c r="D1987" s="340"/>
      <c r="E1987" s="341"/>
      <c r="F1987" s="346"/>
      <c r="G1987" s="347"/>
      <c r="H1987" s="340"/>
      <c r="I1987" s="340"/>
    </row>
    <row r="1988" s="307" customFormat="1" ht="100" customHeight="1" spans="1:9">
      <c r="A1988" s="339"/>
      <c r="B1988" s="340"/>
      <c r="C1988" s="340"/>
      <c r="D1988" s="340"/>
      <c r="E1988" s="341"/>
      <c r="F1988" s="346"/>
      <c r="G1988" s="347"/>
      <c r="H1988" s="340"/>
      <c r="I1988" s="340"/>
    </row>
    <row r="1989" s="307" customFormat="1" ht="100" customHeight="1" spans="1:9">
      <c r="A1989" s="339"/>
      <c r="B1989" s="340"/>
      <c r="C1989" s="340"/>
      <c r="D1989" s="340"/>
      <c r="E1989" s="341"/>
      <c r="F1989" s="346"/>
      <c r="G1989" s="347"/>
      <c r="H1989" s="340"/>
      <c r="I1989" s="340"/>
    </row>
    <row r="1990" s="307" customFormat="1" ht="100" customHeight="1" spans="1:9">
      <c r="A1990" s="339"/>
      <c r="B1990" s="340"/>
      <c r="C1990" s="340"/>
      <c r="D1990" s="340"/>
      <c r="E1990" s="341"/>
      <c r="F1990" s="346"/>
      <c r="G1990" s="347"/>
      <c r="H1990" s="340"/>
      <c r="I1990" s="340"/>
    </row>
    <row r="1991" s="307" customFormat="1" ht="100" customHeight="1" spans="1:9">
      <c r="A1991" s="339"/>
      <c r="B1991" s="340"/>
      <c r="C1991" s="340"/>
      <c r="D1991" s="340"/>
      <c r="E1991" s="341"/>
      <c r="F1991" s="346"/>
      <c r="G1991" s="347"/>
      <c r="H1991" s="340"/>
      <c r="I1991" s="340"/>
    </row>
    <row r="1992" s="307" customFormat="1" ht="100" customHeight="1" spans="1:9">
      <c r="A1992" s="339"/>
      <c r="B1992" s="340"/>
      <c r="C1992" s="340"/>
      <c r="D1992" s="340"/>
      <c r="E1992" s="341"/>
      <c r="F1992" s="346"/>
      <c r="G1992" s="347"/>
      <c r="H1992" s="340"/>
      <c r="I1992" s="340"/>
    </row>
    <row r="1993" s="307" customFormat="1" ht="100" customHeight="1" spans="1:9">
      <c r="A1993" s="339"/>
      <c r="B1993" s="340"/>
      <c r="C1993" s="340"/>
      <c r="D1993" s="340"/>
      <c r="E1993" s="341"/>
      <c r="F1993" s="346"/>
      <c r="G1993" s="347"/>
      <c r="H1993" s="340"/>
      <c r="I1993" s="340"/>
    </row>
    <row r="1994" s="307" customFormat="1" ht="100" customHeight="1" spans="1:9">
      <c r="A1994" s="339"/>
      <c r="B1994" s="340"/>
      <c r="C1994" s="340"/>
      <c r="D1994" s="340"/>
      <c r="E1994" s="341"/>
      <c r="F1994" s="346"/>
      <c r="G1994" s="347"/>
      <c r="H1994" s="340"/>
      <c r="I1994" s="340"/>
    </row>
    <row r="1995" s="307" customFormat="1" ht="100" customHeight="1" spans="1:9">
      <c r="A1995" s="339"/>
      <c r="B1995" s="340"/>
      <c r="C1995" s="340"/>
      <c r="D1995" s="340"/>
      <c r="E1995" s="341"/>
      <c r="F1995" s="346"/>
      <c r="G1995" s="347"/>
      <c r="H1995" s="340"/>
      <c r="I1995" s="340"/>
    </row>
    <row r="1996" s="307" customFormat="1" ht="100" customHeight="1" spans="1:9">
      <c r="A1996" s="339"/>
      <c r="B1996" s="340"/>
      <c r="C1996" s="340"/>
      <c r="D1996" s="340"/>
      <c r="E1996" s="341"/>
      <c r="F1996" s="346"/>
      <c r="G1996" s="347"/>
      <c r="H1996" s="340"/>
      <c r="I1996" s="340"/>
    </row>
    <row r="1997" s="307" customFormat="1" ht="100" customHeight="1" spans="1:9">
      <c r="A1997" s="339"/>
      <c r="B1997" s="340"/>
      <c r="C1997" s="340"/>
      <c r="D1997" s="340"/>
      <c r="E1997" s="341"/>
      <c r="F1997" s="346"/>
      <c r="G1997" s="347"/>
      <c r="H1997" s="340"/>
      <c r="I1997" s="340"/>
    </row>
    <row r="1998" s="307" customFormat="1" ht="100" customHeight="1" spans="1:9">
      <c r="A1998" s="339"/>
      <c r="B1998" s="340"/>
      <c r="C1998" s="340"/>
      <c r="D1998" s="340"/>
      <c r="E1998" s="341"/>
      <c r="F1998" s="346"/>
      <c r="G1998" s="347"/>
      <c r="H1998" s="340"/>
      <c r="I1998" s="340"/>
    </row>
    <row r="1999" s="307" customFormat="1" ht="100" customHeight="1" spans="1:9">
      <c r="A1999" s="339"/>
      <c r="B1999" s="340"/>
      <c r="C1999" s="340"/>
      <c r="D1999" s="340"/>
      <c r="E1999" s="341"/>
      <c r="F1999" s="346"/>
      <c r="G1999" s="347"/>
      <c r="H1999" s="340"/>
      <c r="I1999" s="340"/>
    </row>
    <row r="2000" s="307" customFormat="1" ht="100" customHeight="1" spans="1:9">
      <c r="A2000" s="339"/>
      <c r="B2000" s="340"/>
      <c r="C2000" s="340"/>
      <c r="D2000" s="340"/>
      <c r="E2000" s="341"/>
      <c r="F2000" s="346"/>
      <c r="G2000" s="347"/>
      <c r="H2000" s="340"/>
      <c r="I2000" s="340"/>
    </row>
    <row r="2001" s="307" customFormat="1" ht="100" customHeight="1" spans="1:9">
      <c r="A2001" s="339"/>
      <c r="B2001" s="340"/>
      <c r="C2001" s="340"/>
      <c r="D2001" s="340"/>
      <c r="E2001" s="341"/>
      <c r="F2001" s="346"/>
      <c r="G2001" s="347"/>
      <c r="H2001" s="340"/>
      <c r="I2001" s="340"/>
    </row>
    <row r="2002" s="307" customFormat="1" ht="100" customHeight="1" spans="1:9">
      <c r="A2002" s="339"/>
      <c r="B2002" s="340"/>
      <c r="C2002" s="340"/>
      <c r="D2002" s="340"/>
      <c r="E2002" s="341"/>
      <c r="F2002" s="346"/>
      <c r="G2002" s="347"/>
      <c r="H2002" s="340"/>
      <c r="I2002" s="340"/>
    </row>
    <row r="2003" s="307" customFormat="1" ht="100" customHeight="1" spans="1:9">
      <c r="A2003" s="339"/>
      <c r="B2003" s="340"/>
      <c r="C2003" s="340"/>
      <c r="D2003" s="340"/>
      <c r="E2003" s="341"/>
      <c r="F2003" s="346"/>
      <c r="G2003" s="347"/>
      <c r="H2003" s="340"/>
      <c r="I2003" s="340"/>
    </row>
    <row r="2004" s="307" customFormat="1" ht="100" customHeight="1" spans="1:9">
      <c r="A2004" s="339"/>
      <c r="B2004" s="340"/>
      <c r="C2004" s="340"/>
      <c r="D2004" s="340"/>
      <c r="E2004" s="341"/>
      <c r="F2004" s="346"/>
      <c r="G2004" s="347"/>
      <c r="H2004" s="340"/>
      <c r="I2004" s="340"/>
    </row>
    <row r="2005" s="307" customFormat="1" ht="100" customHeight="1" spans="1:9">
      <c r="A2005" s="339"/>
      <c r="B2005" s="340"/>
      <c r="C2005" s="340"/>
      <c r="D2005" s="340"/>
      <c r="E2005" s="341"/>
      <c r="F2005" s="346"/>
      <c r="G2005" s="347"/>
      <c r="H2005" s="340"/>
      <c r="I2005" s="340"/>
    </row>
    <row r="2006" s="307" customFormat="1" ht="100" customHeight="1" spans="1:9">
      <c r="A2006" s="339"/>
      <c r="B2006" s="340"/>
      <c r="C2006" s="340"/>
      <c r="D2006" s="340"/>
      <c r="E2006" s="341"/>
      <c r="F2006" s="346"/>
      <c r="G2006" s="347"/>
      <c r="H2006" s="340"/>
      <c r="I2006" s="340"/>
    </row>
    <row r="2007" s="307" customFormat="1" ht="100" customHeight="1" spans="1:9">
      <c r="A2007" s="339"/>
      <c r="B2007" s="340"/>
      <c r="C2007" s="340"/>
      <c r="D2007" s="340"/>
      <c r="E2007" s="341"/>
      <c r="F2007" s="346"/>
      <c r="G2007" s="347"/>
      <c r="H2007" s="340"/>
      <c r="I2007" s="340"/>
    </row>
    <row r="2008" s="307" customFormat="1" ht="100" customHeight="1" spans="1:9">
      <c r="A2008" s="339"/>
      <c r="B2008" s="340"/>
      <c r="C2008" s="340"/>
      <c r="D2008" s="340"/>
      <c r="E2008" s="341"/>
      <c r="F2008" s="346"/>
      <c r="G2008" s="347"/>
      <c r="H2008" s="340"/>
      <c r="I2008" s="340"/>
    </row>
    <row r="2009" s="307" customFormat="1" ht="100" customHeight="1" spans="1:9">
      <c r="A2009" s="339"/>
      <c r="B2009" s="340"/>
      <c r="C2009" s="340"/>
      <c r="D2009" s="340"/>
      <c r="E2009" s="341"/>
      <c r="F2009" s="346"/>
      <c r="G2009" s="347"/>
      <c r="H2009" s="340"/>
      <c r="I2009" s="340"/>
    </row>
    <row r="2010" s="307" customFormat="1" ht="100" customHeight="1" spans="1:9">
      <c r="A2010" s="339"/>
      <c r="B2010" s="340"/>
      <c r="C2010" s="340"/>
      <c r="D2010" s="340"/>
      <c r="E2010" s="341"/>
      <c r="F2010" s="346"/>
      <c r="G2010" s="347"/>
      <c r="H2010" s="340"/>
      <c r="I2010" s="340"/>
    </row>
    <row r="2011" s="307" customFormat="1" ht="100" customHeight="1" spans="1:9">
      <c r="A2011" s="339"/>
      <c r="B2011" s="340"/>
      <c r="C2011" s="340"/>
      <c r="D2011" s="340"/>
      <c r="E2011" s="341"/>
      <c r="F2011" s="346"/>
      <c r="G2011" s="347"/>
      <c r="H2011" s="340"/>
      <c r="I2011" s="340"/>
    </row>
    <row r="2012" s="307" customFormat="1" ht="100" customHeight="1" spans="1:9">
      <c r="A2012" s="339"/>
      <c r="B2012" s="340"/>
      <c r="C2012" s="340"/>
      <c r="D2012" s="340"/>
      <c r="E2012" s="341"/>
      <c r="F2012" s="346"/>
      <c r="G2012" s="347"/>
      <c r="H2012" s="340"/>
      <c r="I2012" s="340"/>
    </row>
    <row r="2013" s="307" customFormat="1" ht="100" customHeight="1" spans="1:9">
      <c r="A2013" s="339"/>
      <c r="B2013" s="340"/>
      <c r="C2013" s="340"/>
      <c r="D2013" s="340"/>
      <c r="E2013" s="341"/>
      <c r="F2013" s="346"/>
      <c r="G2013" s="347"/>
      <c r="H2013" s="340"/>
      <c r="I2013" s="340"/>
    </row>
    <row r="2014" s="307" customFormat="1" ht="100" customHeight="1" spans="1:9">
      <c r="A2014" s="339"/>
      <c r="B2014" s="340"/>
      <c r="C2014" s="340"/>
      <c r="D2014" s="340"/>
      <c r="E2014" s="341"/>
      <c r="F2014" s="346"/>
      <c r="G2014" s="347"/>
      <c r="H2014" s="340"/>
      <c r="I2014" s="340"/>
    </row>
    <row r="2015" s="307" customFormat="1" ht="100" customHeight="1" spans="1:9">
      <c r="A2015" s="339"/>
      <c r="B2015" s="340"/>
      <c r="C2015" s="340"/>
      <c r="D2015" s="340"/>
      <c r="E2015" s="341"/>
      <c r="F2015" s="346"/>
      <c r="G2015" s="347"/>
      <c r="H2015" s="340"/>
      <c r="I2015" s="340"/>
    </row>
    <row r="2016" s="307" customFormat="1" ht="100" customHeight="1" spans="1:9">
      <c r="A2016" s="339"/>
      <c r="B2016" s="340"/>
      <c r="C2016" s="340"/>
      <c r="D2016" s="340"/>
      <c r="E2016" s="341"/>
      <c r="F2016" s="346"/>
      <c r="G2016" s="347"/>
      <c r="H2016" s="340"/>
      <c r="I2016" s="340"/>
    </row>
    <row r="2017" s="307" customFormat="1" ht="100" customHeight="1" spans="1:9">
      <c r="A2017" s="339"/>
      <c r="B2017" s="340"/>
      <c r="C2017" s="340"/>
      <c r="D2017" s="340"/>
      <c r="E2017" s="341"/>
      <c r="F2017" s="346"/>
      <c r="G2017" s="347"/>
      <c r="H2017" s="340"/>
      <c r="I2017" s="340"/>
    </row>
    <row r="2018" s="307" customFormat="1" ht="100" customHeight="1" spans="1:9">
      <c r="A2018" s="339"/>
      <c r="B2018" s="340"/>
      <c r="C2018" s="340"/>
      <c r="D2018" s="340"/>
      <c r="E2018" s="341"/>
      <c r="F2018" s="346"/>
      <c r="G2018" s="347"/>
      <c r="H2018" s="340"/>
      <c r="I2018" s="340"/>
    </row>
    <row r="2019" s="307" customFormat="1" ht="100" customHeight="1" spans="1:9">
      <c r="A2019" s="339"/>
      <c r="B2019" s="340"/>
      <c r="C2019" s="340"/>
      <c r="D2019" s="340"/>
      <c r="E2019" s="341"/>
      <c r="F2019" s="346"/>
      <c r="G2019" s="347"/>
      <c r="H2019" s="340"/>
      <c r="I2019" s="340"/>
    </row>
    <row r="2020" s="307" customFormat="1" ht="100" customHeight="1" spans="1:9">
      <c r="A2020" s="339"/>
      <c r="B2020" s="340"/>
      <c r="C2020" s="340"/>
      <c r="D2020" s="340"/>
      <c r="E2020" s="341"/>
      <c r="F2020" s="346"/>
      <c r="G2020" s="347"/>
      <c r="H2020" s="340"/>
      <c r="I2020" s="340"/>
    </row>
    <row r="2021" s="307" customFormat="1" ht="100" customHeight="1" spans="1:9">
      <c r="A2021" s="339"/>
      <c r="B2021" s="340"/>
      <c r="C2021" s="340"/>
      <c r="D2021" s="340"/>
      <c r="E2021" s="341"/>
      <c r="F2021" s="346"/>
      <c r="G2021" s="347"/>
      <c r="H2021" s="340"/>
      <c r="I2021" s="340"/>
    </row>
    <row r="2022" s="307" customFormat="1" ht="100" customHeight="1" spans="1:9">
      <c r="A2022" s="339"/>
      <c r="B2022" s="340"/>
      <c r="C2022" s="340"/>
      <c r="D2022" s="340"/>
      <c r="E2022" s="341"/>
      <c r="F2022" s="346"/>
      <c r="G2022" s="347"/>
      <c r="H2022" s="340"/>
      <c r="I2022" s="340"/>
    </row>
    <row r="2023" s="307" customFormat="1" ht="100" customHeight="1" spans="1:9">
      <c r="A2023" s="339"/>
      <c r="B2023" s="340"/>
      <c r="C2023" s="340"/>
      <c r="D2023" s="340"/>
      <c r="E2023" s="341"/>
      <c r="F2023" s="346"/>
      <c r="G2023" s="347"/>
      <c r="H2023" s="340"/>
      <c r="I2023" s="340"/>
    </row>
    <row r="2024" s="307" customFormat="1" ht="100" customHeight="1" spans="1:9">
      <c r="A2024" s="339"/>
      <c r="B2024" s="340"/>
      <c r="C2024" s="340"/>
      <c r="D2024" s="340"/>
      <c r="E2024" s="341"/>
      <c r="F2024" s="346"/>
      <c r="G2024" s="347"/>
      <c r="H2024" s="340"/>
      <c r="I2024" s="340"/>
    </row>
    <row r="2025" s="307" customFormat="1" ht="100" customHeight="1" spans="1:9">
      <c r="A2025" s="339"/>
      <c r="B2025" s="340"/>
      <c r="C2025" s="340"/>
      <c r="D2025" s="340"/>
      <c r="E2025" s="341"/>
      <c r="F2025" s="346"/>
      <c r="G2025" s="347"/>
      <c r="H2025" s="340"/>
      <c r="I2025" s="340"/>
    </row>
    <row r="2026" s="307" customFormat="1" ht="100" customHeight="1" spans="1:9">
      <c r="A2026" s="339"/>
      <c r="B2026" s="340"/>
      <c r="C2026" s="340"/>
      <c r="D2026" s="340"/>
      <c r="E2026" s="341"/>
      <c r="F2026" s="346"/>
      <c r="G2026" s="347"/>
      <c r="H2026" s="340"/>
      <c r="I2026" s="340"/>
    </row>
    <row r="2027" s="307" customFormat="1" ht="100" customHeight="1" spans="1:9">
      <c r="A2027" s="339"/>
      <c r="B2027" s="340"/>
      <c r="C2027" s="340"/>
      <c r="D2027" s="340"/>
      <c r="E2027" s="341"/>
      <c r="F2027" s="346"/>
      <c r="G2027" s="347"/>
      <c r="H2027" s="340"/>
      <c r="I2027" s="340"/>
    </row>
    <row r="2028" s="307" customFormat="1" ht="100" customHeight="1" spans="1:9">
      <c r="A2028" s="339"/>
      <c r="B2028" s="340"/>
      <c r="C2028" s="340"/>
      <c r="D2028" s="340"/>
      <c r="E2028" s="341"/>
      <c r="F2028" s="346"/>
      <c r="G2028" s="347"/>
      <c r="H2028" s="340"/>
      <c r="I2028" s="340"/>
    </row>
    <row r="2029" s="307" customFormat="1" ht="100" customHeight="1" spans="1:9">
      <c r="A2029" s="339"/>
      <c r="B2029" s="340"/>
      <c r="C2029" s="340"/>
      <c r="D2029" s="340"/>
      <c r="E2029" s="341"/>
      <c r="F2029" s="346"/>
      <c r="G2029" s="347"/>
      <c r="H2029" s="340"/>
      <c r="I2029" s="340"/>
    </row>
    <row r="2030" s="307" customFormat="1" ht="100" customHeight="1" spans="1:9">
      <c r="A2030" s="339"/>
      <c r="B2030" s="340"/>
      <c r="C2030" s="340"/>
      <c r="D2030" s="340"/>
      <c r="E2030" s="341"/>
      <c r="F2030" s="346"/>
      <c r="G2030" s="347"/>
      <c r="H2030" s="340"/>
      <c r="I2030" s="340"/>
    </row>
    <row r="2031" s="307" customFormat="1" ht="100" customHeight="1" spans="1:9">
      <c r="A2031" s="339"/>
      <c r="B2031" s="340"/>
      <c r="C2031" s="340"/>
      <c r="D2031" s="340"/>
      <c r="E2031" s="341"/>
      <c r="F2031" s="346"/>
      <c r="G2031" s="347"/>
      <c r="H2031" s="340"/>
      <c r="I2031" s="340"/>
    </row>
    <row r="2032" s="307" customFormat="1" ht="100" customHeight="1" spans="1:9">
      <c r="A2032" s="339"/>
      <c r="B2032" s="340"/>
      <c r="C2032" s="340"/>
      <c r="D2032" s="340"/>
      <c r="E2032" s="341"/>
      <c r="F2032" s="346"/>
      <c r="G2032" s="347"/>
      <c r="H2032" s="340"/>
      <c r="I2032" s="340"/>
    </row>
    <row r="2033" s="307" customFormat="1" ht="100" customHeight="1" spans="1:9">
      <c r="A2033" s="339"/>
      <c r="B2033" s="340"/>
      <c r="C2033" s="340"/>
      <c r="D2033" s="340"/>
      <c r="E2033" s="341"/>
      <c r="F2033" s="346"/>
      <c r="G2033" s="347"/>
      <c r="H2033" s="340"/>
      <c r="I2033" s="340"/>
    </row>
    <row r="2034" s="307" customFormat="1" ht="100" customHeight="1" spans="1:9">
      <c r="A2034" s="339"/>
      <c r="B2034" s="340"/>
      <c r="C2034" s="340"/>
      <c r="D2034" s="340"/>
      <c r="E2034" s="341"/>
      <c r="F2034" s="346"/>
      <c r="G2034" s="347"/>
      <c r="H2034" s="340"/>
      <c r="I2034" s="340"/>
    </row>
    <row r="2035" s="307" customFormat="1" ht="100" customHeight="1" spans="1:9">
      <c r="A2035" s="339"/>
      <c r="B2035" s="340"/>
      <c r="C2035" s="340"/>
      <c r="D2035" s="340"/>
      <c r="E2035" s="341"/>
      <c r="F2035" s="346"/>
      <c r="G2035" s="347"/>
      <c r="H2035" s="340"/>
      <c r="I2035" s="340"/>
    </row>
    <row r="2036" s="306" customFormat="1" ht="55" customHeight="1" spans="1:9">
      <c r="A2036" s="331"/>
      <c r="B2036" s="336" t="s">
        <v>125</v>
      </c>
      <c r="C2036" s="336"/>
      <c r="D2036" s="336" t="s">
        <v>150</v>
      </c>
      <c r="E2036" s="337"/>
      <c r="F2036" s="348">
        <f>SUM(F2037:F2039)</f>
        <v>0</v>
      </c>
      <c r="G2036" s="348">
        <f>SUM(G2037:G2039)</f>
        <v>0</v>
      </c>
      <c r="H2036" s="336"/>
      <c r="I2036" s="336"/>
    </row>
    <row r="2037" s="307" customFormat="1" ht="55" customHeight="1" spans="1:9">
      <c r="A2037" s="351"/>
      <c r="B2037" s="340"/>
      <c r="C2037" s="340"/>
      <c r="D2037" s="340"/>
      <c r="E2037" s="341"/>
      <c r="F2037" s="350"/>
      <c r="G2037" s="350"/>
      <c r="H2037" s="340"/>
      <c r="I2037" s="340"/>
    </row>
    <row r="2038" s="307" customFormat="1" ht="55" customHeight="1" spans="1:9">
      <c r="A2038" s="351"/>
      <c r="B2038" s="340"/>
      <c r="C2038" s="340"/>
      <c r="D2038" s="340"/>
      <c r="E2038" s="341"/>
      <c r="F2038" s="350"/>
      <c r="G2038" s="350"/>
      <c r="H2038" s="340"/>
      <c r="I2038" s="340"/>
    </row>
    <row r="2039" s="307" customFormat="1" ht="55" customHeight="1" spans="1:9">
      <c r="A2039" s="351"/>
      <c r="B2039" s="340"/>
      <c r="C2039" s="340"/>
      <c r="D2039" s="340"/>
      <c r="E2039" s="341"/>
      <c r="F2039" s="350"/>
      <c r="G2039" s="350"/>
      <c r="H2039" s="340"/>
      <c r="I2039" s="340"/>
    </row>
    <row r="2040" s="306" customFormat="1" ht="55" customHeight="1" spans="1:9">
      <c r="A2040" s="323" t="s">
        <v>153</v>
      </c>
      <c r="B2040" s="336" t="s">
        <v>27</v>
      </c>
      <c r="C2040" s="336"/>
      <c r="D2040" s="336" t="s">
        <v>17</v>
      </c>
      <c r="E2040" s="337"/>
      <c r="F2040" s="338">
        <f>F2041</f>
        <v>0</v>
      </c>
      <c r="G2040" s="338">
        <f>G2041</f>
        <v>0</v>
      </c>
      <c r="H2040" s="336"/>
      <c r="I2040" s="336"/>
    </row>
    <row r="2041" s="306" customFormat="1" ht="55" customHeight="1" spans="1:9">
      <c r="A2041" s="331"/>
      <c r="B2041" s="336" t="s">
        <v>27</v>
      </c>
      <c r="C2041" s="336"/>
      <c r="D2041" s="336" t="s">
        <v>146</v>
      </c>
      <c r="E2041" s="337"/>
      <c r="F2041" s="345">
        <f>SUM(F2042:F2070)</f>
        <v>0</v>
      </c>
      <c r="G2041" s="345">
        <f>SUM(G2042:G2070)</f>
        <v>0</v>
      </c>
      <c r="H2041" s="336"/>
      <c r="I2041" s="336"/>
    </row>
    <row r="2042" s="307" customFormat="1" ht="55" customHeight="1" spans="1:9">
      <c r="A2042" s="339"/>
      <c r="B2042" s="340"/>
      <c r="C2042" s="340"/>
      <c r="D2042" s="340"/>
      <c r="E2042" s="341"/>
      <c r="F2042" s="346"/>
      <c r="G2042" s="346"/>
      <c r="H2042" s="340"/>
      <c r="I2042" s="340"/>
    </row>
    <row r="2043" s="307" customFormat="1" ht="55" customHeight="1" spans="1:9">
      <c r="A2043" s="339"/>
      <c r="B2043" s="340"/>
      <c r="C2043" s="340"/>
      <c r="D2043" s="340"/>
      <c r="E2043" s="341"/>
      <c r="F2043" s="346"/>
      <c r="G2043" s="346"/>
      <c r="H2043" s="340"/>
      <c r="I2043" s="340"/>
    </row>
    <row r="2044" s="307" customFormat="1" ht="55" customHeight="1" spans="1:9">
      <c r="A2044" s="339"/>
      <c r="B2044" s="340"/>
      <c r="C2044" s="340"/>
      <c r="D2044" s="340"/>
      <c r="E2044" s="341"/>
      <c r="F2044" s="346"/>
      <c r="G2044" s="346"/>
      <c r="H2044" s="340"/>
      <c r="I2044" s="340"/>
    </row>
    <row r="2045" s="307" customFormat="1" ht="55" customHeight="1" spans="1:9">
      <c r="A2045" s="339"/>
      <c r="B2045" s="340"/>
      <c r="C2045" s="340"/>
      <c r="D2045" s="340"/>
      <c r="E2045" s="341"/>
      <c r="F2045" s="346"/>
      <c r="G2045" s="346"/>
      <c r="H2045" s="340"/>
      <c r="I2045" s="340"/>
    </row>
    <row r="2046" s="307" customFormat="1" ht="55" customHeight="1" spans="1:9">
      <c r="A2046" s="339"/>
      <c r="B2046" s="340"/>
      <c r="C2046" s="340"/>
      <c r="D2046" s="340"/>
      <c r="E2046" s="341"/>
      <c r="F2046" s="346"/>
      <c r="G2046" s="346"/>
      <c r="H2046" s="340"/>
      <c r="I2046" s="340"/>
    </row>
    <row r="2047" s="307" customFormat="1" ht="55" customHeight="1" spans="1:9">
      <c r="A2047" s="339"/>
      <c r="B2047" s="340"/>
      <c r="C2047" s="340"/>
      <c r="D2047" s="340"/>
      <c r="E2047" s="341"/>
      <c r="F2047" s="346"/>
      <c r="G2047" s="346"/>
      <c r="H2047" s="340"/>
      <c r="I2047" s="340"/>
    </row>
    <row r="2048" s="307" customFormat="1" ht="55" customHeight="1" spans="1:9">
      <c r="A2048" s="339"/>
      <c r="B2048" s="340"/>
      <c r="C2048" s="340"/>
      <c r="D2048" s="340"/>
      <c r="E2048" s="341"/>
      <c r="F2048" s="346"/>
      <c r="G2048" s="346"/>
      <c r="H2048" s="340"/>
      <c r="I2048" s="340"/>
    </row>
    <row r="2049" s="307" customFormat="1" ht="55" customHeight="1" spans="1:9">
      <c r="A2049" s="339"/>
      <c r="B2049" s="340"/>
      <c r="C2049" s="340"/>
      <c r="D2049" s="340"/>
      <c r="E2049" s="341"/>
      <c r="F2049" s="346"/>
      <c r="G2049" s="346"/>
      <c r="H2049" s="340"/>
      <c r="I2049" s="340"/>
    </row>
    <row r="2050" s="307" customFormat="1" ht="55" customHeight="1" spans="1:9">
      <c r="A2050" s="339"/>
      <c r="B2050" s="340"/>
      <c r="C2050" s="340"/>
      <c r="D2050" s="340"/>
      <c r="E2050" s="341"/>
      <c r="F2050" s="346"/>
      <c r="G2050" s="346"/>
      <c r="H2050" s="340"/>
      <c r="I2050" s="340"/>
    </row>
    <row r="2051" s="307" customFormat="1" ht="55" customHeight="1" spans="1:9">
      <c r="A2051" s="339"/>
      <c r="B2051" s="340"/>
      <c r="C2051" s="340"/>
      <c r="D2051" s="340"/>
      <c r="E2051" s="341"/>
      <c r="F2051" s="346"/>
      <c r="G2051" s="346"/>
      <c r="H2051" s="340"/>
      <c r="I2051" s="340"/>
    </row>
    <row r="2052" s="307" customFormat="1" ht="55" customHeight="1" spans="1:9">
      <c r="A2052" s="339"/>
      <c r="B2052" s="340"/>
      <c r="C2052" s="340"/>
      <c r="D2052" s="340"/>
      <c r="E2052" s="341"/>
      <c r="F2052" s="346"/>
      <c r="G2052" s="346"/>
      <c r="H2052" s="340"/>
      <c r="I2052" s="340"/>
    </row>
    <row r="2053" s="307" customFormat="1" ht="55" customHeight="1" spans="1:9">
      <c r="A2053" s="339"/>
      <c r="B2053" s="340"/>
      <c r="C2053" s="340"/>
      <c r="D2053" s="340"/>
      <c r="E2053" s="341"/>
      <c r="F2053" s="346"/>
      <c r="G2053" s="346"/>
      <c r="H2053" s="340"/>
      <c r="I2053" s="340"/>
    </row>
    <row r="2054" s="307" customFormat="1" ht="55" customHeight="1" spans="1:9">
      <c r="A2054" s="339"/>
      <c r="B2054" s="340"/>
      <c r="C2054" s="340"/>
      <c r="D2054" s="340"/>
      <c r="E2054" s="341"/>
      <c r="F2054" s="346"/>
      <c r="G2054" s="346"/>
      <c r="H2054" s="340"/>
      <c r="I2054" s="340"/>
    </row>
    <row r="2055" s="307" customFormat="1" ht="55" customHeight="1" spans="1:9">
      <c r="A2055" s="339"/>
      <c r="B2055" s="340"/>
      <c r="C2055" s="340"/>
      <c r="D2055" s="340"/>
      <c r="E2055" s="341"/>
      <c r="F2055" s="346"/>
      <c r="G2055" s="346"/>
      <c r="H2055" s="340"/>
      <c r="I2055" s="340"/>
    </row>
    <row r="2056" s="307" customFormat="1" ht="55" customHeight="1" spans="1:9">
      <c r="A2056" s="339"/>
      <c r="B2056" s="340"/>
      <c r="C2056" s="340"/>
      <c r="D2056" s="340"/>
      <c r="E2056" s="341"/>
      <c r="F2056" s="346"/>
      <c r="G2056" s="346"/>
      <c r="H2056" s="340"/>
      <c r="I2056" s="340"/>
    </row>
    <row r="2057" s="307" customFormat="1" ht="55" customHeight="1" spans="1:9">
      <c r="A2057" s="339"/>
      <c r="B2057" s="340"/>
      <c r="C2057" s="340"/>
      <c r="D2057" s="340"/>
      <c r="E2057" s="341"/>
      <c r="F2057" s="346"/>
      <c r="G2057" s="346"/>
      <c r="H2057" s="340"/>
      <c r="I2057" s="340"/>
    </row>
    <row r="2058" s="307" customFormat="1" ht="55" customHeight="1" spans="1:9">
      <c r="A2058" s="339"/>
      <c r="B2058" s="340"/>
      <c r="C2058" s="340"/>
      <c r="D2058" s="340"/>
      <c r="E2058" s="341"/>
      <c r="F2058" s="346"/>
      <c r="G2058" s="346"/>
      <c r="H2058" s="340"/>
      <c r="I2058" s="340"/>
    </row>
    <row r="2059" s="307" customFormat="1" ht="55" customHeight="1" spans="1:9">
      <c r="A2059" s="339"/>
      <c r="B2059" s="340"/>
      <c r="C2059" s="340"/>
      <c r="D2059" s="340"/>
      <c r="E2059" s="341"/>
      <c r="F2059" s="346"/>
      <c r="G2059" s="346"/>
      <c r="H2059" s="340"/>
      <c r="I2059" s="340"/>
    </row>
    <row r="2060" s="307" customFormat="1" ht="55" customHeight="1" spans="1:9">
      <c r="A2060" s="339"/>
      <c r="B2060" s="340"/>
      <c r="C2060" s="340"/>
      <c r="D2060" s="340"/>
      <c r="E2060" s="341"/>
      <c r="F2060" s="346"/>
      <c r="G2060" s="346"/>
      <c r="H2060" s="340"/>
      <c r="I2060" s="340"/>
    </row>
    <row r="2061" s="307" customFormat="1" ht="55" customHeight="1" spans="1:9">
      <c r="A2061" s="339"/>
      <c r="B2061" s="340"/>
      <c r="C2061" s="340"/>
      <c r="D2061" s="340"/>
      <c r="E2061" s="341"/>
      <c r="F2061" s="346"/>
      <c r="G2061" s="346"/>
      <c r="H2061" s="340"/>
      <c r="I2061" s="340"/>
    </row>
    <row r="2062" s="307" customFormat="1" ht="55" customHeight="1" spans="1:9">
      <c r="A2062" s="339"/>
      <c r="B2062" s="340"/>
      <c r="C2062" s="340"/>
      <c r="D2062" s="340"/>
      <c r="E2062" s="341"/>
      <c r="F2062" s="346"/>
      <c r="G2062" s="346"/>
      <c r="H2062" s="340"/>
      <c r="I2062" s="340"/>
    </row>
    <row r="2063" s="307" customFormat="1" ht="55" customHeight="1" spans="1:9">
      <c r="A2063" s="339"/>
      <c r="B2063" s="340"/>
      <c r="C2063" s="340"/>
      <c r="D2063" s="340"/>
      <c r="E2063" s="341"/>
      <c r="F2063" s="346"/>
      <c r="G2063" s="346"/>
      <c r="H2063" s="340"/>
      <c r="I2063" s="340"/>
    </row>
    <row r="2064" s="307" customFormat="1" ht="55" customHeight="1" spans="1:9">
      <c r="A2064" s="339"/>
      <c r="B2064" s="340"/>
      <c r="C2064" s="340"/>
      <c r="D2064" s="340"/>
      <c r="E2064" s="341"/>
      <c r="F2064" s="346"/>
      <c r="G2064" s="346"/>
      <c r="H2064" s="340"/>
      <c r="I2064" s="340"/>
    </row>
    <row r="2065" s="307" customFormat="1" ht="55" customHeight="1" spans="1:9">
      <c r="A2065" s="339"/>
      <c r="B2065" s="340"/>
      <c r="C2065" s="340"/>
      <c r="D2065" s="340"/>
      <c r="E2065" s="341"/>
      <c r="F2065" s="346"/>
      <c r="G2065" s="346"/>
      <c r="H2065" s="340"/>
      <c r="I2065" s="340"/>
    </row>
    <row r="2066" s="307" customFormat="1" ht="55" customHeight="1" spans="1:9">
      <c r="A2066" s="339"/>
      <c r="B2066" s="340"/>
      <c r="C2066" s="340"/>
      <c r="D2066" s="340"/>
      <c r="E2066" s="341"/>
      <c r="F2066" s="346"/>
      <c r="G2066" s="346"/>
      <c r="H2066" s="340"/>
      <c r="I2066" s="340"/>
    </row>
    <row r="2067" s="307" customFormat="1" ht="55" customHeight="1" spans="1:9">
      <c r="A2067" s="339"/>
      <c r="B2067" s="340"/>
      <c r="C2067" s="340"/>
      <c r="D2067" s="340"/>
      <c r="E2067" s="341"/>
      <c r="F2067" s="346"/>
      <c r="G2067" s="346"/>
      <c r="H2067" s="340"/>
      <c r="I2067" s="340"/>
    </row>
    <row r="2068" s="307" customFormat="1" ht="55" customHeight="1" spans="1:9">
      <c r="A2068" s="339"/>
      <c r="B2068" s="340"/>
      <c r="C2068" s="340"/>
      <c r="D2068" s="340"/>
      <c r="E2068" s="341"/>
      <c r="F2068" s="346"/>
      <c r="G2068" s="346"/>
      <c r="H2068" s="340"/>
      <c r="I2068" s="340"/>
    </row>
    <row r="2069" s="307" customFormat="1" ht="55" customHeight="1" spans="1:9">
      <c r="A2069" s="339"/>
      <c r="B2069" s="340"/>
      <c r="C2069" s="340"/>
      <c r="D2069" s="340"/>
      <c r="E2069" s="341"/>
      <c r="F2069" s="346"/>
      <c r="G2069" s="346"/>
      <c r="H2069" s="340"/>
      <c r="I2069" s="340"/>
    </row>
    <row r="2070" s="307" customFormat="1" ht="55" customHeight="1" spans="1:9">
      <c r="A2070" s="339"/>
      <c r="B2070" s="340"/>
      <c r="C2070" s="340"/>
      <c r="D2070" s="340"/>
      <c r="E2070" s="341"/>
      <c r="F2070" s="346"/>
      <c r="G2070" s="346"/>
      <c r="H2070" s="340"/>
      <c r="I2070" s="340"/>
    </row>
    <row r="2071" s="306" customFormat="1" ht="55" customHeight="1" spans="1:9">
      <c r="A2071" s="323" t="s">
        <v>154</v>
      </c>
      <c r="B2071" s="336" t="s">
        <v>42</v>
      </c>
      <c r="C2071" s="336"/>
      <c r="D2071" s="336" t="s">
        <v>17</v>
      </c>
      <c r="E2071" s="337"/>
      <c r="F2071" s="338">
        <f>F2072</f>
        <v>0</v>
      </c>
      <c r="G2071" s="338">
        <f>G2072</f>
        <v>0</v>
      </c>
      <c r="H2071" s="336"/>
      <c r="I2071" s="336"/>
    </row>
    <row r="2072" s="306" customFormat="1" ht="55" customHeight="1" spans="1:9">
      <c r="A2072" s="331"/>
      <c r="B2072" s="336" t="s">
        <v>42</v>
      </c>
      <c r="C2072" s="336"/>
      <c r="D2072" s="336" t="s">
        <v>155</v>
      </c>
      <c r="E2072" s="337"/>
      <c r="F2072" s="345">
        <f>F2073</f>
        <v>0</v>
      </c>
      <c r="G2072" s="345">
        <f>G2073</f>
        <v>0</v>
      </c>
      <c r="H2072" s="336"/>
      <c r="I2072" s="336"/>
    </row>
    <row r="2073" s="307" customFormat="1" ht="55" customHeight="1" spans="1:9">
      <c r="A2073" s="339"/>
      <c r="B2073" s="340"/>
      <c r="C2073" s="340"/>
      <c r="D2073" s="340"/>
      <c r="E2073" s="341"/>
      <c r="F2073" s="346"/>
      <c r="G2073" s="347"/>
      <c r="H2073" s="340"/>
      <c r="I2073" s="340"/>
    </row>
    <row r="2074" s="306" customFormat="1" ht="34.75" customHeight="1" spans="1:9">
      <c r="A2074" s="323" t="s">
        <v>156</v>
      </c>
      <c r="B2074" s="336" t="s">
        <v>68</v>
      </c>
      <c r="C2074" s="336"/>
      <c r="D2074" s="336" t="s">
        <v>17</v>
      </c>
      <c r="E2074" s="337"/>
      <c r="F2074" s="352">
        <f>SUM(F2075+F2092)</f>
        <v>0</v>
      </c>
      <c r="G2074" s="352">
        <f>SUM(G2075+G2092)</f>
        <v>0</v>
      </c>
      <c r="H2074" s="336"/>
      <c r="I2074" s="336"/>
    </row>
    <row r="2075" s="306" customFormat="1" ht="34.75" customHeight="1" spans="1:9">
      <c r="A2075" s="331"/>
      <c r="B2075" s="336" t="s">
        <v>68</v>
      </c>
      <c r="C2075" s="336"/>
      <c r="D2075" s="336" t="s">
        <v>149</v>
      </c>
      <c r="E2075" s="337"/>
      <c r="F2075" s="352">
        <f>SUM(F2076:F2091)</f>
        <v>0</v>
      </c>
      <c r="G2075" s="352">
        <f>SUM(G2076:G2091)</f>
        <v>0</v>
      </c>
      <c r="H2075" s="336"/>
      <c r="I2075" s="336"/>
    </row>
    <row r="2076" s="306" customFormat="1" ht="34.75" customHeight="1" spans="1:9">
      <c r="A2076" s="331"/>
      <c r="B2076" s="340"/>
      <c r="C2076" s="340"/>
      <c r="D2076" s="340"/>
      <c r="E2076" s="341"/>
      <c r="F2076" s="343"/>
      <c r="G2076" s="343"/>
      <c r="H2076" s="340"/>
      <c r="I2076" s="340"/>
    </row>
    <row r="2077" s="306" customFormat="1" ht="34.75" customHeight="1" spans="1:9">
      <c r="A2077" s="331"/>
      <c r="B2077" s="340"/>
      <c r="C2077" s="340"/>
      <c r="D2077" s="340"/>
      <c r="E2077" s="341"/>
      <c r="F2077" s="343"/>
      <c r="G2077" s="343"/>
      <c r="H2077" s="340"/>
      <c r="I2077" s="340"/>
    </row>
    <row r="2078" s="306" customFormat="1" ht="34.75" customHeight="1" spans="1:9">
      <c r="A2078" s="331"/>
      <c r="B2078" s="340"/>
      <c r="C2078" s="340"/>
      <c r="D2078" s="340"/>
      <c r="E2078" s="341"/>
      <c r="F2078" s="343"/>
      <c r="G2078" s="343"/>
      <c r="H2078" s="340"/>
      <c r="I2078" s="340"/>
    </row>
    <row r="2079" s="306" customFormat="1" ht="34.75" customHeight="1" spans="1:9">
      <c r="A2079" s="331"/>
      <c r="B2079" s="340"/>
      <c r="C2079" s="340"/>
      <c r="D2079" s="340"/>
      <c r="E2079" s="341"/>
      <c r="F2079" s="343"/>
      <c r="G2079" s="343"/>
      <c r="H2079" s="340"/>
      <c r="I2079" s="340"/>
    </row>
    <row r="2080" s="306" customFormat="1" ht="34.75" customHeight="1" spans="1:9">
      <c r="A2080" s="331"/>
      <c r="B2080" s="340"/>
      <c r="C2080" s="340"/>
      <c r="D2080" s="340"/>
      <c r="E2080" s="341"/>
      <c r="F2080" s="343"/>
      <c r="G2080" s="343"/>
      <c r="H2080" s="340"/>
      <c r="I2080" s="340"/>
    </row>
    <row r="2081" s="306" customFormat="1" ht="34.75" customHeight="1" spans="1:9">
      <c r="A2081" s="331"/>
      <c r="B2081" s="340"/>
      <c r="C2081" s="340"/>
      <c r="D2081" s="340"/>
      <c r="E2081" s="341"/>
      <c r="F2081" s="343"/>
      <c r="G2081" s="343"/>
      <c r="H2081" s="340"/>
      <c r="I2081" s="340"/>
    </row>
    <row r="2082" s="306" customFormat="1" ht="34.75" customHeight="1" spans="1:9">
      <c r="A2082" s="331"/>
      <c r="B2082" s="340"/>
      <c r="C2082" s="340"/>
      <c r="D2082" s="340"/>
      <c r="E2082" s="341"/>
      <c r="F2082" s="343"/>
      <c r="G2082" s="343"/>
      <c r="H2082" s="340"/>
      <c r="I2082" s="340"/>
    </row>
    <row r="2083" s="306" customFormat="1" ht="34.75" customHeight="1" spans="1:9">
      <c r="A2083" s="331"/>
      <c r="B2083" s="340"/>
      <c r="C2083" s="340"/>
      <c r="D2083" s="340"/>
      <c r="E2083" s="341"/>
      <c r="F2083" s="343"/>
      <c r="G2083" s="343"/>
      <c r="H2083" s="340"/>
      <c r="I2083" s="340"/>
    </row>
    <row r="2084" s="306" customFormat="1" ht="34.75" customHeight="1" spans="1:9">
      <c r="A2084" s="331"/>
      <c r="B2084" s="340"/>
      <c r="C2084" s="340"/>
      <c r="D2084" s="340"/>
      <c r="E2084" s="341"/>
      <c r="F2084" s="343"/>
      <c r="G2084" s="343"/>
      <c r="H2084" s="340"/>
      <c r="I2084" s="340"/>
    </row>
    <row r="2085" s="306" customFormat="1" ht="34.75" customHeight="1" spans="1:9">
      <c r="A2085" s="331"/>
      <c r="B2085" s="340"/>
      <c r="C2085" s="340"/>
      <c r="D2085" s="340"/>
      <c r="E2085" s="341"/>
      <c r="F2085" s="343"/>
      <c r="G2085" s="343"/>
      <c r="H2085" s="340"/>
      <c r="I2085" s="340"/>
    </row>
    <row r="2086" s="306" customFormat="1" ht="34.75" customHeight="1" spans="1:9">
      <c r="A2086" s="331"/>
      <c r="B2086" s="340"/>
      <c r="C2086" s="340"/>
      <c r="D2086" s="340"/>
      <c r="E2086" s="341"/>
      <c r="F2086" s="343"/>
      <c r="G2086" s="343"/>
      <c r="H2086" s="340"/>
      <c r="I2086" s="340"/>
    </row>
    <row r="2087" s="306" customFormat="1" ht="34.75" customHeight="1" spans="1:9">
      <c r="A2087" s="331"/>
      <c r="B2087" s="340"/>
      <c r="C2087" s="340"/>
      <c r="D2087" s="340"/>
      <c r="E2087" s="341"/>
      <c r="F2087" s="343"/>
      <c r="G2087" s="343"/>
      <c r="H2087" s="340"/>
      <c r="I2087" s="340"/>
    </row>
    <row r="2088" s="306" customFormat="1" ht="34.75" customHeight="1" spans="1:9">
      <c r="A2088" s="331"/>
      <c r="B2088" s="340"/>
      <c r="C2088" s="340"/>
      <c r="D2088" s="340"/>
      <c r="E2088" s="341"/>
      <c r="F2088" s="343"/>
      <c r="G2088" s="343"/>
      <c r="H2088" s="340"/>
      <c r="I2088" s="340"/>
    </row>
    <row r="2089" s="306" customFormat="1" ht="34.75" customHeight="1" spans="1:9">
      <c r="A2089" s="331"/>
      <c r="B2089" s="340"/>
      <c r="C2089" s="340"/>
      <c r="D2089" s="340"/>
      <c r="E2089" s="341"/>
      <c r="F2089" s="343"/>
      <c r="G2089" s="343"/>
      <c r="H2089" s="340"/>
      <c r="I2089" s="340"/>
    </row>
    <row r="2090" s="306" customFormat="1" ht="34.75" customHeight="1" spans="1:9">
      <c r="A2090" s="331"/>
      <c r="B2090" s="340"/>
      <c r="C2090" s="340"/>
      <c r="D2090" s="340"/>
      <c r="E2090" s="341"/>
      <c r="F2090" s="343"/>
      <c r="G2090" s="343"/>
      <c r="H2090" s="340"/>
      <c r="I2090" s="340"/>
    </row>
    <row r="2091" s="306" customFormat="1" ht="34.75" customHeight="1" spans="1:9">
      <c r="A2091" s="331"/>
      <c r="B2091" s="340"/>
      <c r="C2091" s="340"/>
      <c r="D2091" s="340"/>
      <c r="E2091" s="341"/>
      <c r="F2091" s="343"/>
      <c r="G2091" s="343"/>
      <c r="H2091" s="340"/>
      <c r="I2091" s="340"/>
    </row>
    <row r="2092" s="306" customFormat="1" ht="34.75" customHeight="1" spans="1:9">
      <c r="A2092" s="331"/>
      <c r="B2092" s="336" t="s">
        <v>68</v>
      </c>
      <c r="C2092" s="336"/>
      <c r="D2092" s="336" t="s">
        <v>150</v>
      </c>
      <c r="E2092" s="337"/>
      <c r="F2092" s="352">
        <f>SUM(F2093:F2108)</f>
        <v>0</v>
      </c>
      <c r="G2092" s="352">
        <f>SUM(G2093:G2108)</f>
        <v>0</v>
      </c>
      <c r="H2092" s="336"/>
      <c r="I2092" s="336"/>
    </row>
    <row r="2093" s="306" customFormat="1" ht="34.75" customHeight="1" spans="1:9">
      <c r="A2093" s="331"/>
      <c r="B2093" s="340"/>
      <c r="C2093" s="340"/>
      <c r="D2093" s="340"/>
      <c r="E2093" s="341"/>
      <c r="F2093" s="343"/>
      <c r="G2093" s="343"/>
      <c r="H2093" s="340"/>
      <c r="I2093" s="340"/>
    </row>
    <row r="2094" s="306" customFormat="1" ht="34.75" customHeight="1" spans="1:9">
      <c r="A2094" s="331"/>
      <c r="B2094" s="340"/>
      <c r="C2094" s="340"/>
      <c r="D2094" s="340"/>
      <c r="E2094" s="341"/>
      <c r="F2094" s="343"/>
      <c r="G2094" s="343"/>
      <c r="H2094" s="340"/>
      <c r="I2094" s="340"/>
    </row>
    <row r="2095" s="306" customFormat="1" ht="34.75" customHeight="1" spans="1:9">
      <c r="A2095" s="331"/>
      <c r="B2095" s="340"/>
      <c r="C2095" s="340"/>
      <c r="D2095" s="340"/>
      <c r="E2095" s="341"/>
      <c r="F2095" s="343"/>
      <c r="G2095" s="343"/>
      <c r="H2095" s="340"/>
      <c r="I2095" s="340"/>
    </row>
    <row r="2096" s="306" customFormat="1" ht="34.75" customHeight="1" spans="1:9">
      <c r="A2096" s="331"/>
      <c r="B2096" s="340"/>
      <c r="C2096" s="340"/>
      <c r="D2096" s="340"/>
      <c r="E2096" s="341"/>
      <c r="F2096" s="343"/>
      <c r="G2096" s="343"/>
      <c r="H2096" s="340"/>
      <c r="I2096" s="340"/>
    </row>
    <row r="2097" s="306" customFormat="1" ht="34.75" customHeight="1" spans="1:9">
      <c r="A2097" s="331"/>
      <c r="B2097" s="340"/>
      <c r="C2097" s="340"/>
      <c r="D2097" s="340"/>
      <c r="E2097" s="341"/>
      <c r="F2097" s="343"/>
      <c r="G2097" s="343"/>
      <c r="H2097" s="340"/>
      <c r="I2097" s="340"/>
    </row>
    <row r="2098" s="306" customFormat="1" ht="34.75" customHeight="1" spans="1:9">
      <c r="A2098" s="331"/>
      <c r="B2098" s="340"/>
      <c r="C2098" s="340"/>
      <c r="D2098" s="340"/>
      <c r="E2098" s="341"/>
      <c r="F2098" s="343"/>
      <c r="G2098" s="343"/>
      <c r="H2098" s="340"/>
      <c r="I2098" s="340"/>
    </row>
    <row r="2099" s="306" customFormat="1" ht="34.75" customHeight="1" spans="1:9">
      <c r="A2099" s="331"/>
      <c r="B2099" s="340"/>
      <c r="C2099" s="340"/>
      <c r="D2099" s="340"/>
      <c r="E2099" s="341"/>
      <c r="F2099" s="343"/>
      <c r="G2099" s="343"/>
      <c r="H2099" s="340"/>
      <c r="I2099" s="340"/>
    </row>
    <row r="2100" s="306" customFormat="1" ht="34.75" customHeight="1" spans="1:9">
      <c r="A2100" s="331"/>
      <c r="B2100" s="340"/>
      <c r="C2100" s="340"/>
      <c r="D2100" s="340"/>
      <c r="E2100" s="341"/>
      <c r="F2100" s="343"/>
      <c r="G2100" s="343"/>
      <c r="H2100" s="340"/>
      <c r="I2100" s="340"/>
    </row>
    <row r="2101" s="306" customFormat="1" ht="34.75" customHeight="1" spans="1:9">
      <c r="A2101" s="331"/>
      <c r="B2101" s="340"/>
      <c r="C2101" s="340"/>
      <c r="D2101" s="340"/>
      <c r="E2101" s="341"/>
      <c r="F2101" s="343"/>
      <c r="G2101" s="343"/>
      <c r="H2101" s="340"/>
      <c r="I2101" s="340"/>
    </row>
    <row r="2102" s="306" customFormat="1" ht="34.75" customHeight="1" spans="1:9">
      <c r="A2102" s="331"/>
      <c r="B2102" s="340"/>
      <c r="C2102" s="340"/>
      <c r="D2102" s="340"/>
      <c r="E2102" s="341"/>
      <c r="F2102" s="343"/>
      <c r="G2102" s="343"/>
      <c r="H2102" s="340"/>
      <c r="I2102" s="340"/>
    </row>
    <row r="2103" s="306" customFormat="1" ht="34.75" customHeight="1" spans="1:9">
      <c r="A2103" s="331"/>
      <c r="B2103" s="340"/>
      <c r="C2103" s="340"/>
      <c r="D2103" s="340"/>
      <c r="E2103" s="341"/>
      <c r="F2103" s="343"/>
      <c r="G2103" s="343"/>
      <c r="H2103" s="340"/>
      <c r="I2103" s="340"/>
    </row>
    <row r="2104" s="306" customFormat="1" ht="34.75" customHeight="1" spans="1:9">
      <c r="A2104" s="331"/>
      <c r="B2104" s="340"/>
      <c r="C2104" s="340"/>
      <c r="D2104" s="340"/>
      <c r="E2104" s="341"/>
      <c r="F2104" s="343"/>
      <c r="G2104" s="343"/>
      <c r="H2104" s="340"/>
      <c r="I2104" s="340"/>
    </row>
    <row r="2105" s="306" customFormat="1" ht="34.75" customHeight="1" spans="1:9">
      <c r="A2105" s="331"/>
      <c r="B2105" s="340"/>
      <c r="C2105" s="340"/>
      <c r="D2105" s="340"/>
      <c r="E2105" s="341"/>
      <c r="F2105" s="343"/>
      <c r="G2105" s="343"/>
      <c r="H2105" s="340"/>
      <c r="I2105" s="340"/>
    </row>
    <row r="2106" s="306" customFormat="1" ht="34.75" customHeight="1" spans="1:9">
      <c r="A2106" s="331"/>
      <c r="B2106" s="340"/>
      <c r="C2106" s="340"/>
      <c r="D2106" s="340"/>
      <c r="E2106" s="341"/>
      <c r="F2106" s="343"/>
      <c r="G2106" s="343"/>
      <c r="H2106" s="340"/>
      <c r="I2106" s="340"/>
    </row>
    <row r="2107" s="306" customFormat="1" ht="34.75" customHeight="1" spans="1:9">
      <c r="A2107" s="331"/>
      <c r="B2107" s="340"/>
      <c r="C2107" s="340"/>
      <c r="D2107" s="340"/>
      <c r="E2107" s="341"/>
      <c r="F2107" s="343"/>
      <c r="G2107" s="343"/>
      <c r="H2107" s="340"/>
      <c r="I2107" s="340"/>
    </row>
    <row r="2108" s="306" customFormat="1" ht="34.75" customHeight="1" spans="1:9">
      <c r="A2108" s="331"/>
      <c r="B2108" s="340"/>
      <c r="C2108" s="340"/>
      <c r="D2108" s="340"/>
      <c r="E2108" s="341"/>
      <c r="F2108" s="343"/>
      <c r="G2108" s="343"/>
      <c r="H2108" s="340"/>
      <c r="I2108" s="340"/>
    </row>
    <row r="2109" s="306" customFormat="1" ht="34.75" customHeight="1" spans="1:9">
      <c r="A2109" s="323" t="s">
        <v>157</v>
      </c>
      <c r="B2109" s="336" t="s">
        <v>92</v>
      </c>
      <c r="C2109" s="336"/>
      <c r="D2109" s="336" t="s">
        <v>17</v>
      </c>
      <c r="E2109" s="337"/>
      <c r="F2109" s="352">
        <f>SUM(F2110)</f>
        <v>0</v>
      </c>
      <c r="G2109" s="352">
        <f>SUM(G2110)</f>
        <v>0</v>
      </c>
      <c r="H2109" s="336"/>
      <c r="I2109" s="336"/>
    </row>
    <row r="2110" s="306" customFormat="1" ht="34.75" customHeight="1" spans="1:9">
      <c r="A2110" s="331"/>
      <c r="B2110" s="336" t="s">
        <v>92</v>
      </c>
      <c r="C2110" s="336"/>
      <c r="D2110" s="336" t="s">
        <v>146</v>
      </c>
      <c r="E2110" s="337"/>
      <c r="F2110" s="352">
        <f>SUM(F2111:F2115)</f>
        <v>0</v>
      </c>
      <c r="G2110" s="352">
        <f>SUM(G2111:G2115)</f>
        <v>0</v>
      </c>
      <c r="H2110" s="336"/>
      <c r="I2110" s="336"/>
    </row>
    <row r="2111" s="307" customFormat="1" ht="33.9" customHeight="1" spans="1:9">
      <c r="A2111" s="339"/>
      <c r="B2111" s="340"/>
      <c r="C2111" s="340"/>
      <c r="D2111" s="340"/>
      <c r="E2111" s="341"/>
      <c r="F2111" s="350"/>
      <c r="G2111" s="343"/>
      <c r="H2111" s="340"/>
      <c r="I2111" s="340"/>
    </row>
    <row r="2112" s="307" customFormat="1" ht="33.9" customHeight="1" spans="1:9">
      <c r="A2112" s="339"/>
      <c r="B2112" s="340"/>
      <c r="C2112" s="340"/>
      <c r="D2112" s="340"/>
      <c r="E2112" s="341"/>
      <c r="F2112" s="350"/>
      <c r="G2112" s="343"/>
      <c r="H2112" s="340"/>
      <c r="I2112" s="340"/>
    </row>
    <row r="2113" s="307" customFormat="1" ht="33.9" customHeight="1" spans="1:9">
      <c r="A2113" s="339"/>
      <c r="B2113" s="340"/>
      <c r="C2113" s="340"/>
      <c r="D2113" s="340"/>
      <c r="E2113" s="341"/>
      <c r="F2113" s="350"/>
      <c r="G2113" s="343"/>
      <c r="H2113" s="340"/>
      <c r="I2113" s="340"/>
    </row>
    <row r="2114" s="307" customFormat="1" ht="33.9" customHeight="1" spans="1:9">
      <c r="A2114" s="339"/>
      <c r="B2114" s="340"/>
      <c r="C2114" s="340"/>
      <c r="D2114" s="340"/>
      <c r="E2114" s="341"/>
      <c r="F2114" s="350"/>
      <c r="G2114" s="343"/>
      <c r="H2114" s="340"/>
      <c r="I2114" s="340"/>
    </row>
    <row r="2115" s="307" customFormat="1" ht="33.9" customHeight="1" spans="1:9">
      <c r="A2115" s="339"/>
      <c r="B2115" s="340"/>
      <c r="C2115" s="340"/>
      <c r="D2115" s="340"/>
      <c r="E2115" s="341"/>
      <c r="F2115" s="350"/>
      <c r="G2115" s="343"/>
      <c r="H2115" s="340"/>
      <c r="I2115" s="340"/>
    </row>
    <row r="2116" s="306" customFormat="1" ht="34.75" customHeight="1" spans="1:9">
      <c r="A2116" s="323" t="s">
        <v>158</v>
      </c>
      <c r="B2116" s="336" t="s">
        <v>95</v>
      </c>
      <c r="C2116" s="336"/>
      <c r="D2116" s="336" t="s">
        <v>17</v>
      </c>
      <c r="E2116" s="337"/>
      <c r="F2116" s="352">
        <f>SUM(F2117+F2130)</f>
        <v>0</v>
      </c>
      <c r="G2116" s="352">
        <f>SUM(G2117+G2130)</f>
        <v>0</v>
      </c>
      <c r="H2116" s="336"/>
      <c r="I2116" s="336"/>
    </row>
    <row r="2117" s="306" customFormat="1" ht="34.75" customHeight="1" spans="1:9">
      <c r="A2117" s="331"/>
      <c r="B2117" s="336" t="s">
        <v>95</v>
      </c>
      <c r="C2117" s="336"/>
      <c r="D2117" s="336" t="s">
        <v>143</v>
      </c>
      <c r="E2117" s="337"/>
      <c r="F2117" s="352">
        <f>SUM(F2118:F2129)</f>
        <v>0</v>
      </c>
      <c r="G2117" s="352">
        <f>SUM(G2118:G2129)</f>
        <v>0</v>
      </c>
      <c r="H2117" s="336"/>
      <c r="I2117" s="336"/>
    </row>
    <row r="2118" s="307" customFormat="1" ht="33.9" customHeight="1" spans="1:9">
      <c r="A2118" s="339"/>
      <c r="B2118" s="340"/>
      <c r="C2118" s="340"/>
      <c r="D2118" s="340"/>
      <c r="E2118" s="341"/>
      <c r="F2118" s="350"/>
      <c r="G2118" s="343"/>
      <c r="H2118" s="340"/>
      <c r="I2118" s="340"/>
    </row>
    <row r="2119" s="307" customFormat="1" ht="33.9" customHeight="1" spans="1:9">
      <c r="A2119" s="339"/>
      <c r="B2119" s="340"/>
      <c r="C2119" s="340"/>
      <c r="D2119" s="340"/>
      <c r="E2119" s="341"/>
      <c r="F2119" s="350"/>
      <c r="G2119" s="343"/>
      <c r="H2119" s="340"/>
      <c r="I2119" s="340"/>
    </row>
    <row r="2120" s="307" customFormat="1" ht="33.9" customHeight="1" spans="1:9">
      <c r="A2120" s="339"/>
      <c r="B2120" s="340"/>
      <c r="C2120" s="340"/>
      <c r="D2120" s="340"/>
      <c r="E2120" s="341"/>
      <c r="F2120" s="350"/>
      <c r="G2120" s="343"/>
      <c r="H2120" s="340"/>
      <c r="I2120" s="340"/>
    </row>
    <row r="2121" s="307" customFormat="1" ht="33.9" customHeight="1" spans="1:9">
      <c r="A2121" s="339"/>
      <c r="B2121" s="340"/>
      <c r="C2121" s="340"/>
      <c r="D2121" s="340"/>
      <c r="E2121" s="341"/>
      <c r="F2121" s="350"/>
      <c r="G2121" s="343"/>
      <c r="H2121" s="340"/>
      <c r="I2121" s="340"/>
    </row>
    <row r="2122" s="307" customFormat="1" ht="33.9" customHeight="1" spans="1:9">
      <c r="A2122" s="339"/>
      <c r="B2122" s="340"/>
      <c r="C2122" s="340"/>
      <c r="D2122" s="340"/>
      <c r="E2122" s="341"/>
      <c r="F2122" s="350"/>
      <c r="G2122" s="343"/>
      <c r="H2122" s="340"/>
      <c r="I2122" s="340"/>
    </row>
    <row r="2123" s="307" customFormat="1" ht="33.9" customHeight="1" spans="1:9">
      <c r="A2123" s="339"/>
      <c r="B2123" s="340"/>
      <c r="C2123" s="340"/>
      <c r="D2123" s="340"/>
      <c r="E2123" s="341"/>
      <c r="F2123" s="350"/>
      <c r="G2123" s="343"/>
      <c r="H2123" s="340"/>
      <c r="I2123" s="340"/>
    </row>
    <row r="2124" s="307" customFormat="1" ht="33.9" customHeight="1" spans="1:9">
      <c r="A2124" s="339"/>
      <c r="B2124" s="340"/>
      <c r="C2124" s="340"/>
      <c r="D2124" s="340"/>
      <c r="E2124" s="341"/>
      <c r="F2124" s="350"/>
      <c r="G2124" s="343"/>
      <c r="H2124" s="340"/>
      <c r="I2124" s="340"/>
    </row>
    <row r="2125" s="307" customFormat="1" ht="33.9" customHeight="1" spans="1:9">
      <c r="A2125" s="339"/>
      <c r="B2125" s="340"/>
      <c r="C2125" s="340"/>
      <c r="D2125" s="340"/>
      <c r="E2125" s="341"/>
      <c r="F2125" s="350"/>
      <c r="G2125" s="343"/>
      <c r="H2125" s="340"/>
      <c r="I2125" s="340"/>
    </row>
    <row r="2126" s="307" customFormat="1" ht="33.9" customHeight="1" spans="1:9">
      <c r="A2126" s="339"/>
      <c r="B2126" s="340"/>
      <c r="C2126" s="340"/>
      <c r="D2126" s="340"/>
      <c r="E2126" s="341"/>
      <c r="F2126" s="350"/>
      <c r="G2126" s="343"/>
      <c r="H2126" s="340"/>
      <c r="I2126" s="340"/>
    </row>
    <row r="2127" s="307" customFormat="1" ht="33.9" customHeight="1" spans="1:9">
      <c r="A2127" s="339"/>
      <c r="B2127" s="340"/>
      <c r="C2127" s="340"/>
      <c r="D2127" s="340"/>
      <c r="E2127" s="341"/>
      <c r="F2127" s="350"/>
      <c r="G2127" s="343"/>
      <c r="H2127" s="340"/>
      <c r="I2127" s="340"/>
    </row>
    <row r="2128" s="307" customFormat="1" ht="33.9" customHeight="1" spans="1:9">
      <c r="A2128" s="339"/>
      <c r="B2128" s="340"/>
      <c r="C2128" s="340"/>
      <c r="D2128" s="340"/>
      <c r="E2128" s="341"/>
      <c r="F2128" s="350"/>
      <c r="G2128" s="343"/>
      <c r="H2128" s="340"/>
      <c r="I2128" s="340"/>
    </row>
    <row r="2129" s="307" customFormat="1" ht="33.9" customHeight="1" spans="1:9">
      <c r="A2129" s="339"/>
      <c r="B2129" s="340"/>
      <c r="C2129" s="340"/>
      <c r="D2129" s="340"/>
      <c r="E2129" s="341"/>
      <c r="F2129" s="350"/>
      <c r="G2129" s="343"/>
      <c r="H2129" s="340"/>
      <c r="I2129" s="340"/>
    </row>
    <row r="2130" s="306" customFormat="1" ht="34.75" customHeight="1" spans="1:9">
      <c r="A2130" s="331"/>
      <c r="B2130" s="336" t="s">
        <v>95</v>
      </c>
      <c r="C2130" s="336"/>
      <c r="D2130" s="336" t="s">
        <v>145</v>
      </c>
      <c r="E2130" s="337"/>
      <c r="F2130" s="352">
        <f>SUM(F2131:F2132)</f>
        <v>0</v>
      </c>
      <c r="G2130" s="352">
        <f>SUM(G2131:G2132)</f>
        <v>0</v>
      </c>
      <c r="H2130" s="336"/>
      <c r="I2130" s="336"/>
    </row>
    <row r="2131" s="307" customFormat="1" ht="33.9" customHeight="1" spans="1:9">
      <c r="A2131" s="339"/>
      <c r="B2131" s="340"/>
      <c r="C2131" s="340"/>
      <c r="D2131" s="340"/>
      <c r="E2131" s="341"/>
      <c r="F2131" s="350"/>
      <c r="G2131" s="343"/>
      <c r="H2131" s="340"/>
      <c r="I2131" s="340"/>
    </row>
    <row r="2132" s="307" customFormat="1" ht="33.9" customHeight="1" spans="1:9">
      <c r="A2132" s="339"/>
      <c r="B2132" s="340"/>
      <c r="C2132" s="340"/>
      <c r="D2132" s="340"/>
      <c r="E2132" s="341"/>
      <c r="F2132" s="350"/>
      <c r="G2132" s="343"/>
      <c r="H2132" s="340"/>
      <c r="I2132" s="340"/>
    </row>
    <row r="2133" s="306" customFormat="1" ht="34.75" customHeight="1" spans="1:9">
      <c r="A2133" s="323" t="s">
        <v>159</v>
      </c>
      <c r="B2133" s="336" t="s">
        <v>131</v>
      </c>
      <c r="C2133" s="336"/>
      <c r="D2133" s="336" t="s">
        <v>17</v>
      </c>
      <c r="E2133" s="337"/>
      <c r="F2133" s="352">
        <f>SUM(F2134+F2147)</f>
        <v>0</v>
      </c>
      <c r="G2133" s="352">
        <f>SUM(G2134+G2147)</f>
        <v>0</v>
      </c>
      <c r="H2133" s="336"/>
      <c r="I2133" s="336"/>
    </row>
    <row r="2134" s="306" customFormat="1" ht="34.75" customHeight="1" spans="1:9">
      <c r="A2134" s="331"/>
      <c r="B2134" s="336" t="s">
        <v>131</v>
      </c>
      <c r="C2134" s="336"/>
      <c r="D2134" s="336" t="s">
        <v>145</v>
      </c>
      <c r="E2134" s="337"/>
      <c r="F2134" s="352">
        <f>SUM(F2135:F2146)</f>
        <v>0</v>
      </c>
      <c r="G2134" s="352">
        <f>SUM(G2135:G2146)</f>
        <v>0</v>
      </c>
      <c r="H2134" s="336"/>
      <c r="I2134" s="336"/>
    </row>
    <row r="2135" s="307" customFormat="1" ht="33.9" customHeight="1" spans="1:9">
      <c r="A2135" s="339"/>
      <c r="B2135" s="340"/>
      <c r="C2135" s="340"/>
      <c r="D2135" s="340"/>
      <c r="E2135" s="341"/>
      <c r="F2135" s="350"/>
      <c r="G2135" s="343"/>
      <c r="H2135" s="340"/>
      <c r="I2135" s="340"/>
    </row>
  </sheetData>
  <autoFilter ref="A5:I449052"/>
  <mergeCells count="9">
    <mergeCell ref="A2:I2"/>
    <mergeCell ref="F4:G4"/>
    <mergeCell ref="A4:A5"/>
    <mergeCell ref="B4:B5"/>
    <mergeCell ref="C4:C5"/>
    <mergeCell ref="D4:D5"/>
    <mergeCell ref="E4:E5"/>
    <mergeCell ref="H4:H5"/>
    <mergeCell ref="I4:I5"/>
  </mergeCells>
  <pageMargins left="0.511805555555556" right="0.707638888888889" top="0.747916666666667" bottom="0.747916666666667" header="0.313888888888889" footer="0.313888888888889"/>
  <pageSetup paperSize="9" scale="75" fitToHeight="0" orientation="landscape" blackAndWhite="1"/>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M15"/>
  <sheetViews>
    <sheetView tabSelected="1" workbookViewId="0">
      <selection activeCell="K10" sqref="K10"/>
    </sheetView>
  </sheetViews>
  <sheetFormatPr defaultColWidth="9" defaultRowHeight="13.5"/>
  <cols>
    <col min="1" max="1" width="4.75" style="113" customWidth="1"/>
    <col min="2" max="2" width="8" style="113" customWidth="1"/>
    <col min="3" max="3" width="13.875" style="287" customWidth="1"/>
    <col min="4" max="4" width="13.45" style="287" customWidth="1"/>
    <col min="5" max="5" width="13.0916666666667" style="287" customWidth="1"/>
    <col min="6" max="6" width="11.0916666666667" style="287" customWidth="1"/>
    <col min="7" max="7" width="12.6333333333333" style="287" customWidth="1"/>
    <col min="8" max="8" width="11.3666666666667" style="287" customWidth="1"/>
    <col min="9" max="9" width="10.5416666666667" style="287" customWidth="1"/>
    <col min="10" max="10" width="13.725" style="287" customWidth="1"/>
    <col min="11" max="11" width="10.8166666666667" style="287" customWidth="1"/>
    <col min="12" max="13" width="9" style="287" customWidth="1"/>
    <col min="14" max="14" width="10.3666666666667" style="113"/>
    <col min="15" max="15" width="9" style="113"/>
    <col min="16" max="16" width="9.36666666666667" style="113"/>
    <col min="17" max="16384" width="9" style="113"/>
  </cols>
  <sheetData>
    <row r="1" spans="1:1">
      <c r="A1" s="113" t="s">
        <v>160</v>
      </c>
    </row>
    <row r="2" s="285" customFormat="1" ht="33" customHeight="1" spans="1:13">
      <c r="A2" s="288" t="s">
        <v>161</v>
      </c>
      <c r="B2" s="288"/>
      <c r="C2" s="289"/>
      <c r="D2" s="289"/>
      <c r="E2" s="289"/>
      <c r="F2" s="289"/>
      <c r="G2" s="289"/>
      <c r="H2" s="289"/>
      <c r="I2" s="289"/>
      <c r="J2" s="289"/>
      <c r="K2" s="289"/>
      <c r="L2" s="289"/>
      <c r="M2" s="289"/>
    </row>
    <row r="3" spans="13:13">
      <c r="M3" s="302" t="s">
        <v>162</v>
      </c>
    </row>
    <row r="4" s="286" customFormat="1" ht="17" customHeight="1" spans="1:13">
      <c r="A4" s="290" t="s">
        <v>104</v>
      </c>
      <c r="B4" s="290" t="s">
        <v>105</v>
      </c>
      <c r="C4" s="291" t="s">
        <v>163</v>
      </c>
      <c r="D4" s="292" t="s">
        <v>108</v>
      </c>
      <c r="E4" s="292"/>
      <c r="F4" s="292"/>
      <c r="G4" s="292"/>
      <c r="H4" s="292"/>
      <c r="I4" s="292"/>
      <c r="J4" s="292"/>
      <c r="K4" s="292"/>
      <c r="L4" s="292"/>
      <c r="M4" s="292"/>
    </row>
    <row r="5" s="286" customFormat="1" spans="1:13">
      <c r="A5" s="290"/>
      <c r="B5" s="290"/>
      <c r="C5" s="293"/>
      <c r="D5" s="292" t="s">
        <v>114</v>
      </c>
      <c r="E5" s="292" t="s">
        <v>115</v>
      </c>
      <c r="F5" s="292" t="s">
        <v>116</v>
      </c>
      <c r="G5" s="292" t="s">
        <v>117</v>
      </c>
      <c r="H5" s="292" t="s">
        <v>118</v>
      </c>
      <c r="I5" s="292" t="s">
        <v>119</v>
      </c>
      <c r="J5" s="292" t="s">
        <v>120</v>
      </c>
      <c r="K5" s="292" t="s">
        <v>121</v>
      </c>
      <c r="L5" s="292" t="s">
        <v>122</v>
      </c>
      <c r="M5" s="292" t="s">
        <v>123</v>
      </c>
    </row>
    <row r="6" s="286" customFormat="1" ht="25" customHeight="1" spans="1:13">
      <c r="A6" s="294" t="s">
        <v>164</v>
      </c>
      <c r="B6" s="295"/>
      <c r="C6" s="296">
        <v>2590.289459</v>
      </c>
      <c r="D6" s="296">
        <v>941.383071</v>
      </c>
      <c r="E6" s="296">
        <v>335.99952</v>
      </c>
      <c r="F6" s="296">
        <v>426.534139</v>
      </c>
      <c r="G6" s="296">
        <v>555.710846</v>
      </c>
      <c r="H6" s="296">
        <v>175.407365</v>
      </c>
      <c r="I6" s="296">
        <v>0</v>
      </c>
      <c r="J6" s="296">
        <v>137.754518</v>
      </c>
      <c r="K6" s="296">
        <v>17.5</v>
      </c>
      <c r="L6" s="296">
        <v>0</v>
      </c>
      <c r="M6" s="296">
        <v>0</v>
      </c>
    </row>
    <row r="7" ht="25" customHeight="1" spans="1:13">
      <c r="A7" s="297">
        <v>1</v>
      </c>
      <c r="B7" s="298" t="s">
        <v>16</v>
      </c>
      <c r="C7" s="299">
        <v>470.919635</v>
      </c>
      <c r="D7" s="299">
        <v>284.966732</v>
      </c>
      <c r="E7" s="299">
        <v>55.490889</v>
      </c>
      <c r="F7" s="299">
        <v>2.976549</v>
      </c>
      <c r="G7" s="299">
        <v>127.485465</v>
      </c>
      <c r="H7" s="299">
        <v>0</v>
      </c>
      <c r="I7" s="299">
        <v>0</v>
      </c>
      <c r="J7" s="299">
        <v>0</v>
      </c>
      <c r="K7" s="299">
        <v>0</v>
      </c>
      <c r="L7" s="299">
        <v>0</v>
      </c>
      <c r="M7" s="299">
        <v>0</v>
      </c>
    </row>
    <row r="8" ht="25" customHeight="1" spans="1:13">
      <c r="A8" s="300">
        <v>2</v>
      </c>
      <c r="B8" s="301" t="s">
        <v>22</v>
      </c>
      <c r="C8" s="299">
        <v>571.338381</v>
      </c>
      <c r="D8" s="299">
        <v>187.539304</v>
      </c>
      <c r="E8" s="299">
        <v>124.10265</v>
      </c>
      <c r="F8" s="299">
        <v>128.406545</v>
      </c>
      <c r="G8" s="299">
        <v>70.432604</v>
      </c>
      <c r="H8" s="299">
        <v>27.9797</v>
      </c>
      <c r="I8" s="299">
        <v>0</v>
      </c>
      <c r="J8" s="299">
        <v>32.877578</v>
      </c>
      <c r="K8" s="299">
        <v>0</v>
      </c>
      <c r="L8" s="299">
        <v>0</v>
      </c>
      <c r="M8" s="299">
        <v>0</v>
      </c>
    </row>
    <row r="9" ht="25" customHeight="1" spans="1:13">
      <c r="A9" s="297">
        <v>3</v>
      </c>
      <c r="B9" s="300" t="s">
        <v>125</v>
      </c>
      <c r="C9" s="299">
        <v>1382.645916</v>
      </c>
      <c r="D9" s="299">
        <v>468.877035</v>
      </c>
      <c r="E9" s="299">
        <v>156.405981</v>
      </c>
      <c r="F9" s="299">
        <v>220.933545</v>
      </c>
      <c r="G9" s="299">
        <v>287.17794</v>
      </c>
      <c r="H9" s="299">
        <v>147.427665</v>
      </c>
      <c r="I9" s="299">
        <v>0</v>
      </c>
      <c r="J9" s="299">
        <v>101.82375</v>
      </c>
      <c r="K9" s="299">
        <v>0</v>
      </c>
      <c r="L9" s="299">
        <v>0</v>
      </c>
      <c r="M9" s="299">
        <v>0</v>
      </c>
    </row>
    <row r="10" ht="25" customHeight="1" spans="1:13">
      <c r="A10" s="297">
        <v>4</v>
      </c>
      <c r="B10" s="300" t="s">
        <v>27</v>
      </c>
      <c r="C10" s="299">
        <v>48.974337</v>
      </c>
      <c r="D10" s="299">
        <v>0</v>
      </c>
      <c r="E10" s="299">
        <v>0</v>
      </c>
      <c r="F10" s="299">
        <v>0</v>
      </c>
      <c r="G10" s="299">
        <v>48.974337</v>
      </c>
      <c r="H10" s="299">
        <v>0</v>
      </c>
      <c r="I10" s="299">
        <v>0</v>
      </c>
      <c r="J10" s="299">
        <v>0</v>
      </c>
      <c r="K10" s="299">
        <v>0</v>
      </c>
      <c r="L10" s="299">
        <v>0</v>
      </c>
      <c r="M10" s="299">
        <v>0</v>
      </c>
    </row>
    <row r="11" ht="25" customHeight="1" spans="1:13">
      <c r="A11" s="300">
        <v>5</v>
      </c>
      <c r="B11" s="301" t="s">
        <v>42</v>
      </c>
      <c r="C11" s="299">
        <v>17.5</v>
      </c>
      <c r="D11" s="299">
        <v>0</v>
      </c>
      <c r="E11" s="299">
        <v>0</v>
      </c>
      <c r="F11" s="299">
        <v>0</v>
      </c>
      <c r="G11" s="299">
        <v>0</v>
      </c>
      <c r="H11" s="299">
        <v>0</v>
      </c>
      <c r="I11" s="299">
        <v>0</v>
      </c>
      <c r="J11" s="299">
        <v>0</v>
      </c>
      <c r="K11" s="299">
        <v>17.5</v>
      </c>
      <c r="L11" s="299">
        <v>0</v>
      </c>
      <c r="M11" s="299">
        <v>0</v>
      </c>
    </row>
    <row r="12" ht="25" customHeight="1" spans="1:13">
      <c r="A12" s="297">
        <v>6</v>
      </c>
      <c r="B12" s="300" t="s">
        <v>68</v>
      </c>
      <c r="C12" s="299">
        <v>3.05319</v>
      </c>
      <c r="D12" s="299">
        <v>0</v>
      </c>
      <c r="E12" s="299">
        <v>0</v>
      </c>
      <c r="F12" s="299">
        <v>0</v>
      </c>
      <c r="G12" s="299">
        <v>0</v>
      </c>
      <c r="H12" s="299">
        <v>0</v>
      </c>
      <c r="I12" s="299">
        <v>0</v>
      </c>
      <c r="J12" s="299">
        <v>3.05319</v>
      </c>
      <c r="K12" s="299">
        <v>0</v>
      </c>
      <c r="L12" s="299">
        <v>0</v>
      </c>
      <c r="M12" s="299">
        <v>0</v>
      </c>
    </row>
    <row r="13" ht="25" customHeight="1" spans="1:13">
      <c r="A13" s="297">
        <v>7</v>
      </c>
      <c r="B13" s="300" t="s">
        <v>92</v>
      </c>
      <c r="C13" s="299">
        <v>21.6405</v>
      </c>
      <c r="D13" s="299">
        <v>0</v>
      </c>
      <c r="E13" s="299">
        <v>0</v>
      </c>
      <c r="F13" s="299">
        <v>0</v>
      </c>
      <c r="G13" s="299">
        <v>21.6405</v>
      </c>
      <c r="H13" s="299">
        <v>0</v>
      </c>
      <c r="I13" s="299">
        <v>0</v>
      </c>
      <c r="J13" s="299">
        <v>0</v>
      </c>
      <c r="K13" s="299">
        <v>0</v>
      </c>
      <c r="L13" s="299">
        <v>0</v>
      </c>
      <c r="M13" s="299">
        <v>0</v>
      </c>
    </row>
    <row r="14" ht="25" customHeight="1" spans="1:13">
      <c r="A14" s="300">
        <v>8</v>
      </c>
      <c r="B14" s="300" t="s">
        <v>95</v>
      </c>
      <c r="C14" s="299">
        <v>60.2175</v>
      </c>
      <c r="D14" s="299">
        <v>0</v>
      </c>
      <c r="E14" s="299">
        <v>0</v>
      </c>
      <c r="F14" s="299">
        <v>60.2175</v>
      </c>
      <c r="G14" s="299">
        <v>0</v>
      </c>
      <c r="H14" s="299">
        <v>0</v>
      </c>
      <c r="I14" s="299">
        <v>0</v>
      </c>
      <c r="J14" s="299">
        <v>0</v>
      </c>
      <c r="K14" s="299">
        <v>0</v>
      </c>
      <c r="L14" s="299">
        <v>0</v>
      </c>
      <c r="M14" s="299">
        <v>0</v>
      </c>
    </row>
    <row r="15" ht="25" customHeight="1" spans="1:13">
      <c r="A15" s="297">
        <v>9</v>
      </c>
      <c r="B15" s="300" t="s">
        <v>131</v>
      </c>
      <c r="C15" s="299">
        <v>14</v>
      </c>
      <c r="D15" s="299">
        <v>0</v>
      </c>
      <c r="E15" s="299">
        <v>0</v>
      </c>
      <c r="F15" s="299">
        <v>14</v>
      </c>
      <c r="G15" s="299">
        <v>0</v>
      </c>
      <c r="H15" s="299">
        <v>0</v>
      </c>
      <c r="I15" s="299">
        <v>0</v>
      </c>
      <c r="J15" s="299">
        <v>0</v>
      </c>
      <c r="K15" s="299">
        <v>0</v>
      </c>
      <c r="L15" s="299">
        <v>0</v>
      </c>
      <c r="M15" s="299">
        <v>0</v>
      </c>
    </row>
  </sheetData>
  <mergeCells count="6">
    <mergeCell ref="A2:M2"/>
    <mergeCell ref="D4:M4"/>
    <mergeCell ref="A6:B6"/>
    <mergeCell ref="A4:A5"/>
    <mergeCell ref="B4:B5"/>
    <mergeCell ref="C4:C5"/>
  </mergeCells>
  <printOptions horizontalCentered="1" verticalCentered="1"/>
  <pageMargins left="0" right="0" top="0" bottom="0" header="0" footer="0"/>
  <pageSetup paperSize="9" scale="85" orientation="landscape" blackAndWhite="1"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J3203"/>
  <sheetViews>
    <sheetView workbookViewId="0">
      <selection activeCell="K11" sqref="K11"/>
    </sheetView>
  </sheetViews>
  <sheetFormatPr defaultColWidth="9" defaultRowHeight="15"/>
  <cols>
    <col min="1" max="1" width="5.09166666666667" style="116" customWidth="1"/>
    <col min="2" max="2" width="8.90833333333333" style="116" customWidth="1"/>
    <col min="3" max="3" width="9" style="116" customWidth="1"/>
    <col min="4" max="4" width="10.725" style="116" customWidth="1"/>
    <col min="5" max="12" width="9" style="116" customWidth="1"/>
    <col min="13" max="15" width="11.2666666666667" style="116" customWidth="1"/>
    <col min="16" max="16" width="8.90833333333333" style="116" customWidth="1"/>
    <col min="17" max="17" width="9.45" style="116" customWidth="1"/>
    <col min="18" max="18" width="9.26666666666667" style="116" customWidth="1"/>
    <col min="19" max="19" width="11.45" style="117" customWidth="1"/>
    <col min="20" max="20" width="12.1833333333333" style="118" customWidth="1"/>
    <col min="21" max="21" width="13" style="119" customWidth="1"/>
    <col min="22" max="22" width="9.26666666666667" style="120" customWidth="1"/>
    <col min="23" max="23" width="13.3666666666667" style="118" customWidth="1"/>
    <col min="24" max="24" width="9.26666666666667" style="118" customWidth="1"/>
    <col min="25" max="25" width="13.1833333333333" style="118" customWidth="1"/>
    <col min="26" max="26" width="9.26666666666667" style="121" customWidth="1"/>
    <col min="27" max="27" width="13.8166666666667" style="118" customWidth="1"/>
    <col min="28" max="28" width="9.26666666666667" style="118" customWidth="1"/>
    <col min="29" max="29" width="12.9083333333333" style="118" customWidth="1"/>
    <col min="30" max="30" width="9.26666666666667" style="116" customWidth="1"/>
    <col min="31" max="31" width="17" style="116" customWidth="1"/>
    <col min="32" max="32" width="9" style="116" customWidth="1"/>
    <col min="33" max="33" width="9.26666666666667" style="116" customWidth="1"/>
    <col min="34" max="34" width="9" style="116" customWidth="1"/>
    <col min="35" max="16369" width="9" style="116"/>
    <col min="16370" max="16384" width="9" style="113"/>
  </cols>
  <sheetData>
    <row r="1" s="113" customFormat="1" ht="27.5" customHeight="1" spans="1:34">
      <c r="A1" s="122" t="s">
        <v>104</v>
      </c>
      <c r="B1" s="122" t="s">
        <v>135</v>
      </c>
      <c r="C1" s="122" t="s">
        <v>165</v>
      </c>
      <c r="D1" s="123" t="s">
        <v>166</v>
      </c>
      <c r="E1" s="124" t="s">
        <v>167</v>
      </c>
      <c r="F1" s="124" t="s">
        <v>168</v>
      </c>
      <c r="G1" s="123" t="s">
        <v>136</v>
      </c>
      <c r="H1" s="125" t="s">
        <v>137</v>
      </c>
      <c r="I1" s="124" t="s">
        <v>169</v>
      </c>
      <c r="J1" s="124" t="s">
        <v>170</v>
      </c>
      <c r="K1" s="124" t="s">
        <v>171</v>
      </c>
      <c r="L1" s="124" t="s">
        <v>172</v>
      </c>
      <c r="M1" s="129" t="s">
        <v>173</v>
      </c>
      <c r="N1" s="129" t="s">
        <v>174</v>
      </c>
      <c r="O1" s="129" t="s">
        <v>175</v>
      </c>
      <c r="P1" s="124" t="s">
        <v>176</v>
      </c>
      <c r="Q1" s="132" t="s">
        <v>177</v>
      </c>
      <c r="R1" s="133" t="s">
        <v>7</v>
      </c>
      <c r="S1" s="134" t="s">
        <v>178</v>
      </c>
      <c r="T1" s="135" t="s">
        <v>179</v>
      </c>
      <c r="U1" s="136" t="s">
        <v>10</v>
      </c>
      <c r="V1" s="137"/>
      <c r="W1" s="138" t="s">
        <v>11</v>
      </c>
      <c r="X1" s="139"/>
      <c r="Y1" s="138" t="s">
        <v>180</v>
      </c>
      <c r="Z1" s="151"/>
      <c r="AA1" s="138" t="s">
        <v>181</v>
      </c>
      <c r="AB1" s="139"/>
      <c r="AC1" s="138" t="s">
        <v>12</v>
      </c>
      <c r="AD1" s="124"/>
      <c r="AE1" s="143" t="s">
        <v>182</v>
      </c>
      <c r="AF1" s="152" t="s">
        <v>183</v>
      </c>
      <c r="AH1" s="123" t="s">
        <v>184</v>
      </c>
    </row>
    <row r="2" s="113" customFormat="1" ht="27.5" customHeight="1" spans="1:34">
      <c r="A2" s="122"/>
      <c r="B2" s="122"/>
      <c r="C2" s="122"/>
      <c r="D2" s="123"/>
      <c r="E2" s="124"/>
      <c r="F2" s="124"/>
      <c r="G2" s="123"/>
      <c r="H2" s="125"/>
      <c r="I2" s="124"/>
      <c r="J2" s="124"/>
      <c r="K2" s="124"/>
      <c r="L2" s="124"/>
      <c r="M2" s="129"/>
      <c r="N2" s="129"/>
      <c r="O2" s="129"/>
      <c r="P2" s="124"/>
      <c r="Q2" s="132"/>
      <c r="R2" s="133"/>
      <c r="S2" s="134"/>
      <c r="T2" s="140"/>
      <c r="U2" s="141" t="s">
        <v>185</v>
      </c>
      <c r="V2" s="142" t="s">
        <v>14</v>
      </c>
      <c r="W2" s="135" t="s">
        <v>185</v>
      </c>
      <c r="X2" s="138" t="s">
        <v>14</v>
      </c>
      <c r="Y2" s="135" t="s">
        <v>185</v>
      </c>
      <c r="Z2" s="153" t="s">
        <v>14</v>
      </c>
      <c r="AA2" s="135" t="s">
        <v>185</v>
      </c>
      <c r="AB2" s="138" t="s">
        <v>14</v>
      </c>
      <c r="AC2" s="135" t="s">
        <v>185</v>
      </c>
      <c r="AD2" s="154" t="s">
        <v>14</v>
      </c>
      <c r="AE2" s="143"/>
      <c r="AF2" s="155"/>
      <c r="AH2" s="123"/>
    </row>
    <row r="3" s="113" customFormat="1" ht="66" customHeight="1" spans="1:34">
      <c r="A3" s="122"/>
      <c r="B3" s="122"/>
      <c r="C3" s="122"/>
      <c r="D3" s="123" t="s">
        <v>164</v>
      </c>
      <c r="E3" s="124"/>
      <c r="F3" s="124"/>
      <c r="G3" s="123"/>
      <c r="H3" s="125"/>
      <c r="I3" s="124"/>
      <c r="J3" s="124"/>
      <c r="K3" s="124"/>
      <c r="L3" s="124"/>
      <c r="M3" s="129"/>
      <c r="N3" s="129"/>
      <c r="O3" s="129"/>
      <c r="P3" s="124"/>
      <c r="Q3" s="132"/>
      <c r="R3" s="133"/>
      <c r="S3" s="143"/>
      <c r="T3" s="140">
        <f>SUM(T4:T5919)</f>
        <v>396476976.34</v>
      </c>
      <c r="U3" s="140">
        <f>SUM(U4:U5919)</f>
        <v>67503771.31</v>
      </c>
      <c r="V3" s="144"/>
      <c r="W3" s="140">
        <f>SUM(W4:W5919)</f>
        <v>153499154.74</v>
      </c>
      <c r="X3" s="139"/>
      <c r="Y3" s="140">
        <f>SUM(Y4:Y5919)</f>
        <v>35282337.435325</v>
      </c>
      <c r="Z3" s="151"/>
      <c r="AA3" s="140">
        <f>SUM(AA4:AA5919)</f>
        <v>70268958.998175</v>
      </c>
      <c r="AB3" s="139"/>
      <c r="AC3" s="140">
        <f>SUM(AC4:AC5919)</f>
        <v>175474050.29</v>
      </c>
      <c r="AD3" s="154"/>
      <c r="AE3" s="143">
        <f>SUM(AE4:AE5919)</f>
        <v>67503771.31</v>
      </c>
      <c r="AF3" s="156"/>
      <c r="AH3" s="123" t="s">
        <v>164</v>
      </c>
    </row>
    <row r="4" s="114" customFormat="1" ht="36" spans="1:34">
      <c r="A4" s="126">
        <v>1</v>
      </c>
      <c r="B4" s="126" t="s">
        <v>16</v>
      </c>
      <c r="C4" s="126" t="s">
        <v>186</v>
      </c>
      <c r="D4" s="126" t="s">
        <v>187</v>
      </c>
      <c r="E4" s="127" t="s">
        <v>187</v>
      </c>
      <c r="F4" s="127"/>
      <c r="G4" s="126" t="s">
        <v>188</v>
      </c>
      <c r="H4" s="128" t="s">
        <v>189</v>
      </c>
      <c r="I4" s="126" t="s">
        <v>190</v>
      </c>
      <c r="J4" s="126" t="s">
        <v>190</v>
      </c>
      <c r="K4" s="126" t="s">
        <v>191</v>
      </c>
      <c r="L4" s="126" t="s">
        <v>192</v>
      </c>
      <c r="M4" s="130">
        <v>45671</v>
      </c>
      <c r="N4" s="131">
        <v>45672</v>
      </c>
      <c r="O4" s="131">
        <v>46036</v>
      </c>
      <c r="P4" s="127">
        <v>43</v>
      </c>
      <c r="Q4" s="145">
        <v>32000</v>
      </c>
      <c r="R4" s="146">
        <v>0.025</v>
      </c>
      <c r="S4" s="147">
        <v>800</v>
      </c>
      <c r="T4" s="148">
        <v>34400</v>
      </c>
      <c r="U4" s="149">
        <v>3440</v>
      </c>
      <c r="V4" s="150">
        <v>0.1</v>
      </c>
      <c r="W4" s="149">
        <v>17200</v>
      </c>
      <c r="X4" s="150">
        <v>0.5</v>
      </c>
      <c r="Y4" s="149">
        <v>10320</v>
      </c>
      <c r="Z4" s="157">
        <v>0.3</v>
      </c>
      <c r="AA4" s="149">
        <v>6880</v>
      </c>
      <c r="AB4" s="149">
        <v>0.2</v>
      </c>
      <c r="AC4" s="149">
        <v>13760</v>
      </c>
      <c r="AD4" s="158">
        <v>0.4</v>
      </c>
      <c r="AE4" s="147">
        <v>3440</v>
      </c>
      <c r="AF4" s="159"/>
      <c r="AH4" s="126" t="s">
        <v>187</v>
      </c>
    </row>
    <row r="5" s="114" customFormat="1" ht="36" spans="1:34">
      <c r="A5" s="126">
        <v>2</v>
      </c>
      <c r="B5" s="126" t="s">
        <v>16</v>
      </c>
      <c r="C5" s="126" t="s">
        <v>193</v>
      </c>
      <c r="D5" s="126" t="s">
        <v>20</v>
      </c>
      <c r="E5" s="127" t="s">
        <v>194</v>
      </c>
      <c r="F5" s="127"/>
      <c r="G5" s="126" t="s">
        <v>188</v>
      </c>
      <c r="H5" s="128" t="s">
        <v>195</v>
      </c>
      <c r="I5" s="126" t="s">
        <v>196</v>
      </c>
      <c r="J5" s="126" t="s">
        <v>196</v>
      </c>
      <c r="K5" s="126" t="s">
        <v>197</v>
      </c>
      <c r="L5" s="126" t="s">
        <v>198</v>
      </c>
      <c r="M5" s="130">
        <v>45675</v>
      </c>
      <c r="N5" s="131">
        <v>45677</v>
      </c>
      <c r="O5" s="131">
        <v>46041</v>
      </c>
      <c r="P5" s="127">
        <v>19</v>
      </c>
      <c r="Q5" s="145">
        <v>27450</v>
      </c>
      <c r="R5" s="146">
        <v>0.056</v>
      </c>
      <c r="S5" s="147">
        <v>1537.2</v>
      </c>
      <c r="T5" s="148">
        <v>29206.8</v>
      </c>
      <c r="U5" s="149">
        <v>2920.68</v>
      </c>
      <c r="V5" s="150">
        <v>0.1</v>
      </c>
      <c r="W5" s="149">
        <v>11682.72</v>
      </c>
      <c r="X5" s="150">
        <v>0.4</v>
      </c>
      <c r="Y5" s="149">
        <v>5841.36</v>
      </c>
      <c r="Z5" s="157">
        <v>0.2</v>
      </c>
      <c r="AA5" s="149">
        <v>5841.36</v>
      </c>
      <c r="AB5" s="149">
        <v>0.2</v>
      </c>
      <c r="AC5" s="149">
        <v>14603.4</v>
      </c>
      <c r="AD5" s="158">
        <v>0.5</v>
      </c>
      <c r="AE5" s="147">
        <v>2920.68</v>
      </c>
      <c r="AF5" s="159"/>
      <c r="AH5" s="126" t="s">
        <v>20</v>
      </c>
    </row>
    <row r="6" s="114" customFormat="1" ht="36" spans="1:34">
      <c r="A6" s="126">
        <v>3</v>
      </c>
      <c r="B6" s="126" t="s">
        <v>16</v>
      </c>
      <c r="C6" s="126" t="s">
        <v>193</v>
      </c>
      <c r="D6" s="126" t="s">
        <v>20</v>
      </c>
      <c r="E6" s="127" t="s">
        <v>199</v>
      </c>
      <c r="F6" s="127"/>
      <c r="G6" s="126" t="s">
        <v>188</v>
      </c>
      <c r="H6" s="128" t="s">
        <v>195</v>
      </c>
      <c r="I6" s="126" t="s">
        <v>196</v>
      </c>
      <c r="J6" s="126" t="s">
        <v>196</v>
      </c>
      <c r="K6" s="126" t="s">
        <v>197</v>
      </c>
      <c r="L6" s="126" t="s">
        <v>198</v>
      </c>
      <c r="M6" s="130">
        <v>45675</v>
      </c>
      <c r="N6" s="131">
        <v>45677</v>
      </c>
      <c r="O6" s="131">
        <v>46041</v>
      </c>
      <c r="P6" s="127">
        <v>10</v>
      </c>
      <c r="Q6" s="145">
        <v>48300</v>
      </c>
      <c r="R6" s="146">
        <v>0.056</v>
      </c>
      <c r="S6" s="147">
        <v>2704.8</v>
      </c>
      <c r="T6" s="148">
        <v>27048</v>
      </c>
      <c r="U6" s="149">
        <v>2704.8</v>
      </c>
      <c r="V6" s="150">
        <v>0.1</v>
      </c>
      <c r="W6" s="149">
        <v>10819.2</v>
      </c>
      <c r="X6" s="150">
        <v>0.4</v>
      </c>
      <c r="Y6" s="149">
        <v>5409.6</v>
      </c>
      <c r="Z6" s="157">
        <v>0.2</v>
      </c>
      <c r="AA6" s="149">
        <v>5409.6</v>
      </c>
      <c r="AB6" s="149">
        <v>0.2</v>
      </c>
      <c r="AC6" s="149">
        <v>13524</v>
      </c>
      <c r="AD6" s="158">
        <v>0.5</v>
      </c>
      <c r="AE6" s="147">
        <v>2704.8</v>
      </c>
      <c r="AF6" s="159"/>
      <c r="AH6" s="126" t="s">
        <v>20</v>
      </c>
    </row>
    <row r="7" s="114" customFormat="1" ht="36" spans="1:34">
      <c r="A7" s="126">
        <v>4</v>
      </c>
      <c r="B7" s="126" t="s">
        <v>16</v>
      </c>
      <c r="C7" s="126" t="s">
        <v>186</v>
      </c>
      <c r="D7" s="126" t="s">
        <v>187</v>
      </c>
      <c r="E7" s="127" t="s">
        <v>187</v>
      </c>
      <c r="F7" s="127"/>
      <c r="G7" s="126" t="s">
        <v>188</v>
      </c>
      <c r="H7" s="128" t="s">
        <v>200</v>
      </c>
      <c r="I7" s="126" t="s">
        <v>201</v>
      </c>
      <c r="J7" s="126" t="s">
        <v>201</v>
      </c>
      <c r="K7" s="126" t="s">
        <v>202</v>
      </c>
      <c r="L7" s="126" t="s">
        <v>203</v>
      </c>
      <c r="M7" s="130">
        <v>45683</v>
      </c>
      <c r="N7" s="131">
        <v>45689</v>
      </c>
      <c r="O7" s="131">
        <v>46053</v>
      </c>
      <c r="P7" s="127">
        <v>54</v>
      </c>
      <c r="Q7" s="145">
        <v>32000</v>
      </c>
      <c r="R7" s="146">
        <v>0.025</v>
      </c>
      <c r="S7" s="147">
        <v>800</v>
      </c>
      <c r="T7" s="148">
        <v>43200</v>
      </c>
      <c r="U7" s="149">
        <v>4320</v>
      </c>
      <c r="V7" s="150">
        <v>0.1</v>
      </c>
      <c r="W7" s="149">
        <v>21600</v>
      </c>
      <c r="X7" s="150">
        <v>0.5</v>
      </c>
      <c r="Y7" s="149">
        <v>12960</v>
      </c>
      <c r="Z7" s="157">
        <v>0.3</v>
      </c>
      <c r="AA7" s="149">
        <v>8640</v>
      </c>
      <c r="AB7" s="149">
        <v>0.2</v>
      </c>
      <c r="AC7" s="149">
        <v>17280</v>
      </c>
      <c r="AD7" s="158">
        <v>0.4</v>
      </c>
      <c r="AE7" s="147">
        <v>4320</v>
      </c>
      <c r="AF7" s="159"/>
      <c r="AH7" s="126" t="s">
        <v>187</v>
      </c>
    </row>
    <row r="8" s="114" customFormat="1" ht="48" spans="1:34">
      <c r="A8" s="126">
        <v>5</v>
      </c>
      <c r="B8" s="126" t="s">
        <v>16</v>
      </c>
      <c r="C8" s="126" t="s">
        <v>193</v>
      </c>
      <c r="D8" s="126" t="s">
        <v>20</v>
      </c>
      <c r="E8" s="127" t="s">
        <v>204</v>
      </c>
      <c r="F8" s="127"/>
      <c r="G8" s="126" t="s">
        <v>188</v>
      </c>
      <c r="H8" s="128" t="s">
        <v>205</v>
      </c>
      <c r="I8" s="126" t="s">
        <v>206</v>
      </c>
      <c r="J8" s="126" t="s">
        <v>206</v>
      </c>
      <c r="K8" s="126" t="s">
        <v>207</v>
      </c>
      <c r="L8" s="126" t="s">
        <v>208</v>
      </c>
      <c r="M8" s="130">
        <v>45709</v>
      </c>
      <c r="N8" s="131">
        <v>45716</v>
      </c>
      <c r="O8" s="131">
        <v>46080</v>
      </c>
      <c r="P8" s="127">
        <v>20</v>
      </c>
      <c r="Q8" s="145">
        <v>100000</v>
      </c>
      <c r="R8" s="146">
        <v>0.056</v>
      </c>
      <c r="S8" s="147">
        <v>5600</v>
      </c>
      <c r="T8" s="148">
        <v>112000</v>
      </c>
      <c r="U8" s="149">
        <v>11200</v>
      </c>
      <c r="V8" s="150">
        <v>0.1</v>
      </c>
      <c r="W8" s="149">
        <v>44800</v>
      </c>
      <c r="X8" s="150">
        <v>0.4</v>
      </c>
      <c r="Y8" s="149">
        <v>22400</v>
      </c>
      <c r="Z8" s="157">
        <v>0.2</v>
      </c>
      <c r="AA8" s="149">
        <v>22400</v>
      </c>
      <c r="AB8" s="149">
        <v>0.2</v>
      </c>
      <c r="AC8" s="149">
        <v>56000</v>
      </c>
      <c r="AD8" s="158">
        <v>0.5</v>
      </c>
      <c r="AE8" s="147">
        <v>11200</v>
      </c>
      <c r="AF8" s="159"/>
      <c r="AH8" s="126" t="s">
        <v>20</v>
      </c>
    </row>
    <row r="9" s="114" customFormat="1" ht="48" spans="1:34">
      <c r="A9" s="126">
        <v>6</v>
      </c>
      <c r="B9" s="126" t="s">
        <v>16</v>
      </c>
      <c r="C9" s="126" t="s">
        <v>193</v>
      </c>
      <c r="D9" s="126" t="s">
        <v>20</v>
      </c>
      <c r="E9" s="127" t="s">
        <v>209</v>
      </c>
      <c r="F9" s="127"/>
      <c r="G9" s="126" t="s">
        <v>188</v>
      </c>
      <c r="H9" s="128" t="s">
        <v>210</v>
      </c>
      <c r="I9" s="126" t="s">
        <v>211</v>
      </c>
      <c r="J9" s="126" t="s">
        <v>211</v>
      </c>
      <c r="K9" s="126" t="s">
        <v>212</v>
      </c>
      <c r="L9" s="126" t="s">
        <v>213</v>
      </c>
      <c r="M9" s="130">
        <v>45715</v>
      </c>
      <c r="N9" s="131">
        <v>45716</v>
      </c>
      <c r="O9" s="131">
        <v>46080</v>
      </c>
      <c r="P9" s="127">
        <v>31</v>
      </c>
      <c r="Q9" s="145">
        <v>100000</v>
      </c>
      <c r="R9" s="146">
        <v>0.056</v>
      </c>
      <c r="S9" s="147">
        <v>5600</v>
      </c>
      <c r="T9" s="148">
        <v>173600</v>
      </c>
      <c r="U9" s="149">
        <v>17360</v>
      </c>
      <c r="V9" s="150">
        <v>0.1</v>
      </c>
      <c r="W9" s="149">
        <v>69440</v>
      </c>
      <c r="X9" s="150">
        <v>0.4</v>
      </c>
      <c r="Y9" s="149">
        <v>34720</v>
      </c>
      <c r="Z9" s="157">
        <v>0.2</v>
      </c>
      <c r="AA9" s="149">
        <v>34720</v>
      </c>
      <c r="AB9" s="149">
        <v>0.2</v>
      </c>
      <c r="AC9" s="149">
        <v>86800</v>
      </c>
      <c r="AD9" s="158">
        <v>0.5</v>
      </c>
      <c r="AE9" s="147">
        <v>17360</v>
      </c>
      <c r="AF9" s="159"/>
      <c r="AH9" s="126" t="s">
        <v>20</v>
      </c>
    </row>
    <row r="10" s="114" customFormat="1" ht="48" spans="1:34">
      <c r="A10" s="126">
        <v>7</v>
      </c>
      <c r="B10" s="126" t="s">
        <v>16</v>
      </c>
      <c r="C10" s="126" t="s">
        <v>193</v>
      </c>
      <c r="D10" s="126" t="s">
        <v>20</v>
      </c>
      <c r="E10" s="127" t="s">
        <v>214</v>
      </c>
      <c r="F10" s="127"/>
      <c r="G10" s="126" t="s">
        <v>188</v>
      </c>
      <c r="H10" s="128" t="s">
        <v>210</v>
      </c>
      <c r="I10" s="126" t="s">
        <v>211</v>
      </c>
      <c r="J10" s="126" t="s">
        <v>211</v>
      </c>
      <c r="K10" s="126" t="s">
        <v>212</v>
      </c>
      <c r="L10" s="126" t="s">
        <v>213</v>
      </c>
      <c r="M10" s="130">
        <v>45715</v>
      </c>
      <c r="N10" s="131">
        <v>45716</v>
      </c>
      <c r="O10" s="131">
        <v>46080</v>
      </c>
      <c r="P10" s="127">
        <v>40</v>
      </c>
      <c r="Q10" s="145">
        <v>34800</v>
      </c>
      <c r="R10" s="146">
        <v>0.056</v>
      </c>
      <c r="S10" s="147">
        <v>1948.8</v>
      </c>
      <c r="T10" s="148">
        <v>77952</v>
      </c>
      <c r="U10" s="149">
        <v>7795.2</v>
      </c>
      <c r="V10" s="150">
        <v>0.1</v>
      </c>
      <c r="W10" s="149">
        <v>31180.8</v>
      </c>
      <c r="X10" s="150">
        <v>0.4</v>
      </c>
      <c r="Y10" s="149">
        <v>15590.4</v>
      </c>
      <c r="Z10" s="157">
        <v>0.2</v>
      </c>
      <c r="AA10" s="149">
        <v>15590.4</v>
      </c>
      <c r="AB10" s="149">
        <v>0.2</v>
      </c>
      <c r="AC10" s="149">
        <v>38976</v>
      </c>
      <c r="AD10" s="158">
        <v>0.5</v>
      </c>
      <c r="AE10" s="147">
        <v>7795.2</v>
      </c>
      <c r="AF10" s="159"/>
      <c r="AH10" s="126" t="s">
        <v>20</v>
      </c>
    </row>
    <row r="11" s="114" customFormat="1" ht="36" spans="1:34">
      <c r="A11" s="126">
        <v>8</v>
      </c>
      <c r="B11" s="126" t="s">
        <v>16</v>
      </c>
      <c r="C11" s="126" t="s">
        <v>193</v>
      </c>
      <c r="D11" s="126" t="s">
        <v>20</v>
      </c>
      <c r="E11" s="127" t="s">
        <v>214</v>
      </c>
      <c r="F11" s="127"/>
      <c r="G11" s="126" t="s">
        <v>188</v>
      </c>
      <c r="H11" s="128" t="s">
        <v>215</v>
      </c>
      <c r="I11" s="126" t="s">
        <v>216</v>
      </c>
      <c r="J11" s="126" t="s">
        <v>216</v>
      </c>
      <c r="K11" s="126" t="s">
        <v>217</v>
      </c>
      <c r="L11" s="126" t="s">
        <v>213</v>
      </c>
      <c r="M11" s="130">
        <v>45709</v>
      </c>
      <c r="N11" s="131">
        <v>45714</v>
      </c>
      <c r="O11" s="131">
        <v>46078</v>
      </c>
      <c r="P11" s="127">
        <v>20</v>
      </c>
      <c r="Q11" s="145">
        <v>34800</v>
      </c>
      <c r="R11" s="146">
        <v>0.056</v>
      </c>
      <c r="S11" s="147">
        <v>1948.8</v>
      </c>
      <c r="T11" s="148">
        <v>38976</v>
      </c>
      <c r="U11" s="149">
        <v>3897.6</v>
      </c>
      <c r="V11" s="150">
        <v>0.1</v>
      </c>
      <c r="W11" s="149">
        <v>15590.4</v>
      </c>
      <c r="X11" s="150">
        <v>0.4</v>
      </c>
      <c r="Y11" s="149">
        <v>7795.2</v>
      </c>
      <c r="Z11" s="157">
        <v>0.2</v>
      </c>
      <c r="AA11" s="149">
        <v>7795.2</v>
      </c>
      <c r="AB11" s="149">
        <v>0.2</v>
      </c>
      <c r="AC11" s="149">
        <v>19488</v>
      </c>
      <c r="AD11" s="158">
        <v>0.5</v>
      </c>
      <c r="AE11" s="147">
        <v>3897.6</v>
      </c>
      <c r="AF11" s="159"/>
      <c r="AH11" s="126" t="s">
        <v>20</v>
      </c>
    </row>
    <row r="12" s="114" customFormat="1" ht="48" spans="1:34">
      <c r="A12" s="126">
        <v>9</v>
      </c>
      <c r="B12" s="126" t="s">
        <v>16</v>
      </c>
      <c r="C12" s="126" t="s">
        <v>186</v>
      </c>
      <c r="D12" s="126" t="s">
        <v>187</v>
      </c>
      <c r="E12" s="127" t="s">
        <v>187</v>
      </c>
      <c r="F12" s="127"/>
      <c r="G12" s="126" t="s">
        <v>188</v>
      </c>
      <c r="H12" s="128" t="s">
        <v>218</v>
      </c>
      <c r="I12" s="126" t="s">
        <v>219</v>
      </c>
      <c r="J12" s="126" t="s">
        <v>219</v>
      </c>
      <c r="K12" s="126" t="s">
        <v>220</v>
      </c>
      <c r="L12" s="126" t="s">
        <v>221</v>
      </c>
      <c r="M12" s="130">
        <v>45699</v>
      </c>
      <c r="N12" s="131">
        <v>45701</v>
      </c>
      <c r="O12" s="131">
        <v>46065</v>
      </c>
      <c r="P12" s="127">
        <v>89.4</v>
      </c>
      <c r="Q12" s="145">
        <v>32000</v>
      </c>
      <c r="R12" s="146">
        <v>0.025</v>
      </c>
      <c r="S12" s="147">
        <v>800</v>
      </c>
      <c r="T12" s="148">
        <v>71520</v>
      </c>
      <c r="U12" s="149">
        <v>7152</v>
      </c>
      <c r="V12" s="150">
        <v>0.1</v>
      </c>
      <c r="W12" s="149">
        <v>35760</v>
      </c>
      <c r="X12" s="150">
        <v>0.5</v>
      </c>
      <c r="Y12" s="149">
        <v>21456</v>
      </c>
      <c r="Z12" s="157">
        <v>0.3</v>
      </c>
      <c r="AA12" s="149">
        <v>14304</v>
      </c>
      <c r="AB12" s="149">
        <v>0.2</v>
      </c>
      <c r="AC12" s="149">
        <v>28608</v>
      </c>
      <c r="AD12" s="158">
        <v>0.4</v>
      </c>
      <c r="AE12" s="147">
        <v>7152</v>
      </c>
      <c r="AF12" s="159"/>
      <c r="AH12" s="126" t="s">
        <v>187</v>
      </c>
    </row>
    <row r="13" s="114" customFormat="1" ht="48" spans="1:34">
      <c r="A13" s="126">
        <v>10</v>
      </c>
      <c r="B13" s="126" t="s">
        <v>16</v>
      </c>
      <c r="C13" s="126" t="s">
        <v>186</v>
      </c>
      <c r="D13" s="126" t="s">
        <v>222</v>
      </c>
      <c r="E13" s="127" t="s">
        <v>222</v>
      </c>
      <c r="F13" s="127"/>
      <c r="G13" s="126" t="s">
        <v>188</v>
      </c>
      <c r="H13" s="128" t="s">
        <v>218</v>
      </c>
      <c r="I13" s="126" t="s">
        <v>219</v>
      </c>
      <c r="J13" s="126" t="s">
        <v>219</v>
      </c>
      <c r="K13" s="126" t="s">
        <v>220</v>
      </c>
      <c r="L13" s="126" t="s">
        <v>221</v>
      </c>
      <c r="M13" s="130">
        <v>45699</v>
      </c>
      <c r="N13" s="131">
        <v>45701</v>
      </c>
      <c r="O13" s="131">
        <v>46065</v>
      </c>
      <c r="P13" s="127">
        <v>89.4</v>
      </c>
      <c r="Q13" s="145">
        <v>10000</v>
      </c>
      <c r="R13" s="146">
        <v>0.05</v>
      </c>
      <c r="S13" s="147">
        <v>500</v>
      </c>
      <c r="T13" s="148">
        <v>44700</v>
      </c>
      <c r="U13" s="149">
        <v>4470</v>
      </c>
      <c r="V13" s="150">
        <v>0.1</v>
      </c>
      <c r="W13" s="149">
        <v>22350</v>
      </c>
      <c r="X13" s="150">
        <v>0.5</v>
      </c>
      <c r="Y13" s="149">
        <v>13410</v>
      </c>
      <c r="Z13" s="157">
        <v>0.3</v>
      </c>
      <c r="AA13" s="149">
        <v>8940</v>
      </c>
      <c r="AB13" s="149">
        <v>0.2</v>
      </c>
      <c r="AC13" s="149">
        <v>17880</v>
      </c>
      <c r="AD13" s="158">
        <v>0.4</v>
      </c>
      <c r="AE13" s="147">
        <v>4470</v>
      </c>
      <c r="AF13" s="159"/>
      <c r="AH13" s="126" t="s">
        <v>222</v>
      </c>
    </row>
    <row r="14" s="114" customFormat="1" ht="36" spans="1:34">
      <c r="A14" s="126">
        <v>11</v>
      </c>
      <c r="B14" s="126" t="s">
        <v>16</v>
      </c>
      <c r="C14" s="126" t="s">
        <v>193</v>
      </c>
      <c r="D14" s="126" t="s">
        <v>20</v>
      </c>
      <c r="E14" s="127" t="s">
        <v>194</v>
      </c>
      <c r="F14" s="127"/>
      <c r="G14" s="126" t="s">
        <v>188</v>
      </c>
      <c r="H14" s="128" t="s">
        <v>223</v>
      </c>
      <c r="I14" s="126" t="s">
        <v>224</v>
      </c>
      <c r="J14" s="126" t="s">
        <v>224</v>
      </c>
      <c r="K14" s="126" t="s">
        <v>225</v>
      </c>
      <c r="L14" s="126" t="s">
        <v>226</v>
      </c>
      <c r="M14" s="130">
        <v>45709</v>
      </c>
      <c r="N14" s="131">
        <v>45714</v>
      </c>
      <c r="O14" s="131">
        <v>46032</v>
      </c>
      <c r="P14" s="127">
        <v>170</v>
      </c>
      <c r="Q14" s="145">
        <v>27450</v>
      </c>
      <c r="R14" s="146">
        <v>0.056</v>
      </c>
      <c r="S14" s="147">
        <v>1537.2</v>
      </c>
      <c r="T14" s="148">
        <v>261324</v>
      </c>
      <c r="U14" s="149">
        <v>26132.4</v>
      </c>
      <c r="V14" s="150">
        <v>0.1</v>
      </c>
      <c r="W14" s="149">
        <v>104529.6</v>
      </c>
      <c r="X14" s="150">
        <v>0.4</v>
      </c>
      <c r="Y14" s="149">
        <v>52264.8</v>
      </c>
      <c r="Z14" s="157">
        <v>0.2</v>
      </c>
      <c r="AA14" s="149">
        <v>52264.8</v>
      </c>
      <c r="AB14" s="149">
        <v>0.2</v>
      </c>
      <c r="AC14" s="149">
        <v>130662</v>
      </c>
      <c r="AD14" s="158">
        <v>0.5</v>
      </c>
      <c r="AE14" s="147">
        <v>26132.4</v>
      </c>
      <c r="AF14" s="159"/>
      <c r="AH14" s="126" t="s">
        <v>20</v>
      </c>
    </row>
    <row r="15" s="114" customFormat="1" ht="36" spans="1:34">
      <c r="A15" s="126">
        <v>12</v>
      </c>
      <c r="B15" s="126" t="s">
        <v>16</v>
      </c>
      <c r="C15" s="126" t="s">
        <v>193</v>
      </c>
      <c r="D15" s="126" t="s">
        <v>20</v>
      </c>
      <c r="E15" s="127" t="s">
        <v>227</v>
      </c>
      <c r="F15" s="127"/>
      <c r="G15" s="126" t="s">
        <v>188</v>
      </c>
      <c r="H15" s="128" t="s">
        <v>223</v>
      </c>
      <c r="I15" s="126" t="s">
        <v>224</v>
      </c>
      <c r="J15" s="126" t="s">
        <v>224</v>
      </c>
      <c r="K15" s="126" t="s">
        <v>225</v>
      </c>
      <c r="L15" s="126" t="s">
        <v>226</v>
      </c>
      <c r="M15" s="130">
        <v>45709</v>
      </c>
      <c r="N15" s="131">
        <v>45714</v>
      </c>
      <c r="O15" s="131">
        <v>46032</v>
      </c>
      <c r="P15" s="127">
        <v>25</v>
      </c>
      <c r="Q15" s="145">
        <v>100000</v>
      </c>
      <c r="R15" s="146">
        <v>0.056</v>
      </c>
      <c r="S15" s="147">
        <v>5600</v>
      </c>
      <c r="T15" s="148">
        <v>140000</v>
      </c>
      <c r="U15" s="149">
        <v>14000</v>
      </c>
      <c r="V15" s="150">
        <v>0.1</v>
      </c>
      <c r="W15" s="149">
        <v>56000</v>
      </c>
      <c r="X15" s="150">
        <v>0.4</v>
      </c>
      <c r="Y15" s="149">
        <v>28000</v>
      </c>
      <c r="Z15" s="157">
        <v>0.2</v>
      </c>
      <c r="AA15" s="149">
        <v>28000</v>
      </c>
      <c r="AB15" s="149">
        <v>0.2</v>
      </c>
      <c r="AC15" s="149">
        <v>70000</v>
      </c>
      <c r="AD15" s="158">
        <v>0.5</v>
      </c>
      <c r="AE15" s="147">
        <v>14000</v>
      </c>
      <c r="AF15" s="159"/>
      <c r="AH15" s="126" t="s">
        <v>20</v>
      </c>
    </row>
    <row r="16" s="114" customFormat="1" ht="84" spans="1:34">
      <c r="A16" s="126">
        <v>13</v>
      </c>
      <c r="B16" s="126" t="s">
        <v>16</v>
      </c>
      <c r="C16" s="126" t="s">
        <v>186</v>
      </c>
      <c r="D16" s="126" t="s">
        <v>187</v>
      </c>
      <c r="E16" s="127" t="s">
        <v>187</v>
      </c>
      <c r="F16" s="127"/>
      <c r="G16" s="126" t="s">
        <v>188</v>
      </c>
      <c r="H16" s="128" t="s">
        <v>228</v>
      </c>
      <c r="I16" s="126" t="s">
        <v>229</v>
      </c>
      <c r="J16" s="126" t="s">
        <v>229</v>
      </c>
      <c r="K16" s="126" t="s">
        <v>230</v>
      </c>
      <c r="L16" s="126" t="s">
        <v>231</v>
      </c>
      <c r="M16" s="130">
        <v>45720</v>
      </c>
      <c r="N16" s="131">
        <v>45721</v>
      </c>
      <c r="O16" s="131">
        <v>46085</v>
      </c>
      <c r="P16" s="127">
        <v>412</v>
      </c>
      <c r="Q16" s="145">
        <v>32000</v>
      </c>
      <c r="R16" s="146">
        <v>0.025</v>
      </c>
      <c r="S16" s="147">
        <v>800</v>
      </c>
      <c r="T16" s="148">
        <v>329600</v>
      </c>
      <c r="U16" s="149">
        <v>32960</v>
      </c>
      <c r="V16" s="150">
        <v>0.1</v>
      </c>
      <c r="W16" s="149">
        <v>164800</v>
      </c>
      <c r="X16" s="150">
        <v>0.5</v>
      </c>
      <c r="Y16" s="149">
        <v>98880</v>
      </c>
      <c r="Z16" s="157">
        <v>0.3</v>
      </c>
      <c r="AA16" s="149">
        <v>65920</v>
      </c>
      <c r="AB16" s="149">
        <v>0.2</v>
      </c>
      <c r="AC16" s="149">
        <v>131840</v>
      </c>
      <c r="AD16" s="158">
        <v>0.4</v>
      </c>
      <c r="AE16" s="147">
        <v>32960</v>
      </c>
      <c r="AF16" s="159"/>
      <c r="AH16" s="126" t="s">
        <v>187</v>
      </c>
    </row>
    <row r="17" s="114" customFormat="1" ht="84" spans="1:34">
      <c r="A17" s="126">
        <v>14</v>
      </c>
      <c r="B17" s="126" t="s">
        <v>16</v>
      </c>
      <c r="C17" s="126" t="s">
        <v>186</v>
      </c>
      <c r="D17" s="126" t="s">
        <v>222</v>
      </c>
      <c r="E17" s="127" t="s">
        <v>222</v>
      </c>
      <c r="F17" s="127"/>
      <c r="G17" s="126" t="s">
        <v>188</v>
      </c>
      <c r="H17" s="128" t="s">
        <v>228</v>
      </c>
      <c r="I17" s="126" t="s">
        <v>229</v>
      </c>
      <c r="J17" s="126" t="s">
        <v>229</v>
      </c>
      <c r="K17" s="126" t="s">
        <v>230</v>
      </c>
      <c r="L17" s="126" t="s">
        <v>231</v>
      </c>
      <c r="M17" s="130">
        <v>45720</v>
      </c>
      <c r="N17" s="131">
        <v>45721</v>
      </c>
      <c r="O17" s="131">
        <v>46085</v>
      </c>
      <c r="P17" s="127">
        <v>412</v>
      </c>
      <c r="Q17" s="145">
        <v>10000</v>
      </c>
      <c r="R17" s="146">
        <v>0.05</v>
      </c>
      <c r="S17" s="147">
        <v>500</v>
      </c>
      <c r="T17" s="148">
        <v>206000</v>
      </c>
      <c r="U17" s="149">
        <v>20600</v>
      </c>
      <c r="V17" s="150">
        <v>0.1</v>
      </c>
      <c r="W17" s="149">
        <v>103000</v>
      </c>
      <c r="X17" s="150">
        <v>0.5</v>
      </c>
      <c r="Y17" s="149">
        <v>61800</v>
      </c>
      <c r="Z17" s="157">
        <v>0.3</v>
      </c>
      <c r="AA17" s="149">
        <v>41200</v>
      </c>
      <c r="AB17" s="149">
        <v>0.2</v>
      </c>
      <c r="AC17" s="149">
        <v>82400</v>
      </c>
      <c r="AD17" s="158">
        <v>0.4</v>
      </c>
      <c r="AE17" s="147">
        <v>20600</v>
      </c>
      <c r="AF17" s="159"/>
      <c r="AH17" s="126" t="s">
        <v>222</v>
      </c>
    </row>
    <row r="18" s="114" customFormat="1" ht="36" spans="1:34">
      <c r="A18" s="126">
        <v>16</v>
      </c>
      <c r="B18" s="126" t="s">
        <v>16</v>
      </c>
      <c r="C18" s="126" t="s">
        <v>193</v>
      </c>
      <c r="D18" s="126" t="s">
        <v>20</v>
      </c>
      <c r="E18" s="127" t="s">
        <v>232</v>
      </c>
      <c r="F18" s="127"/>
      <c r="G18" s="126" t="s">
        <v>188</v>
      </c>
      <c r="H18" s="128" t="s">
        <v>233</v>
      </c>
      <c r="I18" s="126" t="s">
        <v>234</v>
      </c>
      <c r="J18" s="126" t="s">
        <v>234</v>
      </c>
      <c r="K18" s="126" t="s">
        <v>235</v>
      </c>
      <c r="L18" s="126" t="s">
        <v>236</v>
      </c>
      <c r="M18" s="130">
        <v>45732</v>
      </c>
      <c r="N18" s="131">
        <v>45747</v>
      </c>
      <c r="O18" s="131">
        <v>46053</v>
      </c>
      <c r="P18" s="127">
        <v>74</v>
      </c>
      <c r="Q18" s="145">
        <v>55200</v>
      </c>
      <c r="R18" s="146">
        <v>0.056</v>
      </c>
      <c r="S18" s="147">
        <v>3091.2</v>
      </c>
      <c r="T18" s="148">
        <v>228748.8</v>
      </c>
      <c r="U18" s="149">
        <v>22874.88</v>
      </c>
      <c r="V18" s="150">
        <v>0.1</v>
      </c>
      <c r="W18" s="149">
        <v>91499.52</v>
      </c>
      <c r="X18" s="150">
        <v>0.4</v>
      </c>
      <c r="Y18" s="149">
        <v>45749.76</v>
      </c>
      <c r="Z18" s="157">
        <v>0.2</v>
      </c>
      <c r="AA18" s="149">
        <v>45749.76</v>
      </c>
      <c r="AB18" s="149">
        <v>0.2</v>
      </c>
      <c r="AC18" s="149">
        <v>114374.4</v>
      </c>
      <c r="AD18" s="158">
        <v>0.5</v>
      </c>
      <c r="AE18" s="147">
        <v>22874.88</v>
      </c>
      <c r="AF18" s="159"/>
      <c r="AH18" s="126" t="s">
        <v>20</v>
      </c>
    </row>
    <row r="19" s="114" customFormat="1" ht="36" spans="1:34">
      <c r="A19" s="126">
        <v>17</v>
      </c>
      <c r="B19" s="126" t="s">
        <v>16</v>
      </c>
      <c r="C19" s="126" t="s">
        <v>193</v>
      </c>
      <c r="D19" s="126" t="s">
        <v>20</v>
      </c>
      <c r="E19" s="127" t="s">
        <v>199</v>
      </c>
      <c r="F19" s="127"/>
      <c r="G19" s="126" t="s">
        <v>188</v>
      </c>
      <c r="H19" s="128" t="s">
        <v>237</v>
      </c>
      <c r="I19" s="126" t="s">
        <v>234</v>
      </c>
      <c r="J19" s="126" t="s">
        <v>234</v>
      </c>
      <c r="K19" s="126" t="s">
        <v>235</v>
      </c>
      <c r="L19" s="126" t="s">
        <v>236</v>
      </c>
      <c r="M19" s="130">
        <v>45732</v>
      </c>
      <c r="N19" s="131">
        <v>45747</v>
      </c>
      <c r="O19" s="131">
        <v>46111</v>
      </c>
      <c r="P19" s="127">
        <v>10.79</v>
      </c>
      <c r="Q19" s="145">
        <v>48300</v>
      </c>
      <c r="R19" s="146">
        <v>0.0559999961623849</v>
      </c>
      <c r="S19" s="147">
        <v>2704.8</v>
      </c>
      <c r="T19" s="148">
        <v>29184.79</v>
      </c>
      <c r="U19" s="149">
        <v>2918.48</v>
      </c>
      <c r="V19" s="150">
        <v>0.1</v>
      </c>
      <c r="W19" s="149">
        <v>11673.92</v>
      </c>
      <c r="X19" s="150">
        <v>0.4</v>
      </c>
      <c r="Y19" s="149">
        <v>5836.96</v>
      </c>
      <c r="Z19" s="157">
        <v>0.2</v>
      </c>
      <c r="AA19" s="149">
        <v>5836.96</v>
      </c>
      <c r="AB19" s="149">
        <v>0.2</v>
      </c>
      <c r="AC19" s="149">
        <v>14592.39</v>
      </c>
      <c r="AD19" s="158">
        <v>0.5</v>
      </c>
      <c r="AE19" s="147">
        <v>2918.48</v>
      </c>
      <c r="AF19" s="159"/>
      <c r="AH19" s="126" t="s">
        <v>20</v>
      </c>
    </row>
    <row r="20" s="114" customFormat="1" ht="36" spans="1:34">
      <c r="A20" s="126">
        <v>18</v>
      </c>
      <c r="B20" s="126" t="s">
        <v>16</v>
      </c>
      <c r="C20" s="126" t="s">
        <v>193</v>
      </c>
      <c r="D20" s="126" t="s">
        <v>20</v>
      </c>
      <c r="E20" s="127" t="s">
        <v>194</v>
      </c>
      <c r="F20" s="127"/>
      <c r="G20" s="126" t="s">
        <v>188</v>
      </c>
      <c r="H20" s="128" t="s">
        <v>237</v>
      </c>
      <c r="I20" s="126" t="s">
        <v>234</v>
      </c>
      <c r="J20" s="126" t="s">
        <v>234</v>
      </c>
      <c r="K20" s="126" t="s">
        <v>235</v>
      </c>
      <c r="L20" s="126" t="s">
        <v>236</v>
      </c>
      <c r="M20" s="130">
        <v>45732</v>
      </c>
      <c r="N20" s="131">
        <v>45747</v>
      </c>
      <c r="O20" s="131">
        <v>46111</v>
      </c>
      <c r="P20" s="127">
        <v>10.21</v>
      </c>
      <c r="Q20" s="145">
        <v>27450</v>
      </c>
      <c r="R20" s="146">
        <v>0.0559999928638839</v>
      </c>
      <c r="S20" s="147">
        <v>1537.2</v>
      </c>
      <c r="T20" s="148">
        <v>15694.81</v>
      </c>
      <c r="U20" s="149">
        <v>1569.48</v>
      </c>
      <c r="V20" s="150">
        <v>0.1</v>
      </c>
      <c r="W20" s="149">
        <v>6277.92</v>
      </c>
      <c r="X20" s="150">
        <v>0.4</v>
      </c>
      <c r="Y20" s="149">
        <v>3138.96</v>
      </c>
      <c r="Z20" s="157">
        <v>0.2</v>
      </c>
      <c r="AA20" s="149">
        <v>3138.96</v>
      </c>
      <c r="AB20" s="149">
        <v>0.2</v>
      </c>
      <c r="AC20" s="149">
        <v>7847.41</v>
      </c>
      <c r="AD20" s="158">
        <v>0.5</v>
      </c>
      <c r="AE20" s="147">
        <v>1569.48</v>
      </c>
      <c r="AF20" s="159"/>
      <c r="AH20" s="126" t="s">
        <v>20</v>
      </c>
    </row>
    <row r="21" s="114" customFormat="1" ht="48" spans="1:34">
      <c r="A21" s="126">
        <v>21</v>
      </c>
      <c r="B21" s="126" t="s">
        <v>16</v>
      </c>
      <c r="C21" s="126" t="s">
        <v>186</v>
      </c>
      <c r="D21" s="126" t="s">
        <v>187</v>
      </c>
      <c r="E21" s="127" t="s">
        <v>187</v>
      </c>
      <c r="F21" s="127"/>
      <c r="G21" s="126" t="s">
        <v>188</v>
      </c>
      <c r="H21" s="128" t="s">
        <v>238</v>
      </c>
      <c r="I21" s="126" t="s">
        <v>239</v>
      </c>
      <c r="J21" s="126" t="s">
        <v>239</v>
      </c>
      <c r="K21" s="126" t="s">
        <v>240</v>
      </c>
      <c r="L21" s="126" t="s">
        <v>241</v>
      </c>
      <c r="M21" s="130">
        <v>45741</v>
      </c>
      <c r="N21" s="131">
        <v>45746</v>
      </c>
      <c r="O21" s="131">
        <v>46110</v>
      </c>
      <c r="P21" s="127">
        <v>20</v>
      </c>
      <c r="Q21" s="145">
        <v>32000</v>
      </c>
      <c r="R21" s="146">
        <v>0.025</v>
      </c>
      <c r="S21" s="147">
        <v>800</v>
      </c>
      <c r="T21" s="148">
        <v>16000</v>
      </c>
      <c r="U21" s="149">
        <v>1600</v>
      </c>
      <c r="V21" s="150">
        <v>0.1</v>
      </c>
      <c r="W21" s="149">
        <v>8000</v>
      </c>
      <c r="X21" s="150">
        <v>0.5</v>
      </c>
      <c r="Y21" s="149">
        <v>4800</v>
      </c>
      <c r="Z21" s="157">
        <v>0.3</v>
      </c>
      <c r="AA21" s="149">
        <v>3200</v>
      </c>
      <c r="AB21" s="149">
        <v>0.2</v>
      </c>
      <c r="AC21" s="149">
        <v>6400</v>
      </c>
      <c r="AD21" s="158">
        <v>0.4</v>
      </c>
      <c r="AE21" s="147">
        <v>1600</v>
      </c>
      <c r="AF21" s="159"/>
      <c r="AH21" s="126" t="s">
        <v>187</v>
      </c>
    </row>
    <row r="22" s="114" customFormat="1" ht="48" spans="1:34">
      <c r="A22" s="126">
        <v>22</v>
      </c>
      <c r="B22" s="126" t="s">
        <v>16</v>
      </c>
      <c r="C22" s="126" t="s">
        <v>186</v>
      </c>
      <c r="D22" s="126" t="s">
        <v>222</v>
      </c>
      <c r="E22" s="127" t="s">
        <v>222</v>
      </c>
      <c r="F22" s="127"/>
      <c r="G22" s="126" t="s">
        <v>188</v>
      </c>
      <c r="H22" s="128" t="s">
        <v>238</v>
      </c>
      <c r="I22" s="126" t="s">
        <v>239</v>
      </c>
      <c r="J22" s="126" t="s">
        <v>239</v>
      </c>
      <c r="K22" s="126" t="s">
        <v>240</v>
      </c>
      <c r="L22" s="126" t="s">
        <v>241</v>
      </c>
      <c r="M22" s="130">
        <v>45741</v>
      </c>
      <c r="N22" s="131">
        <v>45746</v>
      </c>
      <c r="O22" s="131">
        <v>46110</v>
      </c>
      <c r="P22" s="127">
        <v>20</v>
      </c>
      <c r="Q22" s="145">
        <v>10000</v>
      </c>
      <c r="R22" s="146">
        <v>0.05</v>
      </c>
      <c r="S22" s="147">
        <v>500</v>
      </c>
      <c r="T22" s="148">
        <v>10000</v>
      </c>
      <c r="U22" s="149">
        <v>1000</v>
      </c>
      <c r="V22" s="150">
        <v>0.1</v>
      </c>
      <c r="W22" s="149">
        <v>5000</v>
      </c>
      <c r="X22" s="150">
        <v>0.5</v>
      </c>
      <c r="Y22" s="149">
        <v>3000</v>
      </c>
      <c r="Z22" s="157">
        <v>0.3</v>
      </c>
      <c r="AA22" s="149">
        <v>2000</v>
      </c>
      <c r="AB22" s="149">
        <v>0.2</v>
      </c>
      <c r="AC22" s="149">
        <v>4000</v>
      </c>
      <c r="AD22" s="158">
        <v>0.4</v>
      </c>
      <c r="AE22" s="147">
        <v>1000</v>
      </c>
      <c r="AF22" s="159"/>
      <c r="AH22" s="126" t="s">
        <v>222</v>
      </c>
    </row>
    <row r="23" s="114" customFormat="1" ht="36" spans="1:34">
      <c r="A23" s="126">
        <v>23</v>
      </c>
      <c r="B23" s="126" t="s">
        <v>16</v>
      </c>
      <c r="C23" s="126" t="s">
        <v>193</v>
      </c>
      <c r="D23" s="126" t="s">
        <v>20</v>
      </c>
      <c r="E23" s="127" t="s">
        <v>242</v>
      </c>
      <c r="F23" s="127"/>
      <c r="G23" s="126" t="s">
        <v>188</v>
      </c>
      <c r="H23" s="128" t="s">
        <v>243</v>
      </c>
      <c r="I23" s="126" t="s">
        <v>244</v>
      </c>
      <c r="J23" s="126" t="s">
        <v>244</v>
      </c>
      <c r="K23" s="126" t="s">
        <v>245</v>
      </c>
      <c r="L23" s="126" t="s">
        <v>246</v>
      </c>
      <c r="M23" s="130">
        <v>45742</v>
      </c>
      <c r="N23" s="131">
        <v>45745</v>
      </c>
      <c r="O23" s="131">
        <v>46053</v>
      </c>
      <c r="P23" s="127">
        <v>10.3</v>
      </c>
      <c r="Q23" s="145">
        <v>99000</v>
      </c>
      <c r="R23" s="146">
        <v>0.056</v>
      </c>
      <c r="S23" s="147">
        <v>5544</v>
      </c>
      <c r="T23" s="148">
        <v>57103.2</v>
      </c>
      <c r="U23" s="149">
        <v>5710.32</v>
      </c>
      <c r="V23" s="150">
        <v>0.1</v>
      </c>
      <c r="W23" s="149">
        <v>22841.28</v>
      </c>
      <c r="X23" s="150">
        <v>0.4</v>
      </c>
      <c r="Y23" s="149">
        <v>11420.64</v>
      </c>
      <c r="Z23" s="157">
        <v>0.2</v>
      </c>
      <c r="AA23" s="149">
        <v>11420.64</v>
      </c>
      <c r="AB23" s="149">
        <v>0.2</v>
      </c>
      <c r="AC23" s="149">
        <v>28551.6</v>
      </c>
      <c r="AD23" s="158">
        <v>0.5</v>
      </c>
      <c r="AE23" s="147">
        <v>5710.32</v>
      </c>
      <c r="AF23" s="159"/>
      <c r="AH23" s="126" t="s">
        <v>20</v>
      </c>
    </row>
    <row r="24" s="114" customFormat="1" ht="36" spans="1:34">
      <c r="A24" s="126">
        <v>24</v>
      </c>
      <c r="B24" s="126" t="s">
        <v>16</v>
      </c>
      <c r="C24" s="126" t="s">
        <v>193</v>
      </c>
      <c r="D24" s="126" t="s">
        <v>20</v>
      </c>
      <c r="E24" s="127" t="s">
        <v>247</v>
      </c>
      <c r="F24" s="127"/>
      <c r="G24" s="126" t="s">
        <v>188</v>
      </c>
      <c r="H24" s="128" t="s">
        <v>243</v>
      </c>
      <c r="I24" s="126" t="s">
        <v>244</v>
      </c>
      <c r="J24" s="126" t="s">
        <v>244</v>
      </c>
      <c r="K24" s="126" t="s">
        <v>245</v>
      </c>
      <c r="L24" s="126" t="s">
        <v>246</v>
      </c>
      <c r="M24" s="130">
        <v>45742</v>
      </c>
      <c r="N24" s="131">
        <v>45745</v>
      </c>
      <c r="O24" s="131">
        <v>46053</v>
      </c>
      <c r="P24" s="127">
        <v>39.7</v>
      </c>
      <c r="Q24" s="145">
        <v>82650</v>
      </c>
      <c r="R24" s="146">
        <v>0.056</v>
      </c>
      <c r="S24" s="147">
        <v>4628.4</v>
      </c>
      <c r="T24" s="148">
        <v>183747.48</v>
      </c>
      <c r="U24" s="149">
        <v>18374.74</v>
      </c>
      <c r="V24" s="150">
        <v>0.1</v>
      </c>
      <c r="W24" s="149">
        <v>73499</v>
      </c>
      <c r="X24" s="150">
        <v>0.4</v>
      </c>
      <c r="Y24" s="149">
        <v>36749.5</v>
      </c>
      <c r="Z24" s="157">
        <v>0.2</v>
      </c>
      <c r="AA24" s="149">
        <v>36749.5</v>
      </c>
      <c r="AB24" s="149">
        <v>0.2</v>
      </c>
      <c r="AC24" s="149">
        <v>91873.74</v>
      </c>
      <c r="AD24" s="158">
        <v>0.5</v>
      </c>
      <c r="AE24" s="147">
        <v>18374.74</v>
      </c>
      <c r="AF24" s="159"/>
      <c r="AH24" s="126" t="s">
        <v>20</v>
      </c>
    </row>
    <row r="25" s="114" customFormat="1" ht="48" spans="1:34">
      <c r="A25" s="126">
        <v>26</v>
      </c>
      <c r="B25" s="126" t="s">
        <v>16</v>
      </c>
      <c r="C25" s="126" t="s">
        <v>186</v>
      </c>
      <c r="D25" s="126" t="s">
        <v>18</v>
      </c>
      <c r="E25" s="127" t="s">
        <v>248</v>
      </c>
      <c r="F25" s="127"/>
      <c r="G25" s="126" t="s">
        <v>188</v>
      </c>
      <c r="H25" s="128" t="s">
        <v>249</v>
      </c>
      <c r="I25" s="126" t="s">
        <v>250</v>
      </c>
      <c r="J25" s="126" t="s">
        <v>250</v>
      </c>
      <c r="K25" s="126" t="s">
        <v>251</v>
      </c>
      <c r="L25" s="126" t="s">
        <v>252</v>
      </c>
      <c r="M25" s="130">
        <v>45764</v>
      </c>
      <c r="N25" s="131">
        <v>45765</v>
      </c>
      <c r="O25" s="131">
        <v>46039</v>
      </c>
      <c r="P25" s="127">
        <v>3131565</v>
      </c>
      <c r="Q25" s="145">
        <v>1</v>
      </c>
      <c r="R25" s="146">
        <v>0.05</v>
      </c>
      <c r="S25" s="147">
        <v>0.05</v>
      </c>
      <c r="T25" s="148">
        <v>156578.25</v>
      </c>
      <c r="U25" s="149">
        <v>15657.82</v>
      </c>
      <c r="V25" s="150">
        <v>0.1</v>
      </c>
      <c r="W25" s="149">
        <v>78289.13</v>
      </c>
      <c r="X25" s="150">
        <v>0.5</v>
      </c>
      <c r="Y25" s="149">
        <v>46973.48</v>
      </c>
      <c r="Z25" s="157">
        <v>0.3</v>
      </c>
      <c r="AA25" s="149">
        <v>31315.65</v>
      </c>
      <c r="AB25" s="149">
        <v>0.2</v>
      </c>
      <c r="AC25" s="149">
        <v>62631.3</v>
      </c>
      <c r="AD25" s="158">
        <v>0.4</v>
      </c>
      <c r="AE25" s="147">
        <v>15657.82</v>
      </c>
      <c r="AF25" s="159"/>
      <c r="AH25" s="126" t="s">
        <v>253</v>
      </c>
    </row>
    <row r="26" s="114" customFormat="1" ht="48" spans="1:34">
      <c r="A26" s="126">
        <v>27</v>
      </c>
      <c r="B26" s="126" t="s">
        <v>16</v>
      </c>
      <c r="C26" s="126" t="s">
        <v>186</v>
      </c>
      <c r="D26" s="126" t="s">
        <v>18</v>
      </c>
      <c r="E26" s="127" t="s">
        <v>254</v>
      </c>
      <c r="F26" s="127"/>
      <c r="G26" s="126" t="s">
        <v>188</v>
      </c>
      <c r="H26" s="128" t="s">
        <v>249</v>
      </c>
      <c r="I26" s="126" t="s">
        <v>250</v>
      </c>
      <c r="J26" s="126" t="s">
        <v>250</v>
      </c>
      <c r="K26" s="126" t="s">
        <v>251</v>
      </c>
      <c r="L26" s="126" t="s">
        <v>252</v>
      </c>
      <c r="M26" s="130">
        <v>45764</v>
      </c>
      <c r="N26" s="131">
        <v>45765</v>
      </c>
      <c r="O26" s="131">
        <v>46039</v>
      </c>
      <c r="P26" s="127">
        <v>2689344</v>
      </c>
      <c r="Q26" s="145">
        <v>1.25</v>
      </c>
      <c r="R26" s="146">
        <v>0.05</v>
      </c>
      <c r="S26" s="147">
        <v>0.06</v>
      </c>
      <c r="T26" s="148">
        <v>168084</v>
      </c>
      <c r="U26" s="149">
        <v>16808.4</v>
      </c>
      <c r="V26" s="150">
        <v>0.1</v>
      </c>
      <c r="W26" s="149">
        <v>84042</v>
      </c>
      <c r="X26" s="150">
        <v>0.5</v>
      </c>
      <c r="Y26" s="149">
        <v>50425.2</v>
      </c>
      <c r="Z26" s="157">
        <v>0.3</v>
      </c>
      <c r="AA26" s="149">
        <v>33616.8</v>
      </c>
      <c r="AB26" s="149">
        <v>0.2</v>
      </c>
      <c r="AC26" s="149">
        <v>67233.6</v>
      </c>
      <c r="AD26" s="158">
        <v>0.4</v>
      </c>
      <c r="AE26" s="147">
        <v>16808.4</v>
      </c>
      <c r="AF26" s="159"/>
      <c r="AH26" s="126" t="s">
        <v>253</v>
      </c>
    </row>
    <row r="27" s="114" customFormat="1" ht="48" spans="1:34">
      <c r="A27" s="126">
        <v>28</v>
      </c>
      <c r="B27" s="126" t="s">
        <v>16</v>
      </c>
      <c r="C27" s="126" t="s">
        <v>186</v>
      </c>
      <c r="D27" s="126" t="s">
        <v>18</v>
      </c>
      <c r="E27" s="127" t="s">
        <v>248</v>
      </c>
      <c r="F27" s="127"/>
      <c r="G27" s="126" t="s">
        <v>188</v>
      </c>
      <c r="H27" s="128" t="s">
        <v>255</v>
      </c>
      <c r="I27" s="126" t="s">
        <v>256</v>
      </c>
      <c r="J27" s="126" t="s">
        <v>256</v>
      </c>
      <c r="K27" s="126" t="s">
        <v>257</v>
      </c>
      <c r="L27" s="126" t="s">
        <v>258</v>
      </c>
      <c r="M27" s="130">
        <v>45792</v>
      </c>
      <c r="N27" s="131">
        <v>45793</v>
      </c>
      <c r="O27" s="131">
        <v>46068</v>
      </c>
      <c r="P27" s="127">
        <v>10354775</v>
      </c>
      <c r="Q27" s="145">
        <v>1</v>
      </c>
      <c r="R27" s="146">
        <v>0.05</v>
      </c>
      <c r="S27" s="147">
        <v>0.05</v>
      </c>
      <c r="T27" s="148">
        <v>517738.75</v>
      </c>
      <c r="U27" s="149">
        <v>51773.87</v>
      </c>
      <c r="V27" s="150">
        <v>0.1</v>
      </c>
      <c r="W27" s="149">
        <v>258869.38</v>
      </c>
      <c r="X27" s="150">
        <v>0.5</v>
      </c>
      <c r="Y27" s="149">
        <v>155321.63</v>
      </c>
      <c r="Z27" s="157">
        <v>0.3</v>
      </c>
      <c r="AA27" s="149">
        <v>103547.75</v>
      </c>
      <c r="AB27" s="149">
        <v>0.2</v>
      </c>
      <c r="AC27" s="149">
        <v>207095.5</v>
      </c>
      <c r="AD27" s="158">
        <v>0.4</v>
      </c>
      <c r="AE27" s="147">
        <v>51773.87</v>
      </c>
      <c r="AF27" s="159"/>
      <c r="AH27" s="126" t="s">
        <v>253</v>
      </c>
    </row>
    <row r="28" s="114" customFormat="1" ht="48" spans="1:34">
      <c r="A28" s="126">
        <v>29</v>
      </c>
      <c r="B28" s="126" t="s">
        <v>16</v>
      </c>
      <c r="C28" s="126" t="s">
        <v>186</v>
      </c>
      <c r="D28" s="126" t="s">
        <v>18</v>
      </c>
      <c r="E28" s="127" t="s">
        <v>254</v>
      </c>
      <c r="F28" s="127"/>
      <c r="G28" s="126" t="s">
        <v>188</v>
      </c>
      <c r="H28" s="128" t="s">
        <v>255</v>
      </c>
      <c r="I28" s="126" t="s">
        <v>256</v>
      </c>
      <c r="J28" s="126" t="s">
        <v>256</v>
      </c>
      <c r="K28" s="126" t="s">
        <v>257</v>
      </c>
      <c r="L28" s="126" t="s">
        <v>258</v>
      </c>
      <c r="M28" s="130">
        <v>45792</v>
      </c>
      <c r="N28" s="131">
        <v>45793</v>
      </c>
      <c r="O28" s="131">
        <v>46068</v>
      </c>
      <c r="P28" s="127">
        <v>120727</v>
      </c>
      <c r="Q28" s="145">
        <v>1.25</v>
      </c>
      <c r="R28" s="146">
        <v>0.0500000165663025</v>
      </c>
      <c r="S28" s="147">
        <v>0.06</v>
      </c>
      <c r="T28" s="148">
        <v>7545.44</v>
      </c>
      <c r="U28" s="149">
        <v>754.55</v>
      </c>
      <c r="V28" s="150">
        <v>0.1</v>
      </c>
      <c r="W28" s="149">
        <v>3772.72</v>
      </c>
      <c r="X28" s="150">
        <v>0.5</v>
      </c>
      <c r="Y28" s="149">
        <v>2263.63</v>
      </c>
      <c r="Z28" s="157">
        <v>0.3</v>
      </c>
      <c r="AA28" s="149">
        <v>1509.09</v>
      </c>
      <c r="AB28" s="149">
        <v>0.2</v>
      </c>
      <c r="AC28" s="149">
        <v>3018.17</v>
      </c>
      <c r="AD28" s="158">
        <v>0.4</v>
      </c>
      <c r="AE28" s="147">
        <v>754.55</v>
      </c>
      <c r="AF28" s="159"/>
      <c r="AH28" s="126" t="s">
        <v>253</v>
      </c>
    </row>
    <row r="29" s="114" customFormat="1" ht="36" spans="1:34">
      <c r="A29" s="126">
        <v>30</v>
      </c>
      <c r="B29" s="126" t="s">
        <v>16</v>
      </c>
      <c r="C29" s="126" t="s">
        <v>193</v>
      </c>
      <c r="D29" s="126" t="s">
        <v>20</v>
      </c>
      <c r="E29" s="127" t="s">
        <v>199</v>
      </c>
      <c r="F29" s="127"/>
      <c r="G29" s="126" t="s">
        <v>188</v>
      </c>
      <c r="H29" s="128" t="s">
        <v>259</v>
      </c>
      <c r="I29" s="126" t="s">
        <v>260</v>
      </c>
      <c r="J29" s="126" t="s">
        <v>260</v>
      </c>
      <c r="K29" s="126" t="s">
        <v>261</v>
      </c>
      <c r="L29" s="126" t="s">
        <v>262</v>
      </c>
      <c r="M29" s="130">
        <v>45793</v>
      </c>
      <c r="N29" s="131">
        <v>45796</v>
      </c>
      <c r="O29" s="131">
        <v>46160</v>
      </c>
      <c r="P29" s="127">
        <v>28</v>
      </c>
      <c r="Q29" s="145">
        <v>48300</v>
      </c>
      <c r="R29" s="146">
        <v>0.056</v>
      </c>
      <c r="S29" s="147">
        <v>2704.8</v>
      </c>
      <c r="T29" s="148">
        <v>75734.4</v>
      </c>
      <c r="U29" s="149">
        <v>7573.44</v>
      </c>
      <c r="V29" s="150">
        <v>0.1</v>
      </c>
      <c r="W29" s="149">
        <v>30293.76</v>
      </c>
      <c r="X29" s="150">
        <v>0.4</v>
      </c>
      <c r="Y29" s="149">
        <v>15146.88</v>
      </c>
      <c r="Z29" s="157">
        <v>0.2</v>
      </c>
      <c r="AA29" s="149">
        <v>15146.88</v>
      </c>
      <c r="AB29" s="149">
        <v>0.2</v>
      </c>
      <c r="AC29" s="149">
        <v>37867.2</v>
      </c>
      <c r="AD29" s="158">
        <v>0.5</v>
      </c>
      <c r="AE29" s="147">
        <v>7573.44</v>
      </c>
      <c r="AF29" s="159"/>
      <c r="AH29" s="126" t="s">
        <v>20</v>
      </c>
    </row>
    <row r="30" s="114" customFormat="1" ht="48" spans="1:34">
      <c r="A30" s="126">
        <v>31</v>
      </c>
      <c r="B30" s="126" t="s">
        <v>16</v>
      </c>
      <c r="C30" s="126" t="s">
        <v>186</v>
      </c>
      <c r="D30" s="126" t="s">
        <v>18</v>
      </c>
      <c r="E30" s="127" t="s">
        <v>248</v>
      </c>
      <c r="F30" s="127"/>
      <c r="G30" s="126" t="s">
        <v>188</v>
      </c>
      <c r="H30" s="128" t="s">
        <v>263</v>
      </c>
      <c r="I30" s="126" t="s">
        <v>264</v>
      </c>
      <c r="J30" s="126" t="s">
        <v>264</v>
      </c>
      <c r="K30" s="126" t="s">
        <v>265</v>
      </c>
      <c r="L30" s="126" t="s">
        <v>258</v>
      </c>
      <c r="M30" s="130">
        <v>45792</v>
      </c>
      <c r="N30" s="131">
        <v>45793</v>
      </c>
      <c r="O30" s="131">
        <v>46068</v>
      </c>
      <c r="P30" s="127">
        <v>11339000</v>
      </c>
      <c r="Q30" s="145">
        <v>1</v>
      </c>
      <c r="R30" s="146">
        <v>0.05</v>
      </c>
      <c r="S30" s="147">
        <v>0.05</v>
      </c>
      <c r="T30" s="148">
        <v>566950</v>
      </c>
      <c r="U30" s="149">
        <v>56695</v>
      </c>
      <c r="V30" s="150">
        <v>0.1</v>
      </c>
      <c r="W30" s="149">
        <v>283475</v>
      </c>
      <c r="X30" s="150">
        <v>0.5</v>
      </c>
      <c r="Y30" s="149">
        <v>170085</v>
      </c>
      <c r="Z30" s="157">
        <v>0.3</v>
      </c>
      <c r="AA30" s="149">
        <v>113390</v>
      </c>
      <c r="AB30" s="149">
        <v>0.2</v>
      </c>
      <c r="AC30" s="149">
        <v>226780</v>
      </c>
      <c r="AD30" s="158">
        <v>0.4</v>
      </c>
      <c r="AE30" s="147">
        <v>56695</v>
      </c>
      <c r="AF30" s="159"/>
      <c r="AH30" s="126" t="s">
        <v>253</v>
      </c>
    </row>
    <row r="31" s="114" customFormat="1" ht="48" spans="1:34">
      <c r="A31" s="126">
        <v>32</v>
      </c>
      <c r="B31" s="126" t="s">
        <v>16</v>
      </c>
      <c r="C31" s="126" t="s">
        <v>186</v>
      </c>
      <c r="D31" s="126" t="s">
        <v>18</v>
      </c>
      <c r="E31" s="127" t="s">
        <v>254</v>
      </c>
      <c r="F31" s="127"/>
      <c r="G31" s="126" t="s">
        <v>188</v>
      </c>
      <c r="H31" s="128" t="s">
        <v>263</v>
      </c>
      <c r="I31" s="126" t="s">
        <v>264</v>
      </c>
      <c r="J31" s="126" t="s">
        <v>264</v>
      </c>
      <c r="K31" s="126" t="s">
        <v>265</v>
      </c>
      <c r="L31" s="126" t="s">
        <v>258</v>
      </c>
      <c r="M31" s="130">
        <v>45792</v>
      </c>
      <c r="N31" s="131">
        <v>45793</v>
      </c>
      <c r="O31" s="131">
        <v>46068</v>
      </c>
      <c r="P31" s="127">
        <v>293480</v>
      </c>
      <c r="Q31" s="145">
        <v>1.25</v>
      </c>
      <c r="R31" s="146">
        <v>0.05</v>
      </c>
      <c r="S31" s="147">
        <v>0.06</v>
      </c>
      <c r="T31" s="148">
        <v>18342.5</v>
      </c>
      <c r="U31" s="149">
        <v>1834.25</v>
      </c>
      <c r="V31" s="150">
        <v>0.1</v>
      </c>
      <c r="W31" s="149">
        <v>9171.25</v>
      </c>
      <c r="X31" s="150">
        <v>0.5</v>
      </c>
      <c r="Y31" s="149">
        <v>5502.75</v>
      </c>
      <c r="Z31" s="157">
        <v>0.3</v>
      </c>
      <c r="AA31" s="149">
        <v>3668.5</v>
      </c>
      <c r="AB31" s="149">
        <v>0.2</v>
      </c>
      <c r="AC31" s="149">
        <v>7337</v>
      </c>
      <c r="AD31" s="158">
        <v>0.4</v>
      </c>
      <c r="AE31" s="147">
        <v>1834.25</v>
      </c>
      <c r="AF31" s="159"/>
      <c r="AH31" s="126" t="s">
        <v>253</v>
      </c>
    </row>
    <row r="32" s="114" customFormat="1" ht="48" spans="1:34">
      <c r="A32" s="126">
        <v>33</v>
      </c>
      <c r="B32" s="126" t="s">
        <v>16</v>
      </c>
      <c r="C32" s="126" t="s">
        <v>186</v>
      </c>
      <c r="D32" s="126" t="s">
        <v>18</v>
      </c>
      <c r="E32" s="127" t="s">
        <v>248</v>
      </c>
      <c r="F32" s="127"/>
      <c r="G32" s="126" t="s">
        <v>188</v>
      </c>
      <c r="H32" s="128" t="s">
        <v>266</v>
      </c>
      <c r="I32" s="126" t="s">
        <v>267</v>
      </c>
      <c r="J32" s="126" t="s">
        <v>267</v>
      </c>
      <c r="K32" s="126" t="s">
        <v>268</v>
      </c>
      <c r="L32" s="126" t="s">
        <v>258</v>
      </c>
      <c r="M32" s="130">
        <v>45792</v>
      </c>
      <c r="N32" s="131">
        <v>45793</v>
      </c>
      <c r="O32" s="131">
        <v>46068</v>
      </c>
      <c r="P32" s="127">
        <v>5818908</v>
      </c>
      <c r="Q32" s="145">
        <v>1</v>
      </c>
      <c r="R32" s="146">
        <v>0.05</v>
      </c>
      <c r="S32" s="147">
        <v>0.05</v>
      </c>
      <c r="T32" s="148">
        <v>290945.4</v>
      </c>
      <c r="U32" s="149">
        <v>29094.54</v>
      </c>
      <c r="V32" s="150">
        <v>0.1</v>
      </c>
      <c r="W32" s="149">
        <v>145472.7</v>
      </c>
      <c r="X32" s="150">
        <v>0.5</v>
      </c>
      <c r="Y32" s="149">
        <v>87283.62</v>
      </c>
      <c r="Z32" s="157">
        <v>0.3</v>
      </c>
      <c r="AA32" s="149">
        <v>58189.08</v>
      </c>
      <c r="AB32" s="149">
        <v>0.2</v>
      </c>
      <c r="AC32" s="149">
        <v>116378.16</v>
      </c>
      <c r="AD32" s="158">
        <v>0.4</v>
      </c>
      <c r="AE32" s="147">
        <v>29094.54</v>
      </c>
      <c r="AF32" s="159"/>
      <c r="AH32" s="126" t="s">
        <v>253</v>
      </c>
    </row>
    <row r="33" s="114" customFormat="1" ht="48" spans="1:34">
      <c r="A33" s="126">
        <v>34</v>
      </c>
      <c r="B33" s="126" t="s">
        <v>16</v>
      </c>
      <c r="C33" s="126" t="s">
        <v>186</v>
      </c>
      <c r="D33" s="126" t="s">
        <v>18</v>
      </c>
      <c r="E33" s="127" t="s">
        <v>254</v>
      </c>
      <c r="F33" s="127"/>
      <c r="G33" s="126" t="s">
        <v>188</v>
      </c>
      <c r="H33" s="128" t="s">
        <v>266</v>
      </c>
      <c r="I33" s="126" t="s">
        <v>267</v>
      </c>
      <c r="J33" s="126" t="s">
        <v>267</v>
      </c>
      <c r="K33" s="126" t="s">
        <v>268</v>
      </c>
      <c r="L33" s="126" t="s">
        <v>258</v>
      </c>
      <c r="M33" s="130">
        <v>45792</v>
      </c>
      <c r="N33" s="131">
        <v>45793</v>
      </c>
      <c r="O33" s="131">
        <v>46068</v>
      </c>
      <c r="P33" s="127">
        <v>1210605</v>
      </c>
      <c r="Q33" s="145">
        <v>1.25</v>
      </c>
      <c r="R33" s="146">
        <v>0.0499999983479335</v>
      </c>
      <c r="S33" s="147">
        <v>0.06</v>
      </c>
      <c r="T33" s="148">
        <v>75662.81</v>
      </c>
      <c r="U33" s="149">
        <v>7566.28</v>
      </c>
      <c r="V33" s="150">
        <v>0.1</v>
      </c>
      <c r="W33" s="149">
        <v>37831.41</v>
      </c>
      <c r="X33" s="150">
        <v>0.5</v>
      </c>
      <c r="Y33" s="149">
        <v>22698.85</v>
      </c>
      <c r="Z33" s="157">
        <v>0.3</v>
      </c>
      <c r="AA33" s="149">
        <v>15132.56</v>
      </c>
      <c r="AB33" s="149">
        <v>0.2</v>
      </c>
      <c r="AC33" s="149">
        <v>30265.12</v>
      </c>
      <c r="AD33" s="158">
        <v>0.4</v>
      </c>
      <c r="AE33" s="147">
        <v>7566.28</v>
      </c>
      <c r="AF33" s="159"/>
      <c r="AH33" s="126" t="s">
        <v>253</v>
      </c>
    </row>
    <row r="34" s="114" customFormat="1" ht="48" spans="1:34">
      <c r="A34" s="126">
        <v>35</v>
      </c>
      <c r="B34" s="126" t="s">
        <v>16</v>
      </c>
      <c r="C34" s="126" t="s">
        <v>186</v>
      </c>
      <c r="D34" s="126" t="str">
        <f>E34</f>
        <v>高标钢结构大棚</v>
      </c>
      <c r="E34" s="127" t="s">
        <v>187</v>
      </c>
      <c r="F34" s="127"/>
      <c r="G34" s="126" t="s">
        <v>188</v>
      </c>
      <c r="H34" s="128" t="s">
        <v>269</v>
      </c>
      <c r="I34" s="126" t="s">
        <v>270</v>
      </c>
      <c r="J34" s="126" t="s">
        <v>270</v>
      </c>
      <c r="K34" s="126" t="s">
        <v>271</v>
      </c>
      <c r="L34" s="126" t="s">
        <v>272</v>
      </c>
      <c r="M34" s="130">
        <v>45792</v>
      </c>
      <c r="N34" s="131">
        <v>45793</v>
      </c>
      <c r="O34" s="131">
        <v>46157</v>
      </c>
      <c r="P34" s="127">
        <v>754</v>
      </c>
      <c r="Q34" s="145">
        <v>32000</v>
      </c>
      <c r="R34" s="146">
        <v>0.025</v>
      </c>
      <c r="S34" s="147">
        <v>800</v>
      </c>
      <c r="T34" s="148">
        <v>603200</v>
      </c>
      <c r="U34" s="149">
        <v>60320</v>
      </c>
      <c r="V34" s="150">
        <v>0.1</v>
      </c>
      <c r="W34" s="149">
        <v>301600</v>
      </c>
      <c r="X34" s="150">
        <v>0.5</v>
      </c>
      <c r="Y34" s="149">
        <v>180960</v>
      </c>
      <c r="Z34" s="157">
        <v>0.3</v>
      </c>
      <c r="AA34" s="149">
        <v>120640</v>
      </c>
      <c r="AB34" s="149">
        <v>0.2</v>
      </c>
      <c r="AC34" s="149">
        <v>241280</v>
      </c>
      <c r="AD34" s="158">
        <v>0.4</v>
      </c>
      <c r="AE34" s="147">
        <v>60320</v>
      </c>
      <c r="AF34" s="159"/>
      <c r="AH34" s="126" t="s">
        <v>187</v>
      </c>
    </row>
    <row r="35" s="114" customFormat="1" ht="48" spans="1:34">
      <c r="A35" s="126">
        <v>36</v>
      </c>
      <c r="B35" s="126" t="s">
        <v>16</v>
      </c>
      <c r="C35" s="126" t="s">
        <v>186</v>
      </c>
      <c r="D35" s="126" t="str">
        <f>E35</f>
        <v>高标大棚附加险</v>
      </c>
      <c r="E35" s="127" t="s">
        <v>222</v>
      </c>
      <c r="F35" s="127"/>
      <c r="G35" s="126" t="s">
        <v>188</v>
      </c>
      <c r="H35" s="128" t="s">
        <v>269</v>
      </c>
      <c r="I35" s="126" t="s">
        <v>270</v>
      </c>
      <c r="J35" s="126" t="s">
        <v>270</v>
      </c>
      <c r="K35" s="126" t="s">
        <v>271</v>
      </c>
      <c r="L35" s="126" t="s">
        <v>272</v>
      </c>
      <c r="M35" s="130">
        <v>45792</v>
      </c>
      <c r="N35" s="131">
        <v>45793</v>
      </c>
      <c r="O35" s="131">
        <v>46157</v>
      </c>
      <c r="P35" s="127">
        <v>754</v>
      </c>
      <c r="Q35" s="145">
        <v>10000</v>
      </c>
      <c r="R35" s="146">
        <v>0.05</v>
      </c>
      <c r="S35" s="147">
        <v>500</v>
      </c>
      <c r="T35" s="148">
        <v>377000</v>
      </c>
      <c r="U35" s="149">
        <v>37700</v>
      </c>
      <c r="V35" s="150">
        <v>0.1</v>
      </c>
      <c r="W35" s="149">
        <v>188500</v>
      </c>
      <c r="X35" s="150">
        <v>0.5</v>
      </c>
      <c r="Y35" s="149">
        <v>113100</v>
      </c>
      <c r="Z35" s="157">
        <v>0.3</v>
      </c>
      <c r="AA35" s="149">
        <v>75400</v>
      </c>
      <c r="AB35" s="149">
        <v>0.2</v>
      </c>
      <c r="AC35" s="149">
        <v>150800</v>
      </c>
      <c r="AD35" s="158">
        <v>0.4</v>
      </c>
      <c r="AE35" s="147">
        <v>37700</v>
      </c>
      <c r="AF35" s="159"/>
      <c r="AH35" s="126" t="s">
        <v>222</v>
      </c>
    </row>
    <row r="36" s="114" customFormat="1" ht="36" spans="1:34">
      <c r="A36" s="126">
        <v>37</v>
      </c>
      <c r="B36" s="126" t="s">
        <v>16</v>
      </c>
      <c r="C36" s="126" t="s">
        <v>193</v>
      </c>
      <c r="D36" s="126" t="s">
        <v>20</v>
      </c>
      <c r="E36" s="127" t="s">
        <v>199</v>
      </c>
      <c r="F36" s="127"/>
      <c r="G36" s="126" t="s">
        <v>188</v>
      </c>
      <c r="H36" s="128" t="s">
        <v>273</v>
      </c>
      <c r="I36" s="126" t="s">
        <v>274</v>
      </c>
      <c r="J36" s="126" t="s">
        <v>274</v>
      </c>
      <c r="K36" s="126" t="s">
        <v>275</v>
      </c>
      <c r="L36" s="126" t="s">
        <v>276</v>
      </c>
      <c r="M36" s="130">
        <v>45799</v>
      </c>
      <c r="N36" s="131">
        <v>45800</v>
      </c>
      <c r="O36" s="131">
        <v>46103</v>
      </c>
      <c r="P36" s="127">
        <v>41.5</v>
      </c>
      <c r="Q36" s="145">
        <v>48300</v>
      </c>
      <c r="R36" s="146">
        <v>0.056</v>
      </c>
      <c r="S36" s="147">
        <v>2704.8</v>
      </c>
      <c r="T36" s="148">
        <v>112249.2</v>
      </c>
      <c r="U36" s="149">
        <v>11224.92</v>
      </c>
      <c r="V36" s="150">
        <v>0.1</v>
      </c>
      <c r="W36" s="149">
        <v>44899.68</v>
      </c>
      <c r="X36" s="150">
        <v>0.4</v>
      </c>
      <c r="Y36" s="149">
        <v>22449.84</v>
      </c>
      <c r="Z36" s="157">
        <v>0.2</v>
      </c>
      <c r="AA36" s="149">
        <v>22449.84</v>
      </c>
      <c r="AB36" s="149">
        <v>0.2</v>
      </c>
      <c r="AC36" s="149">
        <v>56124.6</v>
      </c>
      <c r="AD36" s="158">
        <v>0.5</v>
      </c>
      <c r="AE36" s="147">
        <v>11224.92</v>
      </c>
      <c r="AF36" s="159"/>
      <c r="AH36" s="126" t="s">
        <v>20</v>
      </c>
    </row>
    <row r="37" s="114" customFormat="1" ht="36" spans="1:34">
      <c r="A37" s="126">
        <v>38</v>
      </c>
      <c r="B37" s="126" t="s">
        <v>16</v>
      </c>
      <c r="C37" s="126" t="s">
        <v>186</v>
      </c>
      <c r="D37" s="126" t="str">
        <f>E37</f>
        <v>高标钢结构大棚</v>
      </c>
      <c r="E37" s="127" t="s">
        <v>187</v>
      </c>
      <c r="F37" s="127"/>
      <c r="G37" s="126" t="s">
        <v>188</v>
      </c>
      <c r="H37" s="128" t="s">
        <v>277</v>
      </c>
      <c r="I37" s="126" t="s">
        <v>278</v>
      </c>
      <c r="J37" s="126" t="s">
        <v>278</v>
      </c>
      <c r="K37" s="126" t="s">
        <v>279</v>
      </c>
      <c r="L37" s="126" t="s">
        <v>280</v>
      </c>
      <c r="M37" s="130">
        <v>45798</v>
      </c>
      <c r="N37" s="131">
        <v>45800</v>
      </c>
      <c r="O37" s="131">
        <v>46164</v>
      </c>
      <c r="P37" s="127">
        <v>28</v>
      </c>
      <c r="Q37" s="145">
        <v>32000</v>
      </c>
      <c r="R37" s="146">
        <v>0.025</v>
      </c>
      <c r="S37" s="147">
        <v>800</v>
      </c>
      <c r="T37" s="148">
        <v>22400</v>
      </c>
      <c r="U37" s="149">
        <v>2240</v>
      </c>
      <c r="V37" s="150">
        <v>0.1</v>
      </c>
      <c r="W37" s="149">
        <v>11200</v>
      </c>
      <c r="X37" s="150">
        <v>0.5</v>
      </c>
      <c r="Y37" s="149">
        <v>6720</v>
      </c>
      <c r="Z37" s="157">
        <v>0.3</v>
      </c>
      <c r="AA37" s="149">
        <v>4480</v>
      </c>
      <c r="AB37" s="149">
        <v>0.2</v>
      </c>
      <c r="AC37" s="149">
        <v>8960</v>
      </c>
      <c r="AD37" s="158">
        <v>0.4</v>
      </c>
      <c r="AE37" s="147">
        <v>2240</v>
      </c>
      <c r="AF37" s="159"/>
      <c r="AH37" s="126" t="s">
        <v>187</v>
      </c>
    </row>
    <row r="38" s="114" customFormat="1" ht="36" spans="1:34">
      <c r="A38" s="126">
        <v>39</v>
      </c>
      <c r="B38" s="126" t="s">
        <v>16</v>
      </c>
      <c r="C38" s="126" t="s">
        <v>186</v>
      </c>
      <c r="D38" s="126" t="str">
        <f>E38</f>
        <v>高标大棚附加险</v>
      </c>
      <c r="E38" s="127" t="s">
        <v>222</v>
      </c>
      <c r="F38" s="127"/>
      <c r="G38" s="126" t="s">
        <v>188</v>
      </c>
      <c r="H38" s="128" t="s">
        <v>277</v>
      </c>
      <c r="I38" s="126" t="s">
        <v>278</v>
      </c>
      <c r="J38" s="126" t="s">
        <v>278</v>
      </c>
      <c r="K38" s="126" t="s">
        <v>279</v>
      </c>
      <c r="L38" s="126" t="s">
        <v>280</v>
      </c>
      <c r="M38" s="130">
        <v>45798</v>
      </c>
      <c r="N38" s="131">
        <v>45800</v>
      </c>
      <c r="O38" s="131">
        <v>46164</v>
      </c>
      <c r="P38" s="127">
        <v>28</v>
      </c>
      <c r="Q38" s="145">
        <v>10000</v>
      </c>
      <c r="R38" s="146">
        <v>0.05</v>
      </c>
      <c r="S38" s="147">
        <v>500</v>
      </c>
      <c r="T38" s="148">
        <v>14000</v>
      </c>
      <c r="U38" s="149">
        <v>1400</v>
      </c>
      <c r="V38" s="150">
        <v>0.1</v>
      </c>
      <c r="W38" s="149">
        <v>7000</v>
      </c>
      <c r="X38" s="150">
        <v>0.5</v>
      </c>
      <c r="Y38" s="149">
        <v>4200</v>
      </c>
      <c r="Z38" s="157">
        <v>0.3</v>
      </c>
      <c r="AA38" s="149">
        <v>2800</v>
      </c>
      <c r="AB38" s="149">
        <v>0.2</v>
      </c>
      <c r="AC38" s="149">
        <v>5600</v>
      </c>
      <c r="AD38" s="158">
        <v>0.4</v>
      </c>
      <c r="AE38" s="147">
        <v>1400</v>
      </c>
      <c r="AF38" s="159"/>
      <c r="AH38" s="126" t="s">
        <v>222</v>
      </c>
    </row>
    <row r="39" s="114" customFormat="1" ht="36" spans="1:34">
      <c r="A39" s="126">
        <v>40</v>
      </c>
      <c r="B39" s="126" t="s">
        <v>16</v>
      </c>
      <c r="C39" s="126" t="s">
        <v>193</v>
      </c>
      <c r="D39" s="126" t="s">
        <v>20</v>
      </c>
      <c r="E39" s="127" t="s">
        <v>194</v>
      </c>
      <c r="F39" s="127"/>
      <c r="G39" s="126" t="s">
        <v>188</v>
      </c>
      <c r="H39" s="128" t="s">
        <v>281</v>
      </c>
      <c r="I39" s="126" t="s">
        <v>282</v>
      </c>
      <c r="J39" s="126" t="s">
        <v>282</v>
      </c>
      <c r="K39" s="126" t="s">
        <v>283</v>
      </c>
      <c r="L39" s="126" t="s">
        <v>276</v>
      </c>
      <c r="M39" s="130">
        <v>45806</v>
      </c>
      <c r="N39" s="131">
        <v>45807</v>
      </c>
      <c r="O39" s="131">
        <v>46110</v>
      </c>
      <c r="P39" s="127">
        <v>58.16</v>
      </c>
      <c r="Q39" s="145">
        <v>27450</v>
      </c>
      <c r="R39" s="146">
        <v>0.0559999987472534</v>
      </c>
      <c r="S39" s="147">
        <v>1537.2</v>
      </c>
      <c r="T39" s="148">
        <v>89403.55</v>
      </c>
      <c r="U39" s="149">
        <v>8940.36</v>
      </c>
      <c r="V39" s="150">
        <v>0.1</v>
      </c>
      <c r="W39" s="149">
        <v>35761.42</v>
      </c>
      <c r="X39" s="150">
        <v>0.4</v>
      </c>
      <c r="Y39" s="149">
        <v>17880.71</v>
      </c>
      <c r="Z39" s="157">
        <v>0.2</v>
      </c>
      <c r="AA39" s="149">
        <v>17880.71</v>
      </c>
      <c r="AB39" s="149">
        <v>0.2</v>
      </c>
      <c r="AC39" s="149">
        <v>44701.77</v>
      </c>
      <c r="AD39" s="158">
        <v>0.5</v>
      </c>
      <c r="AE39" s="147">
        <v>8940.36</v>
      </c>
      <c r="AF39" s="159"/>
      <c r="AH39" s="126" t="s">
        <v>20</v>
      </c>
    </row>
    <row r="40" s="114" customFormat="1" ht="36" spans="1:34">
      <c r="A40" s="126">
        <v>41</v>
      </c>
      <c r="B40" s="126" t="s">
        <v>16</v>
      </c>
      <c r="C40" s="126" t="s">
        <v>193</v>
      </c>
      <c r="D40" s="126" t="s">
        <v>20</v>
      </c>
      <c r="E40" s="127" t="s">
        <v>199</v>
      </c>
      <c r="F40" s="127"/>
      <c r="G40" s="126" t="s">
        <v>188</v>
      </c>
      <c r="H40" s="128" t="s">
        <v>281</v>
      </c>
      <c r="I40" s="126" t="s">
        <v>282</v>
      </c>
      <c r="J40" s="126" t="s">
        <v>282</v>
      </c>
      <c r="K40" s="126" t="s">
        <v>283</v>
      </c>
      <c r="L40" s="126" t="s">
        <v>276</v>
      </c>
      <c r="M40" s="130">
        <v>45806</v>
      </c>
      <c r="N40" s="131">
        <v>45807</v>
      </c>
      <c r="O40" s="131">
        <v>46110</v>
      </c>
      <c r="P40" s="127">
        <v>41.84</v>
      </c>
      <c r="Q40" s="145">
        <v>48300</v>
      </c>
      <c r="R40" s="146">
        <v>0.0559999990103282</v>
      </c>
      <c r="S40" s="147">
        <v>2704.8</v>
      </c>
      <c r="T40" s="148">
        <v>113168.83</v>
      </c>
      <c r="U40" s="149">
        <v>11316.87</v>
      </c>
      <c r="V40" s="150">
        <v>0.1</v>
      </c>
      <c r="W40" s="149">
        <v>45267.54</v>
      </c>
      <c r="X40" s="150">
        <v>0.4</v>
      </c>
      <c r="Y40" s="149">
        <v>22633.77</v>
      </c>
      <c r="Z40" s="157">
        <v>0.2</v>
      </c>
      <c r="AA40" s="149">
        <v>22633.77</v>
      </c>
      <c r="AB40" s="149">
        <v>0.2</v>
      </c>
      <c r="AC40" s="149">
        <v>56584.42</v>
      </c>
      <c r="AD40" s="158">
        <v>0.5</v>
      </c>
      <c r="AE40" s="147">
        <v>11316.87</v>
      </c>
      <c r="AF40" s="159"/>
      <c r="AH40" s="126" t="s">
        <v>20</v>
      </c>
    </row>
    <row r="41" s="114" customFormat="1" ht="48" spans="1:34">
      <c r="A41" s="126">
        <v>42</v>
      </c>
      <c r="B41" s="126" t="s">
        <v>16</v>
      </c>
      <c r="C41" s="126" t="s">
        <v>193</v>
      </c>
      <c r="D41" s="126" t="s">
        <v>20</v>
      </c>
      <c r="E41" s="127" t="s">
        <v>199</v>
      </c>
      <c r="F41" s="127"/>
      <c r="G41" s="126" t="s">
        <v>188</v>
      </c>
      <c r="H41" s="128" t="s">
        <v>284</v>
      </c>
      <c r="I41" s="126" t="s">
        <v>285</v>
      </c>
      <c r="J41" s="126" t="s">
        <v>285</v>
      </c>
      <c r="K41" s="126" t="s">
        <v>286</v>
      </c>
      <c r="L41" s="126" t="s">
        <v>287</v>
      </c>
      <c r="M41" s="130">
        <v>45805</v>
      </c>
      <c r="N41" s="131">
        <v>45807</v>
      </c>
      <c r="O41" s="131">
        <v>46110</v>
      </c>
      <c r="P41" s="127">
        <v>35.8</v>
      </c>
      <c r="Q41" s="145">
        <v>48300</v>
      </c>
      <c r="R41" s="146">
        <v>0.056</v>
      </c>
      <c r="S41" s="147">
        <v>2704.8</v>
      </c>
      <c r="T41" s="148">
        <v>96831.84</v>
      </c>
      <c r="U41" s="149">
        <v>9683.18</v>
      </c>
      <c r="V41" s="150">
        <v>0.1</v>
      </c>
      <c r="W41" s="149">
        <v>38732.74</v>
      </c>
      <c r="X41" s="150">
        <v>0.4</v>
      </c>
      <c r="Y41" s="149">
        <v>19366.37</v>
      </c>
      <c r="Z41" s="157">
        <v>0.2</v>
      </c>
      <c r="AA41" s="149">
        <v>19366.37</v>
      </c>
      <c r="AB41" s="149">
        <v>0.2</v>
      </c>
      <c r="AC41" s="149">
        <v>48415.92</v>
      </c>
      <c r="AD41" s="158">
        <v>0.5</v>
      </c>
      <c r="AE41" s="147">
        <v>9683.18</v>
      </c>
      <c r="AF41" s="159"/>
      <c r="AH41" s="126" t="s">
        <v>20</v>
      </c>
    </row>
    <row r="42" s="114" customFormat="1" ht="48" spans="1:34">
      <c r="A42" s="126">
        <v>43</v>
      </c>
      <c r="B42" s="126" t="s">
        <v>16</v>
      </c>
      <c r="C42" s="126" t="s">
        <v>186</v>
      </c>
      <c r="D42" s="126" t="s">
        <v>18</v>
      </c>
      <c r="E42" s="127" t="s">
        <v>248</v>
      </c>
      <c r="F42" s="127"/>
      <c r="G42" s="126" t="s">
        <v>188</v>
      </c>
      <c r="H42" s="128" t="s">
        <v>288</v>
      </c>
      <c r="I42" s="126" t="s">
        <v>289</v>
      </c>
      <c r="J42" s="126" t="s">
        <v>289</v>
      </c>
      <c r="K42" s="126" t="s">
        <v>290</v>
      </c>
      <c r="L42" s="126" t="s">
        <v>291</v>
      </c>
      <c r="M42" s="130">
        <v>45804</v>
      </c>
      <c r="N42" s="131">
        <v>45805</v>
      </c>
      <c r="O42" s="131">
        <v>46081</v>
      </c>
      <c r="P42" s="127">
        <v>11733864</v>
      </c>
      <c r="Q42" s="145">
        <v>1</v>
      </c>
      <c r="R42" s="146">
        <v>0.05</v>
      </c>
      <c r="S42" s="147">
        <v>0.05</v>
      </c>
      <c r="T42" s="148">
        <v>586693.2</v>
      </c>
      <c r="U42" s="149">
        <v>58669.32</v>
      </c>
      <c r="V42" s="150">
        <v>0.1</v>
      </c>
      <c r="W42" s="149">
        <v>293346.6</v>
      </c>
      <c r="X42" s="150">
        <v>0.5</v>
      </c>
      <c r="Y42" s="149">
        <v>176007.96</v>
      </c>
      <c r="Z42" s="157">
        <v>0.3</v>
      </c>
      <c r="AA42" s="149">
        <v>117338.64</v>
      </c>
      <c r="AB42" s="149">
        <v>0.2</v>
      </c>
      <c r="AC42" s="149">
        <v>234677.28</v>
      </c>
      <c r="AD42" s="158">
        <v>0.4</v>
      </c>
      <c r="AE42" s="147">
        <v>58669.32</v>
      </c>
      <c r="AF42" s="159"/>
      <c r="AH42" s="126" t="s">
        <v>253</v>
      </c>
    </row>
    <row r="43" s="114" customFormat="1" ht="48" spans="1:34">
      <c r="A43" s="126">
        <v>44</v>
      </c>
      <c r="B43" s="126" t="s">
        <v>16</v>
      </c>
      <c r="C43" s="126" t="s">
        <v>186</v>
      </c>
      <c r="D43" s="126" t="s">
        <v>18</v>
      </c>
      <c r="E43" s="127" t="s">
        <v>254</v>
      </c>
      <c r="F43" s="127"/>
      <c r="G43" s="126" t="s">
        <v>188</v>
      </c>
      <c r="H43" s="128" t="s">
        <v>288</v>
      </c>
      <c r="I43" s="126" t="s">
        <v>289</v>
      </c>
      <c r="J43" s="126" t="s">
        <v>289</v>
      </c>
      <c r="K43" s="126" t="s">
        <v>290</v>
      </c>
      <c r="L43" s="126" t="s">
        <v>291</v>
      </c>
      <c r="M43" s="130">
        <v>45804</v>
      </c>
      <c r="N43" s="131">
        <v>45805</v>
      </c>
      <c r="O43" s="131">
        <v>46081</v>
      </c>
      <c r="P43" s="127">
        <v>1452726</v>
      </c>
      <c r="Q43" s="145">
        <v>1.25</v>
      </c>
      <c r="R43" s="146">
        <v>0.0500000027534442</v>
      </c>
      <c r="S43" s="147">
        <v>0.06</v>
      </c>
      <c r="T43" s="148">
        <v>90795.38</v>
      </c>
      <c r="U43" s="149">
        <v>9079.54</v>
      </c>
      <c r="V43" s="150">
        <v>0.1</v>
      </c>
      <c r="W43" s="149">
        <v>45397.69</v>
      </c>
      <c r="X43" s="150">
        <v>0.5</v>
      </c>
      <c r="Y43" s="149">
        <v>27238.61</v>
      </c>
      <c r="Z43" s="157">
        <v>0.3</v>
      </c>
      <c r="AA43" s="149">
        <v>18159.08</v>
      </c>
      <c r="AB43" s="149">
        <v>0.2</v>
      </c>
      <c r="AC43" s="149">
        <v>36318.15</v>
      </c>
      <c r="AD43" s="158">
        <v>0.4</v>
      </c>
      <c r="AE43" s="147">
        <v>9079.54</v>
      </c>
      <c r="AF43" s="159"/>
      <c r="AH43" s="126" t="s">
        <v>253</v>
      </c>
    </row>
    <row r="44" s="114" customFormat="1" ht="48" spans="1:34">
      <c r="A44" s="126">
        <v>45</v>
      </c>
      <c r="B44" s="126" t="s">
        <v>16</v>
      </c>
      <c r="C44" s="126" t="s">
        <v>186</v>
      </c>
      <c r="D44" s="126" t="s">
        <v>18</v>
      </c>
      <c r="E44" s="127" t="s">
        <v>248</v>
      </c>
      <c r="F44" s="127"/>
      <c r="G44" s="126" t="s">
        <v>188</v>
      </c>
      <c r="H44" s="128" t="s">
        <v>292</v>
      </c>
      <c r="I44" s="126" t="s">
        <v>293</v>
      </c>
      <c r="J44" s="126" t="s">
        <v>293</v>
      </c>
      <c r="K44" s="126" t="s">
        <v>290</v>
      </c>
      <c r="L44" s="126" t="s">
        <v>291</v>
      </c>
      <c r="M44" s="130">
        <v>45804</v>
      </c>
      <c r="N44" s="131">
        <v>45805</v>
      </c>
      <c r="O44" s="131">
        <v>46081</v>
      </c>
      <c r="P44" s="127">
        <v>6088376</v>
      </c>
      <c r="Q44" s="145">
        <v>1</v>
      </c>
      <c r="R44" s="146">
        <v>0.05</v>
      </c>
      <c r="S44" s="147">
        <v>0.05</v>
      </c>
      <c r="T44" s="148">
        <v>304418.8</v>
      </c>
      <c r="U44" s="149">
        <v>30441.88</v>
      </c>
      <c r="V44" s="150">
        <v>0.1</v>
      </c>
      <c r="W44" s="149">
        <v>152209.4</v>
      </c>
      <c r="X44" s="150">
        <v>0.5</v>
      </c>
      <c r="Y44" s="149">
        <v>91325.64</v>
      </c>
      <c r="Z44" s="157">
        <v>0.3</v>
      </c>
      <c r="AA44" s="149">
        <v>60883.76</v>
      </c>
      <c r="AB44" s="149">
        <v>0.2</v>
      </c>
      <c r="AC44" s="149">
        <v>121767.52</v>
      </c>
      <c r="AD44" s="158">
        <v>0.4</v>
      </c>
      <c r="AE44" s="147">
        <v>30441.88</v>
      </c>
      <c r="AF44" s="159"/>
      <c r="AH44" s="126" t="s">
        <v>253</v>
      </c>
    </row>
    <row r="45" s="114" customFormat="1" ht="48" spans="1:34">
      <c r="A45" s="126">
        <v>46</v>
      </c>
      <c r="B45" s="126" t="s">
        <v>16</v>
      </c>
      <c r="C45" s="126" t="s">
        <v>186</v>
      </c>
      <c r="D45" s="126" t="s">
        <v>18</v>
      </c>
      <c r="E45" s="127" t="s">
        <v>254</v>
      </c>
      <c r="F45" s="127"/>
      <c r="G45" s="126" t="s">
        <v>188</v>
      </c>
      <c r="H45" s="128" t="s">
        <v>292</v>
      </c>
      <c r="I45" s="126" t="s">
        <v>293</v>
      </c>
      <c r="J45" s="126" t="s">
        <v>293</v>
      </c>
      <c r="K45" s="126" t="s">
        <v>290</v>
      </c>
      <c r="L45" s="126" t="s">
        <v>291</v>
      </c>
      <c r="M45" s="130">
        <v>45804</v>
      </c>
      <c r="N45" s="131">
        <v>45805</v>
      </c>
      <c r="O45" s="131">
        <v>46081</v>
      </c>
      <c r="P45" s="127">
        <v>484242</v>
      </c>
      <c r="Q45" s="145">
        <v>1.25</v>
      </c>
      <c r="R45" s="146">
        <v>0.0500000082603326</v>
      </c>
      <c r="S45" s="147">
        <v>0.06</v>
      </c>
      <c r="T45" s="148">
        <v>30265.13</v>
      </c>
      <c r="U45" s="149">
        <v>3026.51</v>
      </c>
      <c r="V45" s="150">
        <v>0.1</v>
      </c>
      <c r="W45" s="149">
        <v>15132.57</v>
      </c>
      <c r="X45" s="150">
        <v>0.5</v>
      </c>
      <c r="Y45" s="149">
        <v>9079.54</v>
      </c>
      <c r="Z45" s="157">
        <v>0.3</v>
      </c>
      <c r="AA45" s="149">
        <v>6053.03</v>
      </c>
      <c r="AB45" s="149">
        <v>0.2</v>
      </c>
      <c r="AC45" s="149">
        <v>12106.05</v>
      </c>
      <c r="AD45" s="158">
        <v>0.4</v>
      </c>
      <c r="AE45" s="147">
        <v>3026.51</v>
      </c>
      <c r="AF45" s="159"/>
      <c r="AH45" s="126" t="s">
        <v>253</v>
      </c>
    </row>
    <row r="46" s="114" customFormat="1" ht="48" spans="1:34">
      <c r="A46" s="126">
        <v>47</v>
      </c>
      <c r="B46" s="126" t="s">
        <v>16</v>
      </c>
      <c r="C46" s="126" t="s">
        <v>186</v>
      </c>
      <c r="D46" s="126" t="s">
        <v>18</v>
      </c>
      <c r="E46" s="127" t="s">
        <v>294</v>
      </c>
      <c r="F46" s="127"/>
      <c r="G46" s="126" t="s">
        <v>188</v>
      </c>
      <c r="H46" s="128" t="s">
        <v>292</v>
      </c>
      <c r="I46" s="126" t="s">
        <v>293</v>
      </c>
      <c r="J46" s="126" t="s">
        <v>293</v>
      </c>
      <c r="K46" s="126" t="s">
        <v>290</v>
      </c>
      <c r="L46" s="126" t="s">
        <v>291</v>
      </c>
      <c r="M46" s="130">
        <v>45804</v>
      </c>
      <c r="N46" s="131">
        <v>45805</v>
      </c>
      <c r="O46" s="131">
        <v>46081</v>
      </c>
      <c r="P46" s="127">
        <v>106720</v>
      </c>
      <c r="Q46" s="145">
        <v>1.75</v>
      </c>
      <c r="R46" s="146">
        <v>0.05</v>
      </c>
      <c r="S46" s="147">
        <v>0.09</v>
      </c>
      <c r="T46" s="148">
        <v>9338</v>
      </c>
      <c r="U46" s="149">
        <v>933.8</v>
      </c>
      <c r="V46" s="150">
        <v>0.1</v>
      </c>
      <c r="W46" s="149">
        <v>4669</v>
      </c>
      <c r="X46" s="150">
        <v>0.5</v>
      </c>
      <c r="Y46" s="149">
        <v>2801.4</v>
      </c>
      <c r="Z46" s="157">
        <v>0.3</v>
      </c>
      <c r="AA46" s="149">
        <v>1867.6</v>
      </c>
      <c r="AB46" s="149">
        <v>0.2</v>
      </c>
      <c r="AC46" s="149">
        <v>3735.2</v>
      </c>
      <c r="AD46" s="158">
        <v>0.4</v>
      </c>
      <c r="AE46" s="147">
        <v>933.8</v>
      </c>
      <c r="AF46" s="159"/>
      <c r="AH46" s="126" t="s">
        <v>253</v>
      </c>
    </row>
    <row r="47" s="114" customFormat="1" ht="48" spans="1:34">
      <c r="A47" s="126">
        <v>48</v>
      </c>
      <c r="B47" s="126" t="s">
        <v>16</v>
      </c>
      <c r="C47" s="126" t="s">
        <v>193</v>
      </c>
      <c r="D47" s="126" t="s">
        <v>20</v>
      </c>
      <c r="E47" s="127" t="s">
        <v>199</v>
      </c>
      <c r="F47" s="127"/>
      <c r="G47" s="126" t="s">
        <v>188</v>
      </c>
      <c r="H47" s="128" t="s">
        <v>295</v>
      </c>
      <c r="I47" s="126" t="s">
        <v>296</v>
      </c>
      <c r="J47" s="126" t="s">
        <v>296</v>
      </c>
      <c r="K47" s="126" t="s">
        <v>297</v>
      </c>
      <c r="L47" s="126" t="s">
        <v>298</v>
      </c>
      <c r="M47" s="130">
        <v>45820</v>
      </c>
      <c r="N47" s="131">
        <v>45827</v>
      </c>
      <c r="O47" s="131">
        <v>46130</v>
      </c>
      <c r="P47" s="127">
        <v>40</v>
      </c>
      <c r="Q47" s="145">
        <v>48300</v>
      </c>
      <c r="R47" s="146">
        <v>0.056</v>
      </c>
      <c r="S47" s="147">
        <v>2704.8</v>
      </c>
      <c r="T47" s="148">
        <v>108192</v>
      </c>
      <c r="U47" s="149">
        <v>10819.2</v>
      </c>
      <c r="V47" s="150">
        <v>0.1</v>
      </c>
      <c r="W47" s="149">
        <v>43276.8</v>
      </c>
      <c r="X47" s="150">
        <v>0.4</v>
      </c>
      <c r="Y47" s="149">
        <v>21638.4</v>
      </c>
      <c r="Z47" s="157">
        <v>0.2</v>
      </c>
      <c r="AA47" s="149">
        <v>21638.4</v>
      </c>
      <c r="AB47" s="149">
        <v>0.2</v>
      </c>
      <c r="AC47" s="149">
        <v>54096</v>
      </c>
      <c r="AD47" s="158">
        <v>0.5</v>
      </c>
      <c r="AE47" s="147">
        <v>10819.2</v>
      </c>
      <c r="AF47" s="159"/>
      <c r="AH47" s="126" t="s">
        <v>20</v>
      </c>
    </row>
    <row r="48" s="114" customFormat="1" ht="36" spans="1:34">
      <c r="A48" s="126">
        <v>49</v>
      </c>
      <c r="B48" s="126" t="s">
        <v>16</v>
      </c>
      <c r="C48" s="126" t="s">
        <v>193</v>
      </c>
      <c r="D48" s="126" t="s">
        <v>20</v>
      </c>
      <c r="E48" s="127" t="s">
        <v>199</v>
      </c>
      <c r="F48" s="127"/>
      <c r="G48" s="126" t="s">
        <v>188</v>
      </c>
      <c r="H48" s="128" t="s">
        <v>299</v>
      </c>
      <c r="I48" s="126" t="s">
        <v>300</v>
      </c>
      <c r="J48" s="126" t="s">
        <v>300</v>
      </c>
      <c r="K48" s="126" t="s">
        <v>301</v>
      </c>
      <c r="L48" s="126" t="s">
        <v>213</v>
      </c>
      <c r="M48" s="130">
        <v>45820</v>
      </c>
      <c r="N48" s="131">
        <v>45824</v>
      </c>
      <c r="O48" s="131">
        <v>46127</v>
      </c>
      <c r="P48" s="127">
        <v>30.5</v>
      </c>
      <c r="Q48" s="145">
        <v>48300</v>
      </c>
      <c r="R48" s="146">
        <v>0.056</v>
      </c>
      <c r="S48" s="147">
        <v>2704.8</v>
      </c>
      <c r="T48" s="148">
        <v>82496.4</v>
      </c>
      <c r="U48" s="149">
        <v>8249.64</v>
      </c>
      <c r="V48" s="150">
        <v>0.1</v>
      </c>
      <c r="W48" s="149">
        <v>32998.56</v>
      </c>
      <c r="X48" s="150">
        <v>0.4</v>
      </c>
      <c r="Y48" s="149">
        <v>16499.28</v>
      </c>
      <c r="Z48" s="157">
        <v>0.2</v>
      </c>
      <c r="AA48" s="149">
        <v>16499.28</v>
      </c>
      <c r="AB48" s="149">
        <v>0.2</v>
      </c>
      <c r="AC48" s="149">
        <v>41248.2</v>
      </c>
      <c r="AD48" s="158">
        <v>0.5</v>
      </c>
      <c r="AE48" s="147">
        <v>8249.64</v>
      </c>
      <c r="AF48" s="159"/>
      <c r="AH48" s="126" t="s">
        <v>20</v>
      </c>
    </row>
    <row r="49" s="114" customFormat="1" ht="48" spans="1:34">
      <c r="A49" s="126">
        <v>50</v>
      </c>
      <c r="B49" s="126" t="s">
        <v>16</v>
      </c>
      <c r="C49" s="126" t="s">
        <v>193</v>
      </c>
      <c r="D49" s="126" t="s">
        <v>20</v>
      </c>
      <c r="E49" s="127" t="s">
        <v>302</v>
      </c>
      <c r="F49" s="127"/>
      <c r="G49" s="126" t="s">
        <v>188</v>
      </c>
      <c r="H49" s="128" t="s">
        <v>303</v>
      </c>
      <c r="I49" s="126" t="s">
        <v>296</v>
      </c>
      <c r="J49" s="126" t="s">
        <v>296</v>
      </c>
      <c r="K49" s="126" t="s">
        <v>297</v>
      </c>
      <c r="L49" s="126" t="s">
        <v>298</v>
      </c>
      <c r="M49" s="130">
        <v>45820</v>
      </c>
      <c r="N49" s="131">
        <v>45827</v>
      </c>
      <c r="O49" s="131">
        <v>46130</v>
      </c>
      <c r="P49" s="127">
        <v>21.5</v>
      </c>
      <c r="Q49" s="145">
        <v>19000</v>
      </c>
      <c r="R49" s="146">
        <v>0.056</v>
      </c>
      <c r="S49" s="147">
        <v>1064</v>
      </c>
      <c r="T49" s="148">
        <v>22876</v>
      </c>
      <c r="U49" s="149">
        <v>2287.6</v>
      </c>
      <c r="V49" s="150">
        <v>0.1</v>
      </c>
      <c r="W49" s="149">
        <v>9150.4</v>
      </c>
      <c r="X49" s="150">
        <v>0.4</v>
      </c>
      <c r="Y49" s="149">
        <v>4575.2</v>
      </c>
      <c r="Z49" s="157">
        <v>0.2</v>
      </c>
      <c r="AA49" s="149">
        <v>4575.2</v>
      </c>
      <c r="AB49" s="149">
        <v>0.2</v>
      </c>
      <c r="AC49" s="149">
        <v>11438</v>
      </c>
      <c r="AD49" s="158">
        <v>0.5</v>
      </c>
      <c r="AE49" s="147">
        <v>2287.6</v>
      </c>
      <c r="AF49" s="159"/>
      <c r="AH49" s="126" t="s">
        <v>20</v>
      </c>
    </row>
    <row r="50" s="114" customFormat="1" ht="48" spans="1:34">
      <c r="A50" s="126">
        <v>51</v>
      </c>
      <c r="B50" s="126" t="s">
        <v>16</v>
      </c>
      <c r="C50" s="126" t="s">
        <v>193</v>
      </c>
      <c r="D50" s="126" t="s">
        <v>20</v>
      </c>
      <c r="E50" s="127" t="s">
        <v>194</v>
      </c>
      <c r="F50" s="127"/>
      <c r="G50" s="126" t="s">
        <v>188</v>
      </c>
      <c r="H50" s="128" t="s">
        <v>304</v>
      </c>
      <c r="I50" s="126" t="s">
        <v>305</v>
      </c>
      <c r="J50" s="126" t="s">
        <v>305</v>
      </c>
      <c r="K50" s="126" t="s">
        <v>306</v>
      </c>
      <c r="L50" s="126" t="s">
        <v>307</v>
      </c>
      <c r="M50" s="130">
        <v>45825</v>
      </c>
      <c r="N50" s="131">
        <v>45826</v>
      </c>
      <c r="O50" s="131">
        <v>46129</v>
      </c>
      <c r="P50" s="127">
        <v>42</v>
      </c>
      <c r="Q50" s="145">
        <v>27450</v>
      </c>
      <c r="R50" s="146">
        <v>0.056</v>
      </c>
      <c r="S50" s="147">
        <v>1537.2</v>
      </c>
      <c r="T50" s="148">
        <v>64562.4</v>
      </c>
      <c r="U50" s="149">
        <v>6456.24</v>
      </c>
      <c r="V50" s="150">
        <v>0.1</v>
      </c>
      <c r="W50" s="149">
        <v>25824.96</v>
      </c>
      <c r="X50" s="150">
        <v>0.4</v>
      </c>
      <c r="Y50" s="149">
        <v>12912.48</v>
      </c>
      <c r="Z50" s="157">
        <v>0.2</v>
      </c>
      <c r="AA50" s="149">
        <v>12912.48</v>
      </c>
      <c r="AB50" s="149">
        <v>0.2</v>
      </c>
      <c r="AC50" s="149">
        <v>32281.2</v>
      </c>
      <c r="AD50" s="158">
        <v>0.5</v>
      </c>
      <c r="AE50" s="147">
        <v>6456.24</v>
      </c>
      <c r="AF50" s="159"/>
      <c r="AH50" s="126" t="s">
        <v>20</v>
      </c>
    </row>
    <row r="51" s="114" customFormat="1" ht="48" spans="1:34">
      <c r="A51" s="126">
        <v>52</v>
      </c>
      <c r="B51" s="126" t="s">
        <v>16</v>
      </c>
      <c r="C51" s="126" t="s">
        <v>193</v>
      </c>
      <c r="D51" s="126" t="s">
        <v>20</v>
      </c>
      <c r="E51" s="127" t="s">
        <v>194</v>
      </c>
      <c r="F51" s="127"/>
      <c r="G51" s="126" t="s">
        <v>188</v>
      </c>
      <c r="H51" s="128" t="s">
        <v>308</v>
      </c>
      <c r="I51" s="126" t="s">
        <v>309</v>
      </c>
      <c r="J51" s="126" t="s">
        <v>309</v>
      </c>
      <c r="K51" s="126" t="s">
        <v>310</v>
      </c>
      <c r="L51" s="126" t="s">
        <v>311</v>
      </c>
      <c r="M51" s="130">
        <v>45830</v>
      </c>
      <c r="N51" s="131">
        <v>45838</v>
      </c>
      <c r="O51" s="131">
        <v>46141</v>
      </c>
      <c r="P51" s="127">
        <v>22</v>
      </c>
      <c r="Q51" s="145">
        <v>27450</v>
      </c>
      <c r="R51" s="146">
        <v>0.056</v>
      </c>
      <c r="S51" s="147">
        <v>1537.2</v>
      </c>
      <c r="T51" s="148">
        <v>33818.4</v>
      </c>
      <c r="U51" s="149">
        <v>3381.84</v>
      </c>
      <c r="V51" s="150">
        <v>0.1</v>
      </c>
      <c r="W51" s="149">
        <v>13527.36</v>
      </c>
      <c r="X51" s="150">
        <v>0.4</v>
      </c>
      <c r="Y51" s="149">
        <v>6763.68</v>
      </c>
      <c r="Z51" s="157">
        <v>0.2</v>
      </c>
      <c r="AA51" s="149">
        <v>6763.68</v>
      </c>
      <c r="AB51" s="149">
        <v>0.2</v>
      </c>
      <c r="AC51" s="149">
        <v>16909.2</v>
      </c>
      <c r="AD51" s="158">
        <v>0.5</v>
      </c>
      <c r="AE51" s="147">
        <v>3381.84</v>
      </c>
      <c r="AF51" s="159"/>
      <c r="AH51" s="126" t="s">
        <v>20</v>
      </c>
    </row>
    <row r="52" s="114" customFormat="1" ht="48" spans="1:34">
      <c r="A52" s="126">
        <v>53</v>
      </c>
      <c r="B52" s="126" t="s">
        <v>16</v>
      </c>
      <c r="C52" s="126" t="s">
        <v>193</v>
      </c>
      <c r="D52" s="126" t="s">
        <v>20</v>
      </c>
      <c r="E52" s="127" t="s">
        <v>199</v>
      </c>
      <c r="F52" s="127"/>
      <c r="G52" s="126" t="s">
        <v>188</v>
      </c>
      <c r="H52" s="128" t="s">
        <v>312</v>
      </c>
      <c r="I52" s="126" t="s">
        <v>313</v>
      </c>
      <c r="J52" s="126" t="s">
        <v>313</v>
      </c>
      <c r="K52" s="126" t="s">
        <v>314</v>
      </c>
      <c r="L52" s="126" t="s">
        <v>276</v>
      </c>
      <c r="M52" s="130">
        <v>45825</v>
      </c>
      <c r="N52" s="131">
        <v>45826</v>
      </c>
      <c r="O52" s="131">
        <v>46129</v>
      </c>
      <c r="P52" s="127">
        <v>41</v>
      </c>
      <c r="Q52" s="145">
        <v>48300</v>
      </c>
      <c r="R52" s="146">
        <v>0.056</v>
      </c>
      <c r="S52" s="147">
        <v>2704.8</v>
      </c>
      <c r="T52" s="148">
        <v>110896.8</v>
      </c>
      <c r="U52" s="149">
        <v>11089.68</v>
      </c>
      <c r="V52" s="150">
        <v>0.1</v>
      </c>
      <c r="W52" s="149">
        <v>44358.72</v>
      </c>
      <c r="X52" s="150">
        <v>0.4</v>
      </c>
      <c r="Y52" s="149">
        <v>22179.36</v>
      </c>
      <c r="Z52" s="157">
        <v>0.2</v>
      </c>
      <c r="AA52" s="149">
        <v>22179.36</v>
      </c>
      <c r="AB52" s="149">
        <v>0.2</v>
      </c>
      <c r="AC52" s="149">
        <v>55448.4</v>
      </c>
      <c r="AD52" s="158">
        <v>0.5</v>
      </c>
      <c r="AE52" s="147">
        <v>11089.68</v>
      </c>
      <c r="AF52" s="159"/>
      <c r="AH52" s="126" t="s">
        <v>20</v>
      </c>
    </row>
    <row r="53" s="114" customFormat="1" ht="48" spans="1:34">
      <c r="A53" s="126">
        <v>54</v>
      </c>
      <c r="B53" s="126" t="s">
        <v>16</v>
      </c>
      <c r="C53" s="126" t="s">
        <v>193</v>
      </c>
      <c r="D53" s="126" t="s">
        <v>20</v>
      </c>
      <c r="E53" s="127" t="s">
        <v>199</v>
      </c>
      <c r="F53" s="127"/>
      <c r="G53" s="126" t="s">
        <v>188</v>
      </c>
      <c r="H53" s="128" t="s">
        <v>315</v>
      </c>
      <c r="I53" s="126" t="s">
        <v>305</v>
      </c>
      <c r="J53" s="126" t="s">
        <v>305</v>
      </c>
      <c r="K53" s="126" t="s">
        <v>306</v>
      </c>
      <c r="L53" s="126" t="s">
        <v>307</v>
      </c>
      <c r="M53" s="130">
        <v>45825</v>
      </c>
      <c r="N53" s="131">
        <v>45826</v>
      </c>
      <c r="O53" s="131">
        <v>46129</v>
      </c>
      <c r="P53" s="127">
        <v>20</v>
      </c>
      <c r="Q53" s="145">
        <v>48300</v>
      </c>
      <c r="R53" s="146">
        <v>0.056</v>
      </c>
      <c r="S53" s="147">
        <v>2704.8</v>
      </c>
      <c r="T53" s="148">
        <v>54096</v>
      </c>
      <c r="U53" s="149">
        <v>5409.6</v>
      </c>
      <c r="V53" s="150">
        <v>0.1</v>
      </c>
      <c r="W53" s="149">
        <v>21638.4</v>
      </c>
      <c r="X53" s="150">
        <v>0.4</v>
      </c>
      <c r="Y53" s="149">
        <v>10819.2</v>
      </c>
      <c r="Z53" s="157">
        <v>0.2</v>
      </c>
      <c r="AA53" s="149">
        <v>10819.2</v>
      </c>
      <c r="AB53" s="149">
        <v>0.2</v>
      </c>
      <c r="AC53" s="149">
        <v>27048</v>
      </c>
      <c r="AD53" s="158">
        <v>0.5</v>
      </c>
      <c r="AE53" s="147">
        <v>5409.6</v>
      </c>
      <c r="AF53" s="159"/>
      <c r="AH53" s="126" t="s">
        <v>20</v>
      </c>
    </row>
    <row r="54" s="114" customFormat="1" ht="48" spans="1:34">
      <c r="A54" s="126">
        <v>55</v>
      </c>
      <c r="B54" s="126" t="s">
        <v>16</v>
      </c>
      <c r="C54" s="126" t="s">
        <v>193</v>
      </c>
      <c r="D54" s="126" t="s">
        <v>20</v>
      </c>
      <c r="E54" s="127" t="s">
        <v>242</v>
      </c>
      <c r="F54" s="127"/>
      <c r="G54" s="126" t="s">
        <v>188</v>
      </c>
      <c r="H54" s="128" t="s">
        <v>316</v>
      </c>
      <c r="I54" s="126" t="s">
        <v>305</v>
      </c>
      <c r="J54" s="126" t="s">
        <v>305</v>
      </c>
      <c r="K54" s="126" t="s">
        <v>306</v>
      </c>
      <c r="L54" s="126" t="s">
        <v>307</v>
      </c>
      <c r="M54" s="130">
        <v>45825</v>
      </c>
      <c r="N54" s="131">
        <v>45826</v>
      </c>
      <c r="O54" s="131">
        <v>46039</v>
      </c>
      <c r="P54" s="127">
        <v>8</v>
      </c>
      <c r="Q54" s="145">
        <v>99000</v>
      </c>
      <c r="R54" s="146">
        <v>0.048</v>
      </c>
      <c r="S54" s="147">
        <v>4752</v>
      </c>
      <c r="T54" s="148">
        <v>38016</v>
      </c>
      <c r="U54" s="149">
        <v>3801.6</v>
      </c>
      <c r="V54" s="150">
        <v>0.1</v>
      </c>
      <c r="W54" s="149">
        <v>15206.4</v>
      </c>
      <c r="X54" s="150">
        <v>0.4</v>
      </c>
      <c r="Y54" s="149">
        <v>7603.2</v>
      </c>
      <c r="Z54" s="157">
        <v>0.2</v>
      </c>
      <c r="AA54" s="149">
        <v>7603.2</v>
      </c>
      <c r="AB54" s="149">
        <v>0.2</v>
      </c>
      <c r="AC54" s="149">
        <v>19008</v>
      </c>
      <c r="AD54" s="158">
        <v>0.5</v>
      </c>
      <c r="AE54" s="147">
        <v>3801.6</v>
      </c>
      <c r="AF54" s="159"/>
      <c r="AH54" s="126" t="s">
        <v>20</v>
      </c>
    </row>
    <row r="55" s="114" customFormat="1" ht="36" spans="1:34">
      <c r="A55" s="126">
        <v>56</v>
      </c>
      <c r="B55" s="126" t="s">
        <v>16</v>
      </c>
      <c r="C55" s="126" t="s">
        <v>193</v>
      </c>
      <c r="D55" s="126" t="s">
        <v>20</v>
      </c>
      <c r="E55" s="127" t="s">
        <v>209</v>
      </c>
      <c r="F55" s="127"/>
      <c r="G55" s="126" t="s">
        <v>188</v>
      </c>
      <c r="H55" s="128" t="s">
        <v>317</v>
      </c>
      <c r="I55" s="126" t="s">
        <v>196</v>
      </c>
      <c r="J55" s="126" t="s">
        <v>196</v>
      </c>
      <c r="K55" s="126" t="s">
        <v>197</v>
      </c>
      <c r="L55" s="126" t="s">
        <v>197</v>
      </c>
      <c r="M55" s="130">
        <v>45835</v>
      </c>
      <c r="N55" s="131">
        <v>45838</v>
      </c>
      <c r="O55" s="131">
        <v>46141</v>
      </c>
      <c r="P55" s="127">
        <v>50</v>
      </c>
      <c r="Q55" s="145">
        <v>100000</v>
      </c>
      <c r="R55" s="146">
        <v>0.056</v>
      </c>
      <c r="S55" s="147">
        <v>5600</v>
      </c>
      <c r="T55" s="148">
        <v>280000</v>
      </c>
      <c r="U55" s="149">
        <v>28000</v>
      </c>
      <c r="V55" s="150">
        <v>0.1</v>
      </c>
      <c r="W55" s="149">
        <v>112000</v>
      </c>
      <c r="X55" s="150">
        <v>0.4</v>
      </c>
      <c r="Y55" s="149">
        <v>56000</v>
      </c>
      <c r="Z55" s="157">
        <v>0.2</v>
      </c>
      <c r="AA55" s="149">
        <v>56000</v>
      </c>
      <c r="AB55" s="149">
        <v>0.2</v>
      </c>
      <c r="AC55" s="149">
        <v>140000</v>
      </c>
      <c r="AD55" s="158">
        <v>0.5</v>
      </c>
      <c r="AE55" s="147">
        <v>28000</v>
      </c>
      <c r="AF55" s="159"/>
      <c r="AH55" s="126" t="s">
        <v>20</v>
      </c>
    </row>
    <row r="56" s="114" customFormat="1" ht="48" spans="1:34">
      <c r="A56" s="126">
        <v>57</v>
      </c>
      <c r="B56" s="126" t="s">
        <v>16</v>
      </c>
      <c r="C56" s="126" t="s">
        <v>193</v>
      </c>
      <c r="D56" s="126" t="s">
        <v>20</v>
      </c>
      <c r="E56" s="127" t="s">
        <v>199</v>
      </c>
      <c r="F56" s="127"/>
      <c r="G56" s="126" t="s">
        <v>188</v>
      </c>
      <c r="H56" s="128" t="s">
        <v>318</v>
      </c>
      <c r="I56" s="126" t="s">
        <v>319</v>
      </c>
      <c r="J56" s="126" t="s">
        <v>319</v>
      </c>
      <c r="K56" s="126" t="s">
        <v>320</v>
      </c>
      <c r="L56" s="126" t="s">
        <v>262</v>
      </c>
      <c r="M56" s="130">
        <v>45831</v>
      </c>
      <c r="N56" s="131">
        <v>45833</v>
      </c>
      <c r="O56" s="131">
        <v>46136</v>
      </c>
      <c r="P56" s="127">
        <v>16</v>
      </c>
      <c r="Q56" s="145">
        <v>48300</v>
      </c>
      <c r="R56" s="146">
        <v>0.056</v>
      </c>
      <c r="S56" s="147">
        <v>2704.8</v>
      </c>
      <c r="T56" s="148">
        <v>43276.8</v>
      </c>
      <c r="U56" s="149">
        <v>4327.68</v>
      </c>
      <c r="V56" s="150">
        <v>0.1</v>
      </c>
      <c r="W56" s="149">
        <v>17310.72</v>
      </c>
      <c r="X56" s="150">
        <v>0.4</v>
      </c>
      <c r="Y56" s="149">
        <v>8655.36</v>
      </c>
      <c r="Z56" s="157">
        <v>0.2</v>
      </c>
      <c r="AA56" s="149">
        <v>8655.36</v>
      </c>
      <c r="AB56" s="149">
        <v>0.2</v>
      </c>
      <c r="AC56" s="149">
        <v>21638.4</v>
      </c>
      <c r="AD56" s="158">
        <v>0.5</v>
      </c>
      <c r="AE56" s="147">
        <v>4327.68</v>
      </c>
      <c r="AF56" s="159"/>
      <c r="AH56" s="126" t="s">
        <v>20</v>
      </c>
    </row>
    <row r="57" s="114" customFormat="1" ht="36" spans="1:34">
      <c r="A57" s="126">
        <v>58</v>
      </c>
      <c r="B57" s="126" t="s">
        <v>16</v>
      </c>
      <c r="C57" s="126" t="s">
        <v>193</v>
      </c>
      <c r="D57" s="126" t="s">
        <v>20</v>
      </c>
      <c r="E57" s="127" t="s">
        <v>209</v>
      </c>
      <c r="F57" s="127"/>
      <c r="G57" s="126" t="s">
        <v>188</v>
      </c>
      <c r="H57" s="128" t="s">
        <v>321</v>
      </c>
      <c r="I57" s="126" t="s">
        <v>322</v>
      </c>
      <c r="J57" s="126" t="s">
        <v>322</v>
      </c>
      <c r="K57" s="126" t="s">
        <v>323</v>
      </c>
      <c r="L57" s="126" t="s">
        <v>324</v>
      </c>
      <c r="M57" s="130">
        <v>45833</v>
      </c>
      <c r="N57" s="131">
        <v>45838</v>
      </c>
      <c r="O57" s="131">
        <v>46202</v>
      </c>
      <c r="P57" s="127">
        <v>22</v>
      </c>
      <c r="Q57" s="145">
        <v>100000</v>
      </c>
      <c r="R57" s="146">
        <v>0.056</v>
      </c>
      <c r="S57" s="147">
        <v>5600</v>
      </c>
      <c r="T57" s="148">
        <v>123200</v>
      </c>
      <c r="U57" s="149">
        <v>12320</v>
      </c>
      <c r="V57" s="150">
        <v>0.1</v>
      </c>
      <c r="W57" s="149">
        <v>49280</v>
      </c>
      <c r="X57" s="150">
        <v>0.4</v>
      </c>
      <c r="Y57" s="149">
        <v>24640</v>
      </c>
      <c r="Z57" s="157">
        <v>0.2</v>
      </c>
      <c r="AA57" s="149">
        <v>24640</v>
      </c>
      <c r="AB57" s="149">
        <v>0.2</v>
      </c>
      <c r="AC57" s="149">
        <v>61600</v>
      </c>
      <c r="AD57" s="158">
        <v>0.5</v>
      </c>
      <c r="AE57" s="147">
        <v>12320</v>
      </c>
      <c r="AF57" s="159"/>
      <c r="AH57" s="126" t="s">
        <v>20</v>
      </c>
    </row>
    <row r="58" s="114" customFormat="1" ht="48" spans="1:34">
      <c r="A58" s="126">
        <v>59</v>
      </c>
      <c r="B58" s="126" t="s">
        <v>16</v>
      </c>
      <c r="C58" s="126" t="s">
        <v>193</v>
      </c>
      <c r="D58" s="126" t="s">
        <v>20</v>
      </c>
      <c r="E58" s="127" t="s">
        <v>199</v>
      </c>
      <c r="F58" s="127"/>
      <c r="G58" s="126" t="s">
        <v>188</v>
      </c>
      <c r="H58" s="128" t="s">
        <v>325</v>
      </c>
      <c r="I58" s="126" t="s">
        <v>319</v>
      </c>
      <c r="J58" s="126" t="s">
        <v>319</v>
      </c>
      <c r="K58" s="126" t="s">
        <v>320</v>
      </c>
      <c r="L58" s="126" t="s">
        <v>307</v>
      </c>
      <c r="M58" s="130">
        <v>45831</v>
      </c>
      <c r="N58" s="131">
        <v>45833</v>
      </c>
      <c r="O58" s="131">
        <v>46136</v>
      </c>
      <c r="P58" s="127">
        <v>46</v>
      </c>
      <c r="Q58" s="145">
        <v>48300</v>
      </c>
      <c r="R58" s="146">
        <v>0.056</v>
      </c>
      <c r="S58" s="147">
        <v>2704.8</v>
      </c>
      <c r="T58" s="148">
        <v>124420.8</v>
      </c>
      <c r="U58" s="149">
        <v>12442.08</v>
      </c>
      <c r="V58" s="150">
        <v>0.1</v>
      </c>
      <c r="W58" s="149">
        <v>49768.32</v>
      </c>
      <c r="X58" s="150">
        <v>0.4</v>
      </c>
      <c r="Y58" s="149">
        <v>24884.16</v>
      </c>
      <c r="Z58" s="157">
        <v>0.2</v>
      </c>
      <c r="AA58" s="149">
        <v>24884.16</v>
      </c>
      <c r="AB58" s="149">
        <v>0.2</v>
      </c>
      <c r="AC58" s="149">
        <v>62210.4</v>
      </c>
      <c r="AD58" s="158">
        <v>0.5</v>
      </c>
      <c r="AE58" s="147">
        <v>12442.08</v>
      </c>
      <c r="AF58" s="159"/>
      <c r="AH58" s="126" t="s">
        <v>20</v>
      </c>
    </row>
    <row r="59" s="114" customFormat="1" ht="36" spans="1:34">
      <c r="A59" s="126">
        <v>60</v>
      </c>
      <c r="B59" s="126" t="s">
        <v>16</v>
      </c>
      <c r="C59" s="126" t="s">
        <v>193</v>
      </c>
      <c r="D59" s="126" t="s">
        <v>20</v>
      </c>
      <c r="E59" s="127" t="s">
        <v>199</v>
      </c>
      <c r="F59" s="127"/>
      <c r="G59" s="126" t="s">
        <v>188</v>
      </c>
      <c r="H59" s="128" t="s">
        <v>326</v>
      </c>
      <c r="I59" s="126" t="s">
        <v>196</v>
      </c>
      <c r="J59" s="126" t="s">
        <v>196</v>
      </c>
      <c r="K59" s="126" t="s">
        <v>197</v>
      </c>
      <c r="L59" s="126" t="s">
        <v>197</v>
      </c>
      <c r="M59" s="130">
        <v>45835</v>
      </c>
      <c r="N59" s="131">
        <v>45838</v>
      </c>
      <c r="O59" s="131">
        <v>46141</v>
      </c>
      <c r="P59" s="127">
        <v>65</v>
      </c>
      <c r="Q59" s="145">
        <v>48300</v>
      </c>
      <c r="R59" s="146">
        <v>0.056</v>
      </c>
      <c r="S59" s="147">
        <v>2704.8</v>
      </c>
      <c r="T59" s="148">
        <v>175812</v>
      </c>
      <c r="U59" s="149">
        <v>17581.2</v>
      </c>
      <c r="V59" s="150">
        <v>0.1</v>
      </c>
      <c r="W59" s="149">
        <v>70324.8</v>
      </c>
      <c r="X59" s="150">
        <v>0.4</v>
      </c>
      <c r="Y59" s="149">
        <v>35162.4</v>
      </c>
      <c r="Z59" s="157">
        <v>0.2</v>
      </c>
      <c r="AA59" s="149">
        <v>35162.4</v>
      </c>
      <c r="AB59" s="149">
        <v>0.2</v>
      </c>
      <c r="AC59" s="149">
        <v>87906</v>
      </c>
      <c r="AD59" s="158">
        <v>0.5</v>
      </c>
      <c r="AE59" s="147">
        <v>17581.2</v>
      </c>
      <c r="AF59" s="159"/>
      <c r="AH59" s="126" t="s">
        <v>20</v>
      </c>
    </row>
    <row r="60" s="114" customFormat="1" ht="36" spans="1:34">
      <c r="A60" s="126">
        <v>63</v>
      </c>
      <c r="B60" s="126" t="s">
        <v>16</v>
      </c>
      <c r="C60" s="126" t="s">
        <v>193</v>
      </c>
      <c r="D60" s="126" t="s">
        <v>20</v>
      </c>
      <c r="E60" s="127" t="s">
        <v>232</v>
      </c>
      <c r="F60" s="127"/>
      <c r="G60" s="126" t="s">
        <v>188</v>
      </c>
      <c r="H60" s="128" t="s">
        <v>327</v>
      </c>
      <c r="I60" s="126" t="s">
        <v>328</v>
      </c>
      <c r="J60" s="126" t="s">
        <v>328</v>
      </c>
      <c r="K60" s="126" t="s">
        <v>329</v>
      </c>
      <c r="L60" s="126" t="s">
        <v>329</v>
      </c>
      <c r="M60" s="130">
        <v>45851</v>
      </c>
      <c r="N60" s="131">
        <v>45852</v>
      </c>
      <c r="O60" s="131">
        <v>46066</v>
      </c>
      <c r="P60" s="127">
        <v>36</v>
      </c>
      <c r="Q60" s="145">
        <v>55200</v>
      </c>
      <c r="R60" s="146">
        <v>0.048</v>
      </c>
      <c r="S60" s="147">
        <v>2649.6</v>
      </c>
      <c r="T60" s="148">
        <v>95385.6</v>
      </c>
      <c r="U60" s="149">
        <v>9538.56</v>
      </c>
      <c r="V60" s="150">
        <v>0.1</v>
      </c>
      <c r="W60" s="149">
        <v>38154.24</v>
      </c>
      <c r="X60" s="150">
        <v>0.4</v>
      </c>
      <c r="Y60" s="149">
        <v>19077.12</v>
      </c>
      <c r="Z60" s="157">
        <v>0.2</v>
      </c>
      <c r="AA60" s="149">
        <v>19077.12</v>
      </c>
      <c r="AB60" s="149">
        <v>0.2</v>
      </c>
      <c r="AC60" s="149">
        <v>47692.8</v>
      </c>
      <c r="AD60" s="158">
        <v>0.5</v>
      </c>
      <c r="AE60" s="147">
        <v>9538.56</v>
      </c>
      <c r="AF60" s="159"/>
      <c r="AH60" s="126" t="s">
        <v>20</v>
      </c>
    </row>
    <row r="61" s="114" customFormat="1" ht="48" spans="1:34">
      <c r="A61" s="126">
        <v>64</v>
      </c>
      <c r="B61" s="126" t="s">
        <v>16</v>
      </c>
      <c r="C61" s="126" t="s">
        <v>186</v>
      </c>
      <c r="D61" s="126" t="str">
        <f>E61</f>
        <v>高标钢结构大棚</v>
      </c>
      <c r="E61" s="127" t="s">
        <v>187</v>
      </c>
      <c r="F61" s="127"/>
      <c r="G61" s="126" t="s">
        <v>188</v>
      </c>
      <c r="H61" s="128" t="s">
        <v>330</v>
      </c>
      <c r="I61" s="126" t="s">
        <v>331</v>
      </c>
      <c r="J61" s="126" t="s">
        <v>331</v>
      </c>
      <c r="K61" s="126" t="s">
        <v>332</v>
      </c>
      <c r="L61" s="126" t="s">
        <v>333</v>
      </c>
      <c r="M61" s="130">
        <v>45856</v>
      </c>
      <c r="N61" s="131">
        <v>45857</v>
      </c>
      <c r="O61" s="131">
        <v>46221</v>
      </c>
      <c r="P61" s="127">
        <v>7.6</v>
      </c>
      <c r="Q61" s="145">
        <v>32000</v>
      </c>
      <c r="R61" s="146">
        <v>0.025</v>
      </c>
      <c r="S61" s="147">
        <v>800</v>
      </c>
      <c r="T61" s="148">
        <v>6080</v>
      </c>
      <c r="U61" s="149">
        <v>608</v>
      </c>
      <c r="V61" s="150">
        <v>0.1</v>
      </c>
      <c r="W61" s="149">
        <v>3040</v>
      </c>
      <c r="X61" s="150">
        <v>0.5</v>
      </c>
      <c r="Y61" s="149">
        <v>1824</v>
      </c>
      <c r="Z61" s="157">
        <v>0.3</v>
      </c>
      <c r="AA61" s="149">
        <v>1216</v>
      </c>
      <c r="AB61" s="149">
        <v>0.2</v>
      </c>
      <c r="AC61" s="149">
        <v>2432</v>
      </c>
      <c r="AD61" s="158">
        <v>0.4</v>
      </c>
      <c r="AE61" s="147">
        <v>608</v>
      </c>
      <c r="AF61" s="159"/>
      <c r="AH61" s="126" t="s">
        <v>187</v>
      </c>
    </row>
    <row r="62" s="114" customFormat="1" ht="48" spans="1:34">
      <c r="A62" s="126">
        <v>65</v>
      </c>
      <c r="B62" s="126" t="s">
        <v>16</v>
      </c>
      <c r="C62" s="126" t="s">
        <v>186</v>
      </c>
      <c r="D62" s="126" t="str">
        <f>E62</f>
        <v>高标大棚附加险</v>
      </c>
      <c r="E62" s="127" t="s">
        <v>222</v>
      </c>
      <c r="F62" s="127"/>
      <c r="G62" s="126" t="s">
        <v>188</v>
      </c>
      <c r="H62" s="128" t="s">
        <v>330</v>
      </c>
      <c r="I62" s="126" t="s">
        <v>331</v>
      </c>
      <c r="J62" s="126" t="s">
        <v>331</v>
      </c>
      <c r="K62" s="126" t="s">
        <v>332</v>
      </c>
      <c r="L62" s="126" t="s">
        <v>333</v>
      </c>
      <c r="M62" s="130">
        <v>45856</v>
      </c>
      <c r="N62" s="131">
        <v>45857</v>
      </c>
      <c r="O62" s="131">
        <v>46221</v>
      </c>
      <c r="P62" s="127">
        <v>7.6</v>
      </c>
      <c r="Q62" s="145">
        <v>2000</v>
      </c>
      <c r="R62" s="146">
        <v>0.03</v>
      </c>
      <c r="S62" s="147">
        <v>60</v>
      </c>
      <c r="T62" s="148">
        <v>456</v>
      </c>
      <c r="U62" s="149">
        <v>45.6</v>
      </c>
      <c r="V62" s="150">
        <v>0.1</v>
      </c>
      <c r="W62" s="149">
        <v>228</v>
      </c>
      <c r="X62" s="150">
        <v>0.5</v>
      </c>
      <c r="Y62" s="149">
        <v>136.8</v>
      </c>
      <c r="Z62" s="157">
        <v>0.3</v>
      </c>
      <c r="AA62" s="149">
        <v>91.2</v>
      </c>
      <c r="AB62" s="149">
        <v>0.2</v>
      </c>
      <c r="AC62" s="149">
        <v>182.4</v>
      </c>
      <c r="AD62" s="158">
        <v>0.4</v>
      </c>
      <c r="AE62" s="147">
        <v>45.6</v>
      </c>
      <c r="AF62" s="159"/>
      <c r="AH62" s="126" t="s">
        <v>222</v>
      </c>
    </row>
    <row r="63" s="114" customFormat="1" ht="36" spans="1:34">
      <c r="A63" s="126">
        <v>66</v>
      </c>
      <c r="B63" s="126" t="s">
        <v>16</v>
      </c>
      <c r="C63" s="126" t="s">
        <v>186</v>
      </c>
      <c r="D63" s="126" t="str">
        <f>E63</f>
        <v>高标钢结构大棚</v>
      </c>
      <c r="E63" s="127" t="s">
        <v>187</v>
      </c>
      <c r="F63" s="127"/>
      <c r="G63" s="126" t="s">
        <v>188</v>
      </c>
      <c r="H63" s="128" t="s">
        <v>334</v>
      </c>
      <c r="I63" s="126" t="s">
        <v>335</v>
      </c>
      <c r="J63" s="126" t="s">
        <v>335</v>
      </c>
      <c r="K63" s="126" t="s">
        <v>336</v>
      </c>
      <c r="L63" s="126" t="s">
        <v>336</v>
      </c>
      <c r="M63" s="130">
        <v>45856</v>
      </c>
      <c r="N63" s="131">
        <v>45857</v>
      </c>
      <c r="O63" s="131">
        <v>46221</v>
      </c>
      <c r="P63" s="127">
        <v>22</v>
      </c>
      <c r="Q63" s="145">
        <v>32000</v>
      </c>
      <c r="R63" s="146">
        <v>0.025</v>
      </c>
      <c r="S63" s="147">
        <v>800</v>
      </c>
      <c r="T63" s="148">
        <v>17600</v>
      </c>
      <c r="U63" s="149">
        <v>1760</v>
      </c>
      <c r="V63" s="150">
        <v>0.1</v>
      </c>
      <c r="W63" s="149">
        <v>8800</v>
      </c>
      <c r="X63" s="150">
        <v>0.5</v>
      </c>
      <c r="Y63" s="149">
        <v>5280</v>
      </c>
      <c r="Z63" s="157">
        <v>0.3</v>
      </c>
      <c r="AA63" s="149">
        <v>3520</v>
      </c>
      <c r="AB63" s="149">
        <v>0.2</v>
      </c>
      <c r="AC63" s="149">
        <v>7040</v>
      </c>
      <c r="AD63" s="158">
        <v>0.4</v>
      </c>
      <c r="AE63" s="147">
        <v>1760</v>
      </c>
      <c r="AF63" s="159"/>
      <c r="AH63" s="126" t="s">
        <v>187</v>
      </c>
    </row>
    <row r="64" s="114" customFormat="1" ht="36" spans="1:34">
      <c r="A64" s="126">
        <v>67</v>
      </c>
      <c r="B64" s="126" t="s">
        <v>16</v>
      </c>
      <c r="C64" s="126" t="s">
        <v>186</v>
      </c>
      <c r="D64" s="126" t="str">
        <f>E64</f>
        <v>高标大棚附加险</v>
      </c>
      <c r="E64" s="127" t="s">
        <v>222</v>
      </c>
      <c r="F64" s="127"/>
      <c r="G64" s="126" t="s">
        <v>188</v>
      </c>
      <c r="H64" s="128" t="s">
        <v>334</v>
      </c>
      <c r="I64" s="126" t="s">
        <v>335</v>
      </c>
      <c r="J64" s="126" t="s">
        <v>335</v>
      </c>
      <c r="K64" s="126" t="s">
        <v>336</v>
      </c>
      <c r="L64" s="126" t="s">
        <v>336</v>
      </c>
      <c r="M64" s="130">
        <v>45856</v>
      </c>
      <c r="N64" s="131">
        <v>45857</v>
      </c>
      <c r="O64" s="131">
        <v>46221</v>
      </c>
      <c r="P64" s="127">
        <v>22</v>
      </c>
      <c r="Q64" s="145">
        <v>2000</v>
      </c>
      <c r="R64" s="146">
        <v>0.03</v>
      </c>
      <c r="S64" s="147">
        <v>60</v>
      </c>
      <c r="T64" s="148">
        <v>1320</v>
      </c>
      <c r="U64" s="149">
        <v>132</v>
      </c>
      <c r="V64" s="150">
        <v>0.1</v>
      </c>
      <c r="W64" s="149">
        <v>660</v>
      </c>
      <c r="X64" s="150">
        <v>0.5</v>
      </c>
      <c r="Y64" s="149">
        <v>396</v>
      </c>
      <c r="Z64" s="157">
        <v>0.3</v>
      </c>
      <c r="AA64" s="149">
        <v>264</v>
      </c>
      <c r="AB64" s="149">
        <v>0.2</v>
      </c>
      <c r="AC64" s="149">
        <v>528</v>
      </c>
      <c r="AD64" s="158">
        <v>0.4</v>
      </c>
      <c r="AE64" s="147">
        <v>132</v>
      </c>
      <c r="AF64" s="159"/>
      <c r="AH64" s="126" t="s">
        <v>222</v>
      </c>
    </row>
    <row r="65" s="114" customFormat="1" ht="36" spans="1:34">
      <c r="A65" s="126">
        <v>68</v>
      </c>
      <c r="B65" s="126" t="s">
        <v>16</v>
      </c>
      <c r="C65" s="126" t="s">
        <v>193</v>
      </c>
      <c r="D65" s="126" t="s">
        <v>20</v>
      </c>
      <c r="E65" s="127" t="s">
        <v>242</v>
      </c>
      <c r="F65" s="127"/>
      <c r="G65" s="126" t="s">
        <v>188</v>
      </c>
      <c r="H65" s="128" t="s">
        <v>337</v>
      </c>
      <c r="I65" s="126" t="s">
        <v>338</v>
      </c>
      <c r="J65" s="126" t="s">
        <v>338</v>
      </c>
      <c r="K65" s="126" t="s">
        <v>339</v>
      </c>
      <c r="L65" s="126" t="s">
        <v>340</v>
      </c>
      <c r="M65" s="130">
        <v>45860</v>
      </c>
      <c r="N65" s="131">
        <v>45863</v>
      </c>
      <c r="O65" s="131">
        <v>46166</v>
      </c>
      <c r="P65" s="127">
        <v>26</v>
      </c>
      <c r="Q65" s="145">
        <v>99000</v>
      </c>
      <c r="R65" s="146">
        <v>0.056</v>
      </c>
      <c r="S65" s="147">
        <v>5544</v>
      </c>
      <c r="T65" s="148">
        <v>144144</v>
      </c>
      <c r="U65" s="149">
        <v>14414.4</v>
      </c>
      <c r="V65" s="150">
        <v>0.1</v>
      </c>
      <c r="W65" s="149">
        <v>57657.6</v>
      </c>
      <c r="X65" s="150">
        <v>0.4</v>
      </c>
      <c r="Y65" s="149">
        <v>28828.8</v>
      </c>
      <c r="Z65" s="157">
        <v>0.2</v>
      </c>
      <c r="AA65" s="149">
        <v>28828.8</v>
      </c>
      <c r="AB65" s="149">
        <v>0.2</v>
      </c>
      <c r="AC65" s="149">
        <v>72072</v>
      </c>
      <c r="AD65" s="158">
        <v>0.5</v>
      </c>
      <c r="AE65" s="147">
        <v>14414.4</v>
      </c>
      <c r="AF65" s="159"/>
      <c r="AH65" s="126" t="s">
        <v>20</v>
      </c>
    </row>
    <row r="66" s="114" customFormat="1" ht="36" spans="1:34">
      <c r="A66" s="126">
        <v>69</v>
      </c>
      <c r="B66" s="126" t="s">
        <v>16</v>
      </c>
      <c r="C66" s="126" t="s">
        <v>193</v>
      </c>
      <c r="D66" s="126" t="s">
        <v>20</v>
      </c>
      <c r="E66" s="127" t="s">
        <v>242</v>
      </c>
      <c r="F66" s="127"/>
      <c r="G66" s="126" t="s">
        <v>188</v>
      </c>
      <c r="H66" s="128" t="s">
        <v>341</v>
      </c>
      <c r="I66" s="126" t="s">
        <v>338</v>
      </c>
      <c r="J66" s="126" t="s">
        <v>338</v>
      </c>
      <c r="K66" s="126" t="s">
        <v>339</v>
      </c>
      <c r="L66" s="126" t="s">
        <v>307</v>
      </c>
      <c r="M66" s="130">
        <v>45860</v>
      </c>
      <c r="N66" s="131">
        <v>45863</v>
      </c>
      <c r="O66" s="131">
        <v>46166</v>
      </c>
      <c r="P66" s="127">
        <v>17</v>
      </c>
      <c r="Q66" s="145">
        <v>99000</v>
      </c>
      <c r="R66" s="146">
        <v>0.056</v>
      </c>
      <c r="S66" s="147">
        <v>5544</v>
      </c>
      <c r="T66" s="148">
        <v>94248</v>
      </c>
      <c r="U66" s="149">
        <v>9424.8</v>
      </c>
      <c r="V66" s="150">
        <v>0.1</v>
      </c>
      <c r="W66" s="149">
        <v>37699.2</v>
      </c>
      <c r="X66" s="150">
        <v>0.4</v>
      </c>
      <c r="Y66" s="149">
        <v>18849.6</v>
      </c>
      <c r="Z66" s="157">
        <v>0.2</v>
      </c>
      <c r="AA66" s="149">
        <v>18849.6</v>
      </c>
      <c r="AB66" s="149">
        <v>0.2</v>
      </c>
      <c r="AC66" s="149">
        <v>47124</v>
      </c>
      <c r="AD66" s="158">
        <v>0.5</v>
      </c>
      <c r="AE66" s="147">
        <v>9424.8</v>
      </c>
      <c r="AF66" s="159"/>
      <c r="AH66" s="126" t="s">
        <v>20</v>
      </c>
    </row>
    <row r="67" s="114" customFormat="1" ht="36" spans="1:34">
      <c r="A67" s="126">
        <v>70</v>
      </c>
      <c r="B67" s="126" t="s">
        <v>16</v>
      </c>
      <c r="C67" s="126" t="s">
        <v>193</v>
      </c>
      <c r="D67" s="126" t="s">
        <v>20</v>
      </c>
      <c r="E67" s="127" t="s">
        <v>342</v>
      </c>
      <c r="F67" s="127"/>
      <c r="G67" s="126" t="s">
        <v>188</v>
      </c>
      <c r="H67" s="128" t="s">
        <v>343</v>
      </c>
      <c r="I67" s="126" t="s">
        <v>338</v>
      </c>
      <c r="J67" s="126" t="s">
        <v>338</v>
      </c>
      <c r="K67" s="126" t="s">
        <v>339</v>
      </c>
      <c r="L67" s="126" t="s">
        <v>340</v>
      </c>
      <c r="M67" s="130">
        <v>45860</v>
      </c>
      <c r="N67" s="131">
        <v>45863</v>
      </c>
      <c r="O67" s="131">
        <v>46077</v>
      </c>
      <c r="P67" s="127">
        <v>10</v>
      </c>
      <c r="Q67" s="145">
        <v>14640</v>
      </c>
      <c r="R67" s="146">
        <v>0.048</v>
      </c>
      <c r="S67" s="147">
        <v>702.72</v>
      </c>
      <c r="T67" s="148">
        <v>7027.2</v>
      </c>
      <c r="U67" s="149">
        <v>702.72</v>
      </c>
      <c r="V67" s="150">
        <v>0.1</v>
      </c>
      <c r="W67" s="149">
        <v>2810.88</v>
      </c>
      <c r="X67" s="150">
        <v>0.4</v>
      </c>
      <c r="Y67" s="149">
        <v>1405.44</v>
      </c>
      <c r="Z67" s="157">
        <v>0.2</v>
      </c>
      <c r="AA67" s="149">
        <v>1405.44</v>
      </c>
      <c r="AB67" s="149">
        <v>0.2</v>
      </c>
      <c r="AC67" s="149">
        <v>3513.6</v>
      </c>
      <c r="AD67" s="158">
        <v>0.5</v>
      </c>
      <c r="AE67" s="147">
        <v>702.72</v>
      </c>
      <c r="AF67" s="159"/>
      <c r="AH67" s="126" t="s">
        <v>20</v>
      </c>
    </row>
    <row r="68" s="114" customFormat="1" ht="36" spans="1:34">
      <c r="A68" s="126">
        <v>71</v>
      </c>
      <c r="B68" s="126" t="s">
        <v>16</v>
      </c>
      <c r="C68" s="126" t="s">
        <v>193</v>
      </c>
      <c r="D68" s="126" t="s">
        <v>20</v>
      </c>
      <c r="E68" s="127" t="s">
        <v>302</v>
      </c>
      <c r="F68" s="127"/>
      <c r="G68" s="126" t="s">
        <v>188</v>
      </c>
      <c r="H68" s="128" t="s">
        <v>344</v>
      </c>
      <c r="I68" s="126" t="s">
        <v>338</v>
      </c>
      <c r="J68" s="126" t="s">
        <v>338</v>
      </c>
      <c r="K68" s="126" t="s">
        <v>339</v>
      </c>
      <c r="L68" s="126" t="s">
        <v>340</v>
      </c>
      <c r="M68" s="130">
        <v>45860</v>
      </c>
      <c r="N68" s="131">
        <v>45863</v>
      </c>
      <c r="O68" s="131">
        <v>46166</v>
      </c>
      <c r="P68" s="127">
        <v>15</v>
      </c>
      <c r="Q68" s="145">
        <v>19000</v>
      </c>
      <c r="R68" s="146">
        <v>0.056</v>
      </c>
      <c r="S68" s="147">
        <v>1064</v>
      </c>
      <c r="T68" s="148">
        <v>15960</v>
      </c>
      <c r="U68" s="149">
        <v>1596</v>
      </c>
      <c r="V68" s="150">
        <v>0.1</v>
      </c>
      <c r="W68" s="149">
        <v>6384</v>
      </c>
      <c r="X68" s="150">
        <v>0.4</v>
      </c>
      <c r="Y68" s="149">
        <v>3192</v>
      </c>
      <c r="Z68" s="157">
        <v>0.2</v>
      </c>
      <c r="AA68" s="149">
        <v>3192</v>
      </c>
      <c r="AB68" s="149">
        <v>0.2</v>
      </c>
      <c r="AC68" s="149">
        <v>7980</v>
      </c>
      <c r="AD68" s="158">
        <v>0.5</v>
      </c>
      <c r="AE68" s="147">
        <v>1596</v>
      </c>
      <c r="AF68" s="159"/>
      <c r="AH68" s="126" t="s">
        <v>20</v>
      </c>
    </row>
    <row r="69" s="114" customFormat="1" ht="60" spans="1:34">
      <c r="A69" s="126">
        <v>72</v>
      </c>
      <c r="B69" s="126" t="s">
        <v>16</v>
      </c>
      <c r="C69" s="126" t="s">
        <v>186</v>
      </c>
      <c r="D69" s="126" t="str">
        <f>E69</f>
        <v>高标钢结构大棚</v>
      </c>
      <c r="E69" s="127" t="s">
        <v>187</v>
      </c>
      <c r="F69" s="127"/>
      <c r="G69" s="126" t="s">
        <v>188</v>
      </c>
      <c r="H69" s="128" t="s">
        <v>345</v>
      </c>
      <c r="I69" s="126" t="s">
        <v>346</v>
      </c>
      <c r="J69" s="126" t="s">
        <v>346</v>
      </c>
      <c r="K69" s="126" t="s">
        <v>347</v>
      </c>
      <c r="L69" s="126" t="s">
        <v>348</v>
      </c>
      <c r="M69" s="130">
        <v>45861</v>
      </c>
      <c r="N69" s="131">
        <v>45862</v>
      </c>
      <c r="O69" s="131">
        <v>46226</v>
      </c>
      <c r="P69" s="127">
        <v>22.14</v>
      </c>
      <c r="Q69" s="145">
        <v>32000</v>
      </c>
      <c r="R69" s="146">
        <v>0.025</v>
      </c>
      <c r="S69" s="147">
        <v>800</v>
      </c>
      <c r="T69" s="148">
        <v>17712</v>
      </c>
      <c r="U69" s="149">
        <v>1771.2</v>
      </c>
      <c r="V69" s="150">
        <v>0.1</v>
      </c>
      <c r="W69" s="149">
        <v>8856</v>
      </c>
      <c r="X69" s="150">
        <v>0.5</v>
      </c>
      <c r="Y69" s="149">
        <v>5313.6</v>
      </c>
      <c r="Z69" s="157">
        <v>0.3</v>
      </c>
      <c r="AA69" s="149">
        <v>3542.4</v>
      </c>
      <c r="AB69" s="149">
        <v>0.2</v>
      </c>
      <c r="AC69" s="160">
        <v>7084.8</v>
      </c>
      <c r="AD69" s="158">
        <v>0.4</v>
      </c>
      <c r="AE69" s="147">
        <v>1771.2</v>
      </c>
      <c r="AF69" s="159"/>
      <c r="AH69" s="126" t="s">
        <v>187</v>
      </c>
    </row>
    <row r="70" s="114" customFormat="1" ht="60" spans="1:34">
      <c r="A70" s="126">
        <v>73</v>
      </c>
      <c r="B70" s="126" t="s">
        <v>16</v>
      </c>
      <c r="C70" s="126" t="s">
        <v>186</v>
      </c>
      <c r="D70" s="126" t="str">
        <f>E70</f>
        <v>高标大棚附加险</v>
      </c>
      <c r="E70" s="127" t="s">
        <v>222</v>
      </c>
      <c r="F70" s="127"/>
      <c r="G70" s="126" t="s">
        <v>188</v>
      </c>
      <c r="H70" s="128" t="s">
        <v>345</v>
      </c>
      <c r="I70" s="126" t="s">
        <v>346</v>
      </c>
      <c r="J70" s="126" t="s">
        <v>346</v>
      </c>
      <c r="K70" s="126" t="s">
        <v>347</v>
      </c>
      <c r="L70" s="126" t="s">
        <v>348</v>
      </c>
      <c r="M70" s="130">
        <v>45861</v>
      </c>
      <c r="N70" s="131">
        <v>45862</v>
      </c>
      <c r="O70" s="131">
        <v>46226</v>
      </c>
      <c r="P70" s="127">
        <v>22.14</v>
      </c>
      <c r="Q70" s="145">
        <v>10000</v>
      </c>
      <c r="R70" s="146">
        <v>0.05</v>
      </c>
      <c r="S70" s="147">
        <v>500</v>
      </c>
      <c r="T70" s="148">
        <v>11070</v>
      </c>
      <c r="U70" s="149">
        <v>1107</v>
      </c>
      <c r="V70" s="150">
        <v>0.1</v>
      </c>
      <c r="W70" s="149">
        <v>5535</v>
      </c>
      <c r="X70" s="150">
        <v>0.5</v>
      </c>
      <c r="Y70" s="149">
        <v>3321</v>
      </c>
      <c r="Z70" s="157">
        <v>0.3</v>
      </c>
      <c r="AA70" s="149">
        <v>2214</v>
      </c>
      <c r="AB70" s="149">
        <v>0.2</v>
      </c>
      <c r="AC70" s="160">
        <v>4428</v>
      </c>
      <c r="AD70" s="158">
        <v>0.4</v>
      </c>
      <c r="AE70" s="147">
        <v>1107</v>
      </c>
      <c r="AF70" s="159"/>
      <c r="AH70" s="126" t="s">
        <v>222</v>
      </c>
    </row>
    <row r="71" s="114" customFormat="1" ht="36" spans="1:34">
      <c r="A71" s="126">
        <v>74</v>
      </c>
      <c r="B71" s="126" t="s">
        <v>16</v>
      </c>
      <c r="C71" s="126" t="s">
        <v>193</v>
      </c>
      <c r="D71" s="126" t="s">
        <v>20</v>
      </c>
      <c r="E71" s="127" t="s">
        <v>242</v>
      </c>
      <c r="F71" s="127"/>
      <c r="G71" s="126" t="s">
        <v>188</v>
      </c>
      <c r="H71" s="128" t="s">
        <v>349</v>
      </c>
      <c r="I71" s="126" t="s">
        <v>350</v>
      </c>
      <c r="J71" s="126" t="s">
        <v>350</v>
      </c>
      <c r="K71" s="126" t="s">
        <v>351</v>
      </c>
      <c r="L71" s="126" t="s">
        <v>307</v>
      </c>
      <c r="M71" s="130">
        <v>45861</v>
      </c>
      <c r="N71" s="131">
        <v>45863</v>
      </c>
      <c r="O71" s="131">
        <v>46166</v>
      </c>
      <c r="P71" s="127">
        <v>24</v>
      </c>
      <c r="Q71" s="145">
        <v>99000</v>
      </c>
      <c r="R71" s="146">
        <v>0.056</v>
      </c>
      <c r="S71" s="147">
        <v>5544</v>
      </c>
      <c r="T71" s="148">
        <v>133056</v>
      </c>
      <c r="U71" s="149">
        <v>13305.6</v>
      </c>
      <c r="V71" s="150">
        <v>0.1</v>
      </c>
      <c r="W71" s="149">
        <v>53222.4</v>
      </c>
      <c r="X71" s="150">
        <v>0.4</v>
      </c>
      <c r="Y71" s="149">
        <v>26611.2</v>
      </c>
      <c r="Z71" s="157">
        <v>0.2</v>
      </c>
      <c r="AA71" s="149">
        <v>26611.2</v>
      </c>
      <c r="AB71" s="149">
        <v>0.2</v>
      </c>
      <c r="AC71" s="160">
        <v>66528</v>
      </c>
      <c r="AD71" s="158">
        <v>0.5</v>
      </c>
      <c r="AE71" s="147">
        <v>13305.6</v>
      </c>
      <c r="AF71" s="159"/>
      <c r="AH71" s="126" t="s">
        <v>20</v>
      </c>
    </row>
    <row r="72" s="114" customFormat="1" ht="48" spans="1:34">
      <c r="A72" s="126">
        <v>75</v>
      </c>
      <c r="B72" s="126" t="s">
        <v>16</v>
      </c>
      <c r="C72" s="126" t="s">
        <v>186</v>
      </c>
      <c r="D72" s="126" t="str">
        <f>E72</f>
        <v>高标钢结构大棚</v>
      </c>
      <c r="E72" s="127" t="s">
        <v>187</v>
      </c>
      <c r="F72" s="127"/>
      <c r="G72" s="126" t="s">
        <v>188</v>
      </c>
      <c r="H72" s="128" t="s">
        <v>352</v>
      </c>
      <c r="I72" s="126" t="s">
        <v>353</v>
      </c>
      <c r="J72" s="126" t="s">
        <v>353</v>
      </c>
      <c r="K72" s="126" t="s">
        <v>354</v>
      </c>
      <c r="L72" s="126" t="s">
        <v>348</v>
      </c>
      <c r="M72" s="130">
        <v>45863</v>
      </c>
      <c r="N72" s="131">
        <v>45864</v>
      </c>
      <c r="O72" s="131">
        <v>46228</v>
      </c>
      <c r="P72" s="127">
        <v>16</v>
      </c>
      <c r="Q72" s="145">
        <v>32000</v>
      </c>
      <c r="R72" s="146">
        <v>0.025</v>
      </c>
      <c r="S72" s="147">
        <v>800</v>
      </c>
      <c r="T72" s="148">
        <v>12800</v>
      </c>
      <c r="U72" s="149">
        <v>1280</v>
      </c>
      <c r="V72" s="150">
        <v>0.1</v>
      </c>
      <c r="W72" s="149">
        <v>6400</v>
      </c>
      <c r="X72" s="150">
        <v>0.5</v>
      </c>
      <c r="Y72" s="149">
        <v>3840</v>
      </c>
      <c r="Z72" s="157">
        <v>0.3</v>
      </c>
      <c r="AA72" s="149">
        <v>2560</v>
      </c>
      <c r="AB72" s="149">
        <v>0.2</v>
      </c>
      <c r="AC72" s="160">
        <v>5120</v>
      </c>
      <c r="AD72" s="158">
        <v>0.4</v>
      </c>
      <c r="AE72" s="147">
        <v>1280</v>
      </c>
      <c r="AF72" s="159"/>
      <c r="AH72" s="126" t="s">
        <v>187</v>
      </c>
    </row>
    <row r="73" s="114" customFormat="1" ht="60" spans="1:34">
      <c r="A73" s="126">
        <v>76</v>
      </c>
      <c r="B73" s="126" t="s">
        <v>16</v>
      </c>
      <c r="C73" s="126" t="s">
        <v>186</v>
      </c>
      <c r="D73" s="126" t="s">
        <v>18</v>
      </c>
      <c r="E73" s="127" t="s">
        <v>355</v>
      </c>
      <c r="F73" s="127"/>
      <c r="G73" s="126" t="s">
        <v>188</v>
      </c>
      <c r="H73" s="128" t="s">
        <v>356</v>
      </c>
      <c r="I73" s="126" t="s">
        <v>346</v>
      </c>
      <c r="J73" s="126" t="s">
        <v>346</v>
      </c>
      <c r="K73" s="126" t="s">
        <v>347</v>
      </c>
      <c r="L73" s="126" t="s">
        <v>348</v>
      </c>
      <c r="M73" s="130">
        <v>45863</v>
      </c>
      <c r="N73" s="131">
        <v>45867</v>
      </c>
      <c r="O73" s="131">
        <v>46231</v>
      </c>
      <c r="P73" s="127">
        <v>303752</v>
      </c>
      <c r="Q73" s="145">
        <v>0.5</v>
      </c>
      <c r="R73" s="146">
        <v>0.025</v>
      </c>
      <c r="S73" s="147">
        <v>0.01</v>
      </c>
      <c r="T73" s="148">
        <v>3796.9</v>
      </c>
      <c r="U73" s="149">
        <v>379.69</v>
      </c>
      <c r="V73" s="150">
        <v>0.1</v>
      </c>
      <c r="W73" s="149">
        <v>1898.45</v>
      </c>
      <c r="X73" s="150">
        <v>0.5</v>
      </c>
      <c r="Y73" s="149">
        <v>1139.07</v>
      </c>
      <c r="Z73" s="157">
        <v>0.3</v>
      </c>
      <c r="AA73" s="149">
        <v>759.38</v>
      </c>
      <c r="AB73" s="149">
        <v>0.2</v>
      </c>
      <c r="AC73" s="160">
        <v>1518.76</v>
      </c>
      <c r="AD73" s="158">
        <v>0.4</v>
      </c>
      <c r="AE73" s="147">
        <v>379.69</v>
      </c>
      <c r="AF73" s="159"/>
      <c r="AH73" s="126" t="s">
        <v>357</v>
      </c>
    </row>
    <row r="74" s="114" customFormat="1" ht="60" spans="1:34">
      <c r="A74" s="126">
        <v>77</v>
      </c>
      <c r="B74" s="126" t="s">
        <v>16</v>
      </c>
      <c r="C74" s="126" t="s">
        <v>186</v>
      </c>
      <c r="D74" s="126" t="s">
        <v>18</v>
      </c>
      <c r="E74" s="127" t="s">
        <v>248</v>
      </c>
      <c r="F74" s="127"/>
      <c r="G74" s="126" t="s">
        <v>188</v>
      </c>
      <c r="H74" s="128" t="s">
        <v>356</v>
      </c>
      <c r="I74" s="126" t="s">
        <v>346</v>
      </c>
      <c r="J74" s="126" t="s">
        <v>346</v>
      </c>
      <c r="K74" s="126" t="s">
        <v>347</v>
      </c>
      <c r="L74" s="126" t="s">
        <v>348</v>
      </c>
      <c r="M74" s="130">
        <v>45863</v>
      </c>
      <c r="N74" s="131">
        <v>45867</v>
      </c>
      <c r="O74" s="131">
        <v>46231</v>
      </c>
      <c r="P74" s="127">
        <v>94314</v>
      </c>
      <c r="Q74" s="145">
        <v>1</v>
      </c>
      <c r="R74" s="146">
        <v>0.025</v>
      </c>
      <c r="S74" s="147">
        <v>0.03</v>
      </c>
      <c r="T74" s="148">
        <v>2357.85</v>
      </c>
      <c r="U74" s="149">
        <v>235.78</v>
      </c>
      <c r="V74" s="150">
        <v>0.1</v>
      </c>
      <c r="W74" s="149">
        <v>1178.93</v>
      </c>
      <c r="X74" s="150">
        <v>0.5</v>
      </c>
      <c r="Y74" s="149">
        <v>707.36</v>
      </c>
      <c r="Z74" s="157">
        <v>0.3</v>
      </c>
      <c r="AA74" s="149">
        <v>471.57</v>
      </c>
      <c r="AB74" s="149">
        <v>0.2</v>
      </c>
      <c r="AC74" s="160">
        <v>943.14</v>
      </c>
      <c r="AD74" s="158">
        <v>0.4</v>
      </c>
      <c r="AE74" s="147">
        <v>235.78</v>
      </c>
      <c r="AF74" s="159"/>
      <c r="AH74" s="126" t="s">
        <v>357</v>
      </c>
    </row>
    <row r="75" s="114" customFormat="1" ht="60" spans="1:34">
      <c r="A75" s="126">
        <v>78</v>
      </c>
      <c r="B75" s="126" t="s">
        <v>16</v>
      </c>
      <c r="C75" s="126" t="s">
        <v>186</v>
      </c>
      <c r="D75" s="126" t="s">
        <v>18</v>
      </c>
      <c r="E75" s="127" t="s">
        <v>254</v>
      </c>
      <c r="F75" s="127"/>
      <c r="G75" s="126" t="s">
        <v>188</v>
      </c>
      <c r="H75" s="128" t="s">
        <v>356</v>
      </c>
      <c r="I75" s="126" t="s">
        <v>346</v>
      </c>
      <c r="J75" s="126" t="s">
        <v>346</v>
      </c>
      <c r="K75" s="126" t="s">
        <v>347</v>
      </c>
      <c r="L75" s="126" t="s">
        <v>348</v>
      </c>
      <c r="M75" s="130">
        <v>45863</v>
      </c>
      <c r="N75" s="131">
        <v>45867</v>
      </c>
      <c r="O75" s="131">
        <v>46231</v>
      </c>
      <c r="P75" s="127">
        <v>82841</v>
      </c>
      <c r="Q75" s="145">
        <v>1.25</v>
      </c>
      <c r="R75" s="146">
        <v>0.0249999879286827</v>
      </c>
      <c r="S75" s="147">
        <v>0.03</v>
      </c>
      <c r="T75" s="148">
        <v>2588.78</v>
      </c>
      <c r="U75" s="149">
        <v>258.88</v>
      </c>
      <c r="V75" s="150">
        <v>0.1</v>
      </c>
      <c r="W75" s="149">
        <v>1294.39</v>
      </c>
      <c r="X75" s="150">
        <v>0.5</v>
      </c>
      <c r="Y75" s="149">
        <v>776.63</v>
      </c>
      <c r="Z75" s="157">
        <v>0.3</v>
      </c>
      <c r="AA75" s="149">
        <v>517.76</v>
      </c>
      <c r="AB75" s="149">
        <v>0.2</v>
      </c>
      <c r="AC75" s="160">
        <v>1035.51</v>
      </c>
      <c r="AD75" s="158">
        <v>0.4</v>
      </c>
      <c r="AE75" s="147">
        <v>258.88</v>
      </c>
      <c r="AF75" s="159"/>
      <c r="AH75" s="126" t="s">
        <v>357</v>
      </c>
    </row>
    <row r="76" s="114" customFormat="1" ht="60" spans="1:34">
      <c r="A76" s="126">
        <v>79</v>
      </c>
      <c r="B76" s="126" t="s">
        <v>16</v>
      </c>
      <c r="C76" s="126" t="s">
        <v>186</v>
      </c>
      <c r="D76" s="126" t="s">
        <v>18</v>
      </c>
      <c r="E76" s="127" t="s">
        <v>358</v>
      </c>
      <c r="F76" s="127"/>
      <c r="G76" s="126" t="s">
        <v>188</v>
      </c>
      <c r="H76" s="128" t="s">
        <v>356</v>
      </c>
      <c r="I76" s="126" t="s">
        <v>346</v>
      </c>
      <c r="J76" s="126" t="s">
        <v>346</v>
      </c>
      <c r="K76" s="126" t="s">
        <v>347</v>
      </c>
      <c r="L76" s="126" t="s">
        <v>348</v>
      </c>
      <c r="M76" s="130">
        <v>45863</v>
      </c>
      <c r="N76" s="131">
        <v>45867</v>
      </c>
      <c r="O76" s="131">
        <v>46231</v>
      </c>
      <c r="P76" s="127">
        <v>48024</v>
      </c>
      <c r="Q76" s="145">
        <v>1.5</v>
      </c>
      <c r="R76" s="146">
        <v>0.025</v>
      </c>
      <c r="S76" s="147">
        <v>0.04</v>
      </c>
      <c r="T76" s="148">
        <v>1800.9</v>
      </c>
      <c r="U76" s="149">
        <v>180.09</v>
      </c>
      <c r="V76" s="150">
        <v>0.1</v>
      </c>
      <c r="W76" s="149">
        <v>900.45</v>
      </c>
      <c r="X76" s="150">
        <v>0.5</v>
      </c>
      <c r="Y76" s="149">
        <v>540.27</v>
      </c>
      <c r="Z76" s="157">
        <v>0.3</v>
      </c>
      <c r="AA76" s="149">
        <v>360.18</v>
      </c>
      <c r="AB76" s="149">
        <v>0.2</v>
      </c>
      <c r="AC76" s="160">
        <v>720.36</v>
      </c>
      <c r="AD76" s="158">
        <v>0.4</v>
      </c>
      <c r="AE76" s="147">
        <v>180.09</v>
      </c>
      <c r="AF76" s="159"/>
      <c r="AH76" s="126" t="s">
        <v>357</v>
      </c>
    </row>
    <row r="77" s="114" customFormat="1" ht="36" spans="1:34">
      <c r="A77" s="126">
        <v>80</v>
      </c>
      <c r="B77" s="126" t="s">
        <v>16</v>
      </c>
      <c r="C77" s="126" t="s">
        <v>193</v>
      </c>
      <c r="D77" s="126" t="s">
        <v>20</v>
      </c>
      <c r="E77" s="127" t="s">
        <v>232</v>
      </c>
      <c r="F77" s="127"/>
      <c r="G77" s="126" t="s">
        <v>188</v>
      </c>
      <c r="H77" s="128" t="s">
        <v>359</v>
      </c>
      <c r="I77" s="126" t="s">
        <v>196</v>
      </c>
      <c r="J77" s="126" t="s">
        <v>196</v>
      </c>
      <c r="K77" s="126" t="s">
        <v>197</v>
      </c>
      <c r="L77" s="126" t="s">
        <v>197</v>
      </c>
      <c r="M77" s="130">
        <v>45874</v>
      </c>
      <c r="N77" s="131">
        <v>45889</v>
      </c>
      <c r="O77" s="131">
        <v>46100</v>
      </c>
      <c r="P77" s="127">
        <v>26</v>
      </c>
      <c r="Q77" s="145">
        <v>55200</v>
      </c>
      <c r="R77" s="146">
        <v>0.048</v>
      </c>
      <c r="S77" s="147">
        <v>2649.6</v>
      </c>
      <c r="T77" s="148">
        <v>68889.6</v>
      </c>
      <c r="U77" s="149">
        <v>6888.96</v>
      </c>
      <c r="V77" s="150">
        <v>0.1</v>
      </c>
      <c r="W77" s="149">
        <v>27555.84</v>
      </c>
      <c r="X77" s="150">
        <v>0.4</v>
      </c>
      <c r="Y77" s="149">
        <v>13777.92</v>
      </c>
      <c r="Z77" s="157">
        <v>0.2</v>
      </c>
      <c r="AA77" s="149">
        <v>13777.92</v>
      </c>
      <c r="AB77" s="149">
        <v>0.2</v>
      </c>
      <c r="AC77" s="149">
        <v>34444.8</v>
      </c>
      <c r="AD77" s="158">
        <v>0.5</v>
      </c>
      <c r="AE77" s="147">
        <v>6888.96</v>
      </c>
      <c r="AF77" s="159"/>
      <c r="AH77" s="126" t="s">
        <v>20</v>
      </c>
    </row>
    <row r="78" s="114" customFormat="1" ht="36" spans="1:34">
      <c r="A78" s="126">
        <v>81</v>
      </c>
      <c r="B78" s="126" t="s">
        <v>16</v>
      </c>
      <c r="C78" s="126" t="s">
        <v>193</v>
      </c>
      <c r="D78" s="126" t="s">
        <v>20</v>
      </c>
      <c r="E78" s="127" t="s">
        <v>209</v>
      </c>
      <c r="F78" s="127"/>
      <c r="G78" s="126" t="s">
        <v>188</v>
      </c>
      <c r="H78" s="128" t="s">
        <v>360</v>
      </c>
      <c r="I78" s="126" t="s">
        <v>196</v>
      </c>
      <c r="J78" s="126" t="s">
        <v>196</v>
      </c>
      <c r="K78" s="126" t="s">
        <v>197</v>
      </c>
      <c r="L78" s="126" t="s">
        <v>197</v>
      </c>
      <c r="M78" s="130">
        <v>45870</v>
      </c>
      <c r="N78" s="131">
        <v>45889</v>
      </c>
      <c r="O78" s="131">
        <v>46192</v>
      </c>
      <c r="P78" s="127">
        <v>16</v>
      </c>
      <c r="Q78" s="145">
        <v>100000</v>
      </c>
      <c r="R78" s="146">
        <v>0.056</v>
      </c>
      <c r="S78" s="147">
        <v>5600</v>
      </c>
      <c r="T78" s="148">
        <v>89600</v>
      </c>
      <c r="U78" s="149">
        <v>8960</v>
      </c>
      <c r="V78" s="150">
        <v>0.1</v>
      </c>
      <c r="W78" s="149">
        <v>35840</v>
      </c>
      <c r="X78" s="150">
        <v>0.4</v>
      </c>
      <c r="Y78" s="149">
        <v>17920</v>
      </c>
      <c r="Z78" s="157">
        <v>0.2</v>
      </c>
      <c r="AA78" s="149">
        <v>17920</v>
      </c>
      <c r="AB78" s="149">
        <v>0.2</v>
      </c>
      <c r="AC78" s="149">
        <v>44800</v>
      </c>
      <c r="AD78" s="158">
        <v>0.5</v>
      </c>
      <c r="AE78" s="147">
        <v>8960</v>
      </c>
      <c r="AF78" s="159"/>
      <c r="AH78" s="126" t="s">
        <v>20</v>
      </c>
    </row>
    <row r="79" s="114" customFormat="1" ht="36" spans="1:34">
      <c r="A79" s="126">
        <v>86</v>
      </c>
      <c r="B79" s="126" t="s">
        <v>16</v>
      </c>
      <c r="C79" s="126" t="s">
        <v>193</v>
      </c>
      <c r="D79" s="126" t="s">
        <v>20</v>
      </c>
      <c r="E79" s="127" t="s">
        <v>194</v>
      </c>
      <c r="F79" s="127"/>
      <c r="G79" s="126" t="s">
        <v>188</v>
      </c>
      <c r="H79" s="128" t="s">
        <v>361</v>
      </c>
      <c r="I79" s="126" t="s">
        <v>362</v>
      </c>
      <c r="J79" s="126" t="s">
        <v>362</v>
      </c>
      <c r="K79" s="126" t="s">
        <v>363</v>
      </c>
      <c r="L79" s="126" t="s">
        <v>236</v>
      </c>
      <c r="M79" s="130">
        <v>45884</v>
      </c>
      <c r="N79" s="131">
        <v>45885</v>
      </c>
      <c r="O79" s="131">
        <v>46249</v>
      </c>
      <c r="P79" s="127">
        <v>102</v>
      </c>
      <c r="Q79" s="145">
        <v>27450</v>
      </c>
      <c r="R79" s="146">
        <v>0.056</v>
      </c>
      <c r="S79" s="147">
        <v>1537.2</v>
      </c>
      <c r="T79" s="148">
        <v>156794.4</v>
      </c>
      <c r="U79" s="149">
        <v>15679.44</v>
      </c>
      <c r="V79" s="150">
        <v>0.1</v>
      </c>
      <c r="W79" s="149">
        <v>62717.76</v>
      </c>
      <c r="X79" s="150">
        <v>0.4</v>
      </c>
      <c r="Y79" s="149">
        <v>31358.88</v>
      </c>
      <c r="Z79" s="157">
        <v>0.2</v>
      </c>
      <c r="AA79" s="149">
        <v>31358.88</v>
      </c>
      <c r="AB79" s="149">
        <v>0.2</v>
      </c>
      <c r="AC79" s="149">
        <v>78397.2</v>
      </c>
      <c r="AD79" s="158">
        <v>0.5</v>
      </c>
      <c r="AE79" s="147">
        <v>15679.44</v>
      </c>
      <c r="AF79" s="159"/>
      <c r="AH79" s="126" t="s">
        <v>20</v>
      </c>
    </row>
    <row r="80" s="114" customFormat="1" ht="36" spans="1:34">
      <c r="A80" s="126">
        <v>87</v>
      </c>
      <c r="B80" s="126" t="s">
        <v>16</v>
      </c>
      <c r="C80" s="126" t="s">
        <v>193</v>
      </c>
      <c r="D80" s="126" t="s">
        <v>20</v>
      </c>
      <c r="E80" s="127" t="s">
        <v>214</v>
      </c>
      <c r="F80" s="127"/>
      <c r="G80" s="126" t="s">
        <v>188</v>
      </c>
      <c r="H80" s="128" t="s">
        <v>364</v>
      </c>
      <c r="I80" s="126" t="s">
        <v>362</v>
      </c>
      <c r="J80" s="126" t="s">
        <v>362</v>
      </c>
      <c r="K80" s="126" t="s">
        <v>363</v>
      </c>
      <c r="L80" s="126" t="s">
        <v>236</v>
      </c>
      <c r="M80" s="130">
        <v>45884</v>
      </c>
      <c r="N80" s="131">
        <v>45885</v>
      </c>
      <c r="O80" s="131">
        <v>46099</v>
      </c>
      <c r="P80" s="127">
        <v>53.3</v>
      </c>
      <c r="Q80" s="145">
        <v>34800</v>
      </c>
      <c r="R80" s="146">
        <v>0.048</v>
      </c>
      <c r="S80" s="147">
        <v>1670.4</v>
      </c>
      <c r="T80" s="148">
        <v>89032.32</v>
      </c>
      <c r="U80" s="149">
        <v>8903.23</v>
      </c>
      <c r="V80" s="150">
        <v>0.1</v>
      </c>
      <c r="W80" s="149">
        <v>35612.93</v>
      </c>
      <c r="X80" s="150">
        <v>0.4</v>
      </c>
      <c r="Y80" s="149">
        <v>17806.47</v>
      </c>
      <c r="Z80" s="157">
        <v>0.2</v>
      </c>
      <c r="AA80" s="149">
        <v>17806.46</v>
      </c>
      <c r="AB80" s="149">
        <v>0.2</v>
      </c>
      <c r="AC80" s="149">
        <v>44516.16</v>
      </c>
      <c r="AD80" s="158">
        <v>0.5</v>
      </c>
      <c r="AE80" s="147">
        <v>8903.23</v>
      </c>
      <c r="AF80" s="159"/>
      <c r="AH80" s="126" t="s">
        <v>20</v>
      </c>
    </row>
    <row r="81" s="114" customFormat="1" ht="36" spans="1:34">
      <c r="A81" s="126">
        <v>88</v>
      </c>
      <c r="B81" s="126" t="s">
        <v>16</v>
      </c>
      <c r="C81" s="126" t="s">
        <v>193</v>
      </c>
      <c r="D81" s="126" t="s">
        <v>20</v>
      </c>
      <c r="E81" s="127" t="s">
        <v>365</v>
      </c>
      <c r="F81" s="127"/>
      <c r="G81" s="126" t="s">
        <v>188</v>
      </c>
      <c r="H81" s="128" t="s">
        <v>366</v>
      </c>
      <c r="I81" s="126" t="s">
        <v>362</v>
      </c>
      <c r="J81" s="126" t="s">
        <v>362</v>
      </c>
      <c r="K81" s="126" t="s">
        <v>363</v>
      </c>
      <c r="L81" s="126" t="s">
        <v>236</v>
      </c>
      <c r="M81" s="130">
        <v>45884</v>
      </c>
      <c r="N81" s="131">
        <v>45885</v>
      </c>
      <c r="O81" s="131">
        <v>46249</v>
      </c>
      <c r="P81" s="127">
        <v>47.5</v>
      </c>
      <c r="Q81" s="145">
        <v>100000</v>
      </c>
      <c r="R81" s="146">
        <v>0.056</v>
      </c>
      <c r="S81" s="147">
        <v>5600</v>
      </c>
      <c r="T81" s="148">
        <v>266000</v>
      </c>
      <c r="U81" s="149">
        <v>26600</v>
      </c>
      <c r="V81" s="150">
        <v>0.1</v>
      </c>
      <c r="W81" s="149">
        <v>106400</v>
      </c>
      <c r="X81" s="150">
        <v>0.4</v>
      </c>
      <c r="Y81" s="149">
        <v>53200</v>
      </c>
      <c r="Z81" s="157">
        <v>0.2</v>
      </c>
      <c r="AA81" s="149">
        <v>53200</v>
      </c>
      <c r="AB81" s="149">
        <v>0.2</v>
      </c>
      <c r="AC81" s="149">
        <v>133000</v>
      </c>
      <c r="AD81" s="158">
        <v>0.5</v>
      </c>
      <c r="AE81" s="147">
        <v>26600</v>
      </c>
      <c r="AF81" s="159"/>
      <c r="AH81" s="126" t="s">
        <v>20</v>
      </c>
    </row>
    <row r="82" s="114" customFormat="1" ht="48" spans="1:34">
      <c r="A82" s="126">
        <v>89</v>
      </c>
      <c r="B82" s="126" t="s">
        <v>16</v>
      </c>
      <c r="C82" s="126" t="s">
        <v>193</v>
      </c>
      <c r="D82" s="126" t="s">
        <v>20</v>
      </c>
      <c r="E82" s="127" t="s">
        <v>365</v>
      </c>
      <c r="F82" s="127"/>
      <c r="G82" s="126" t="s">
        <v>188</v>
      </c>
      <c r="H82" s="128" t="s">
        <v>367</v>
      </c>
      <c r="I82" s="126" t="s">
        <v>368</v>
      </c>
      <c r="J82" s="126" t="s">
        <v>368</v>
      </c>
      <c r="K82" s="126" t="s">
        <v>369</v>
      </c>
      <c r="L82" s="126" t="s">
        <v>236</v>
      </c>
      <c r="M82" s="130">
        <v>45888</v>
      </c>
      <c r="N82" s="131">
        <v>45892</v>
      </c>
      <c r="O82" s="131">
        <v>46256</v>
      </c>
      <c r="P82" s="127">
        <v>17</v>
      </c>
      <c r="Q82" s="145">
        <v>100000</v>
      </c>
      <c r="R82" s="146">
        <v>0.056</v>
      </c>
      <c r="S82" s="147">
        <v>5600</v>
      </c>
      <c r="T82" s="148">
        <v>95200</v>
      </c>
      <c r="U82" s="149">
        <v>9520</v>
      </c>
      <c r="V82" s="150">
        <v>0.1</v>
      </c>
      <c r="W82" s="149">
        <v>38080</v>
      </c>
      <c r="X82" s="150">
        <v>0.4</v>
      </c>
      <c r="Y82" s="149">
        <v>19040</v>
      </c>
      <c r="Z82" s="157">
        <v>0.2</v>
      </c>
      <c r="AA82" s="149">
        <v>19040</v>
      </c>
      <c r="AB82" s="149">
        <v>0.2</v>
      </c>
      <c r="AC82" s="149">
        <v>47600</v>
      </c>
      <c r="AD82" s="158">
        <v>0.5</v>
      </c>
      <c r="AE82" s="147">
        <v>9520</v>
      </c>
      <c r="AF82" s="159"/>
      <c r="AH82" s="126" t="s">
        <v>20</v>
      </c>
    </row>
    <row r="83" s="114" customFormat="1" ht="48" spans="1:34">
      <c r="A83" s="126">
        <v>95</v>
      </c>
      <c r="B83" s="126" t="s">
        <v>16</v>
      </c>
      <c r="C83" s="126" t="s">
        <v>193</v>
      </c>
      <c r="D83" s="126" t="s">
        <v>20</v>
      </c>
      <c r="E83" s="127" t="s">
        <v>365</v>
      </c>
      <c r="F83" s="127"/>
      <c r="G83" s="126" t="s">
        <v>188</v>
      </c>
      <c r="H83" s="128" t="s">
        <v>370</v>
      </c>
      <c r="I83" s="126" t="s">
        <v>368</v>
      </c>
      <c r="J83" s="126" t="s">
        <v>368</v>
      </c>
      <c r="K83" s="126" t="s">
        <v>369</v>
      </c>
      <c r="L83" s="126" t="s">
        <v>371</v>
      </c>
      <c r="M83" s="130">
        <v>45888</v>
      </c>
      <c r="N83" s="131">
        <v>45892</v>
      </c>
      <c r="O83" s="131">
        <v>46256</v>
      </c>
      <c r="P83" s="127">
        <v>33.3</v>
      </c>
      <c r="Q83" s="145">
        <v>100000</v>
      </c>
      <c r="R83" s="146">
        <v>0.056</v>
      </c>
      <c r="S83" s="147">
        <v>5600</v>
      </c>
      <c r="T83" s="148">
        <v>186480</v>
      </c>
      <c r="U83" s="149">
        <v>18648</v>
      </c>
      <c r="V83" s="150">
        <v>0.1</v>
      </c>
      <c r="W83" s="149">
        <v>74592</v>
      </c>
      <c r="X83" s="150">
        <v>0.4</v>
      </c>
      <c r="Y83" s="149">
        <v>37296</v>
      </c>
      <c r="Z83" s="157">
        <v>0.2</v>
      </c>
      <c r="AA83" s="149">
        <v>37296</v>
      </c>
      <c r="AB83" s="149">
        <v>0.2</v>
      </c>
      <c r="AC83" s="149">
        <v>93240</v>
      </c>
      <c r="AD83" s="158">
        <v>0.5</v>
      </c>
      <c r="AE83" s="147">
        <v>18648</v>
      </c>
      <c r="AF83" s="159"/>
      <c r="AH83" s="126" t="s">
        <v>20</v>
      </c>
    </row>
    <row r="84" s="114" customFormat="1" ht="36" spans="1:34">
      <c r="A84" s="126">
        <v>101</v>
      </c>
      <c r="B84" s="126" t="s">
        <v>16</v>
      </c>
      <c r="C84" s="126" t="s">
        <v>193</v>
      </c>
      <c r="D84" s="126" t="s">
        <v>20</v>
      </c>
      <c r="E84" s="127" t="s">
        <v>242</v>
      </c>
      <c r="F84" s="127"/>
      <c r="G84" s="126" t="s">
        <v>188</v>
      </c>
      <c r="H84" s="128" t="s">
        <v>372</v>
      </c>
      <c r="I84" s="126" t="s">
        <v>373</v>
      </c>
      <c r="J84" s="126" t="s">
        <v>373</v>
      </c>
      <c r="K84" s="126" t="s">
        <v>374</v>
      </c>
      <c r="L84" s="126" t="s">
        <v>375</v>
      </c>
      <c r="M84" s="130">
        <v>45912</v>
      </c>
      <c r="N84" s="131">
        <v>45930</v>
      </c>
      <c r="O84" s="131">
        <v>46294</v>
      </c>
      <c r="P84" s="127">
        <v>33.5</v>
      </c>
      <c r="Q84" s="145">
        <v>99000</v>
      </c>
      <c r="R84" s="146">
        <v>0.056</v>
      </c>
      <c r="S84" s="147">
        <v>5544</v>
      </c>
      <c r="T84" s="148">
        <v>185724</v>
      </c>
      <c r="U84" s="149">
        <v>18572.4</v>
      </c>
      <c r="V84" s="150">
        <v>0.1</v>
      </c>
      <c r="W84" s="149">
        <v>74289.6</v>
      </c>
      <c r="X84" s="150">
        <v>0.4</v>
      </c>
      <c r="Y84" s="149">
        <v>37144.8</v>
      </c>
      <c r="Z84" s="157">
        <v>0.2</v>
      </c>
      <c r="AA84" s="149">
        <v>37144.8</v>
      </c>
      <c r="AB84" s="149">
        <v>0.2</v>
      </c>
      <c r="AC84" s="149">
        <v>92862</v>
      </c>
      <c r="AD84" s="158">
        <v>0.5</v>
      </c>
      <c r="AE84" s="147">
        <v>18572.4</v>
      </c>
      <c r="AF84" s="159"/>
      <c r="AH84" s="126" t="s">
        <v>20</v>
      </c>
    </row>
    <row r="85" s="114" customFormat="1" ht="48" spans="1:34">
      <c r="A85" s="126">
        <v>104</v>
      </c>
      <c r="B85" s="126" t="s">
        <v>16</v>
      </c>
      <c r="C85" s="126" t="s">
        <v>193</v>
      </c>
      <c r="D85" s="126" t="s">
        <v>20</v>
      </c>
      <c r="E85" s="127" t="s">
        <v>302</v>
      </c>
      <c r="F85" s="127"/>
      <c r="G85" s="126" t="s">
        <v>188</v>
      </c>
      <c r="H85" s="128" t="s">
        <v>376</v>
      </c>
      <c r="I85" s="126" t="s">
        <v>377</v>
      </c>
      <c r="J85" s="126" t="s">
        <v>377</v>
      </c>
      <c r="K85" s="126" t="s">
        <v>378</v>
      </c>
      <c r="L85" s="126" t="s">
        <v>226</v>
      </c>
      <c r="M85" s="130">
        <v>45916</v>
      </c>
      <c r="N85" s="131">
        <v>45930</v>
      </c>
      <c r="O85" s="131">
        <v>46232</v>
      </c>
      <c r="P85" s="127">
        <v>21.3</v>
      </c>
      <c r="Q85" s="145">
        <v>19000</v>
      </c>
      <c r="R85" s="146">
        <v>0.056</v>
      </c>
      <c r="S85" s="147">
        <v>1064</v>
      </c>
      <c r="T85" s="148">
        <v>22663.2</v>
      </c>
      <c r="U85" s="149">
        <v>2266.32</v>
      </c>
      <c r="V85" s="150">
        <v>0.1</v>
      </c>
      <c r="W85" s="149">
        <v>9065.28</v>
      </c>
      <c r="X85" s="150">
        <v>0.4</v>
      </c>
      <c r="Y85" s="149">
        <v>4532.64</v>
      </c>
      <c r="Z85" s="157">
        <v>0.2</v>
      </c>
      <c r="AA85" s="149">
        <v>4532.64</v>
      </c>
      <c r="AB85" s="149">
        <v>0.2</v>
      </c>
      <c r="AC85" s="149">
        <v>11331.6</v>
      </c>
      <c r="AD85" s="158">
        <v>0.5</v>
      </c>
      <c r="AE85" s="147">
        <v>2266.32</v>
      </c>
      <c r="AF85" s="159"/>
      <c r="AH85" s="126" t="s">
        <v>20</v>
      </c>
    </row>
    <row r="86" s="114" customFormat="1" ht="60" spans="1:34">
      <c r="A86" s="126">
        <v>105</v>
      </c>
      <c r="B86" s="126" t="s">
        <v>16</v>
      </c>
      <c r="C86" s="126" t="s">
        <v>193</v>
      </c>
      <c r="D86" s="126" t="s">
        <v>20</v>
      </c>
      <c r="E86" s="127" t="s">
        <v>209</v>
      </c>
      <c r="F86" s="127"/>
      <c r="G86" s="126" t="s">
        <v>188</v>
      </c>
      <c r="H86" s="128" t="s">
        <v>379</v>
      </c>
      <c r="I86" s="126" t="s">
        <v>211</v>
      </c>
      <c r="J86" s="126" t="s">
        <v>211</v>
      </c>
      <c r="K86" s="126" t="s">
        <v>380</v>
      </c>
      <c r="L86" s="126" t="s">
        <v>198</v>
      </c>
      <c r="M86" s="130">
        <v>45915</v>
      </c>
      <c r="N86" s="131">
        <v>45930</v>
      </c>
      <c r="O86" s="131">
        <v>46232</v>
      </c>
      <c r="P86" s="127">
        <v>65.5</v>
      </c>
      <c r="Q86" s="145">
        <v>100000</v>
      </c>
      <c r="R86" s="146">
        <v>0.056</v>
      </c>
      <c r="S86" s="147">
        <v>5600</v>
      </c>
      <c r="T86" s="148">
        <v>366800</v>
      </c>
      <c r="U86" s="149">
        <v>36680</v>
      </c>
      <c r="V86" s="150">
        <v>0.1</v>
      </c>
      <c r="W86" s="149">
        <v>146720</v>
      </c>
      <c r="X86" s="150">
        <v>0.4</v>
      </c>
      <c r="Y86" s="149">
        <v>73360</v>
      </c>
      <c r="Z86" s="157">
        <v>0.2</v>
      </c>
      <c r="AA86" s="149">
        <v>73360</v>
      </c>
      <c r="AB86" s="149">
        <v>0.2</v>
      </c>
      <c r="AC86" s="149">
        <v>183400</v>
      </c>
      <c r="AD86" s="158">
        <v>0.5</v>
      </c>
      <c r="AE86" s="147">
        <v>36680</v>
      </c>
      <c r="AF86" s="159"/>
      <c r="AH86" s="126" t="s">
        <v>20</v>
      </c>
    </row>
    <row r="87" s="114" customFormat="1" ht="36" spans="1:34">
      <c r="A87" s="126">
        <v>106</v>
      </c>
      <c r="B87" s="126" t="s">
        <v>16</v>
      </c>
      <c r="C87" s="126" t="s">
        <v>193</v>
      </c>
      <c r="D87" s="126" t="s">
        <v>20</v>
      </c>
      <c r="E87" s="127" t="s">
        <v>214</v>
      </c>
      <c r="F87" s="127"/>
      <c r="G87" s="126" t="s">
        <v>188</v>
      </c>
      <c r="H87" s="128" t="s">
        <v>381</v>
      </c>
      <c r="I87" s="126" t="s">
        <v>216</v>
      </c>
      <c r="J87" s="126" t="s">
        <v>216</v>
      </c>
      <c r="K87" s="126" t="s">
        <v>382</v>
      </c>
      <c r="L87" s="126" t="s">
        <v>383</v>
      </c>
      <c r="M87" s="130">
        <v>45915</v>
      </c>
      <c r="N87" s="131">
        <v>45930</v>
      </c>
      <c r="O87" s="131">
        <v>46232</v>
      </c>
      <c r="P87" s="127">
        <v>41</v>
      </c>
      <c r="Q87" s="145">
        <v>34800</v>
      </c>
      <c r="R87" s="146">
        <v>0.056</v>
      </c>
      <c r="S87" s="147">
        <v>1948.8</v>
      </c>
      <c r="T87" s="148">
        <v>79900.8</v>
      </c>
      <c r="U87" s="149">
        <v>7990.08</v>
      </c>
      <c r="V87" s="150">
        <v>0.1</v>
      </c>
      <c r="W87" s="149">
        <v>31960.32</v>
      </c>
      <c r="X87" s="150">
        <v>0.4</v>
      </c>
      <c r="Y87" s="149">
        <v>15980.16</v>
      </c>
      <c r="Z87" s="157">
        <v>0.2</v>
      </c>
      <c r="AA87" s="149">
        <v>15980.16</v>
      </c>
      <c r="AB87" s="149">
        <v>0.2</v>
      </c>
      <c r="AC87" s="149">
        <v>39950.4</v>
      </c>
      <c r="AD87" s="158">
        <v>0.5</v>
      </c>
      <c r="AE87" s="147">
        <v>7990.08</v>
      </c>
      <c r="AF87" s="159"/>
      <c r="AH87" s="126" t="s">
        <v>20</v>
      </c>
    </row>
    <row r="88" s="114" customFormat="1" ht="36" spans="1:34">
      <c r="A88" s="126">
        <v>107</v>
      </c>
      <c r="B88" s="126" t="s">
        <v>16</v>
      </c>
      <c r="C88" s="126" t="s">
        <v>193</v>
      </c>
      <c r="D88" s="126" t="s">
        <v>20</v>
      </c>
      <c r="E88" s="127" t="s">
        <v>209</v>
      </c>
      <c r="F88" s="127"/>
      <c r="G88" s="126" t="s">
        <v>188</v>
      </c>
      <c r="H88" s="128" t="s">
        <v>384</v>
      </c>
      <c r="I88" s="126" t="s">
        <v>216</v>
      </c>
      <c r="J88" s="126" t="s">
        <v>216</v>
      </c>
      <c r="K88" s="126" t="s">
        <v>382</v>
      </c>
      <c r="L88" s="126" t="s">
        <v>385</v>
      </c>
      <c r="M88" s="130">
        <v>45915</v>
      </c>
      <c r="N88" s="131">
        <v>45930</v>
      </c>
      <c r="O88" s="131">
        <v>46232</v>
      </c>
      <c r="P88" s="127">
        <v>22.5</v>
      </c>
      <c r="Q88" s="145">
        <v>100000</v>
      </c>
      <c r="R88" s="146">
        <v>0.056</v>
      </c>
      <c r="S88" s="147">
        <v>5600</v>
      </c>
      <c r="T88" s="148">
        <v>126000</v>
      </c>
      <c r="U88" s="149">
        <v>12600</v>
      </c>
      <c r="V88" s="150">
        <v>0.1</v>
      </c>
      <c r="W88" s="149">
        <v>50400</v>
      </c>
      <c r="X88" s="150">
        <v>0.4</v>
      </c>
      <c r="Y88" s="149">
        <v>25200</v>
      </c>
      <c r="Z88" s="157">
        <v>0.2</v>
      </c>
      <c r="AA88" s="149">
        <v>25200</v>
      </c>
      <c r="AB88" s="149">
        <v>0.2</v>
      </c>
      <c r="AC88" s="149">
        <v>63000</v>
      </c>
      <c r="AD88" s="158">
        <v>0.5</v>
      </c>
      <c r="AE88" s="147">
        <v>12600</v>
      </c>
      <c r="AF88" s="159"/>
      <c r="AH88" s="126" t="s">
        <v>20</v>
      </c>
    </row>
    <row r="89" s="114" customFormat="1" ht="36" spans="1:34">
      <c r="A89" s="126">
        <v>108</v>
      </c>
      <c r="B89" s="126" t="s">
        <v>16</v>
      </c>
      <c r="C89" s="126" t="s">
        <v>193</v>
      </c>
      <c r="D89" s="126" t="s">
        <v>20</v>
      </c>
      <c r="E89" s="127" t="s">
        <v>209</v>
      </c>
      <c r="F89" s="127"/>
      <c r="G89" s="126" t="s">
        <v>188</v>
      </c>
      <c r="H89" s="128" t="s">
        <v>386</v>
      </c>
      <c r="I89" s="126" t="s">
        <v>216</v>
      </c>
      <c r="J89" s="126" t="s">
        <v>216</v>
      </c>
      <c r="K89" s="126" t="s">
        <v>382</v>
      </c>
      <c r="L89" s="126" t="s">
        <v>383</v>
      </c>
      <c r="M89" s="130">
        <v>45915</v>
      </c>
      <c r="N89" s="131">
        <v>45930</v>
      </c>
      <c r="O89" s="131">
        <v>46232</v>
      </c>
      <c r="P89" s="127">
        <v>63</v>
      </c>
      <c r="Q89" s="145">
        <v>100000</v>
      </c>
      <c r="R89" s="146">
        <v>0.056</v>
      </c>
      <c r="S89" s="147">
        <v>5600</v>
      </c>
      <c r="T89" s="148">
        <v>352800</v>
      </c>
      <c r="U89" s="149">
        <v>35280</v>
      </c>
      <c r="V89" s="150">
        <v>0.1</v>
      </c>
      <c r="W89" s="149">
        <v>141120</v>
      </c>
      <c r="X89" s="150">
        <v>0.4</v>
      </c>
      <c r="Y89" s="149">
        <v>70560</v>
      </c>
      <c r="Z89" s="157">
        <v>0.2</v>
      </c>
      <c r="AA89" s="149">
        <v>70560</v>
      </c>
      <c r="AB89" s="149">
        <v>0.2</v>
      </c>
      <c r="AC89" s="149">
        <v>176400</v>
      </c>
      <c r="AD89" s="158">
        <v>0.5</v>
      </c>
      <c r="AE89" s="147">
        <v>35280</v>
      </c>
      <c r="AF89" s="159"/>
      <c r="AH89" s="126" t="s">
        <v>20</v>
      </c>
    </row>
    <row r="90" s="114" customFormat="1" ht="48" spans="1:34">
      <c r="A90" s="126">
        <v>114</v>
      </c>
      <c r="B90" s="126" t="s">
        <v>16</v>
      </c>
      <c r="C90" s="126" t="s">
        <v>193</v>
      </c>
      <c r="D90" s="126" t="s">
        <v>20</v>
      </c>
      <c r="E90" s="127" t="s">
        <v>194</v>
      </c>
      <c r="F90" s="127"/>
      <c r="G90" s="126" t="s">
        <v>188</v>
      </c>
      <c r="H90" s="128" t="s">
        <v>387</v>
      </c>
      <c r="I90" s="126" t="s">
        <v>313</v>
      </c>
      <c r="J90" s="126" t="s">
        <v>313</v>
      </c>
      <c r="K90" s="126" t="s">
        <v>388</v>
      </c>
      <c r="L90" s="126" t="s">
        <v>276</v>
      </c>
      <c r="M90" s="130">
        <v>45916</v>
      </c>
      <c r="N90" s="131">
        <v>45930</v>
      </c>
      <c r="O90" s="131">
        <v>46294</v>
      </c>
      <c r="P90" s="127">
        <v>147</v>
      </c>
      <c r="Q90" s="145">
        <v>27450</v>
      </c>
      <c r="R90" s="146">
        <v>0.056</v>
      </c>
      <c r="S90" s="147">
        <v>1537.2</v>
      </c>
      <c r="T90" s="148">
        <v>225968.4</v>
      </c>
      <c r="U90" s="149">
        <v>22596.84</v>
      </c>
      <c r="V90" s="150">
        <v>0.1</v>
      </c>
      <c r="W90" s="149">
        <v>90387.36</v>
      </c>
      <c r="X90" s="150">
        <v>0.4</v>
      </c>
      <c r="Y90" s="149">
        <v>45193.68</v>
      </c>
      <c r="Z90" s="157">
        <v>0.2</v>
      </c>
      <c r="AA90" s="149">
        <v>45193.68</v>
      </c>
      <c r="AB90" s="149">
        <v>0.2</v>
      </c>
      <c r="AC90" s="149">
        <v>112984.2</v>
      </c>
      <c r="AD90" s="158">
        <v>0.5</v>
      </c>
      <c r="AE90" s="147">
        <v>22596.84</v>
      </c>
      <c r="AF90" s="159"/>
      <c r="AH90" s="126" t="s">
        <v>20</v>
      </c>
    </row>
    <row r="91" s="114" customFormat="1" ht="36" spans="1:34">
      <c r="A91" s="126">
        <v>115</v>
      </c>
      <c r="B91" s="126" t="s">
        <v>16</v>
      </c>
      <c r="C91" s="126" t="s">
        <v>186</v>
      </c>
      <c r="D91" s="126" t="str">
        <f>E91</f>
        <v>高标钢结构大棚</v>
      </c>
      <c r="E91" s="127" t="s">
        <v>187</v>
      </c>
      <c r="F91" s="127"/>
      <c r="G91" s="126" t="s">
        <v>188</v>
      </c>
      <c r="H91" s="128" t="s">
        <v>389</v>
      </c>
      <c r="I91" s="126" t="s">
        <v>390</v>
      </c>
      <c r="J91" s="126" t="s">
        <v>390</v>
      </c>
      <c r="K91" s="126" t="s">
        <v>391</v>
      </c>
      <c r="L91" s="126" t="s">
        <v>392</v>
      </c>
      <c r="M91" s="130">
        <v>45923</v>
      </c>
      <c r="N91" s="131">
        <v>45924</v>
      </c>
      <c r="O91" s="131">
        <v>46288</v>
      </c>
      <c r="P91" s="127">
        <v>580</v>
      </c>
      <c r="Q91" s="145">
        <v>32000</v>
      </c>
      <c r="R91" s="146">
        <v>0.025</v>
      </c>
      <c r="S91" s="147">
        <v>800</v>
      </c>
      <c r="T91" s="148">
        <v>464000</v>
      </c>
      <c r="U91" s="149">
        <v>46400</v>
      </c>
      <c r="V91" s="150">
        <v>0.1</v>
      </c>
      <c r="W91" s="149">
        <v>232000</v>
      </c>
      <c r="X91" s="150">
        <v>0.5</v>
      </c>
      <c r="Y91" s="149">
        <v>139200</v>
      </c>
      <c r="Z91" s="157">
        <v>0.3</v>
      </c>
      <c r="AA91" s="149">
        <v>92800</v>
      </c>
      <c r="AB91" s="149">
        <v>0.2</v>
      </c>
      <c r="AC91" s="149">
        <v>185600</v>
      </c>
      <c r="AD91" s="158">
        <v>0.4</v>
      </c>
      <c r="AE91" s="147">
        <v>46400</v>
      </c>
      <c r="AF91" s="159"/>
      <c r="AH91" s="126" t="s">
        <v>187</v>
      </c>
    </row>
    <row r="92" s="114" customFormat="1" ht="48" spans="1:34">
      <c r="A92" s="126">
        <v>116</v>
      </c>
      <c r="B92" s="126" t="s">
        <v>16</v>
      </c>
      <c r="C92" s="126" t="s">
        <v>193</v>
      </c>
      <c r="D92" s="126" t="s">
        <v>20</v>
      </c>
      <c r="E92" s="127" t="s">
        <v>194</v>
      </c>
      <c r="F92" s="127"/>
      <c r="G92" s="126" t="s">
        <v>188</v>
      </c>
      <c r="H92" s="128" t="s">
        <v>393</v>
      </c>
      <c r="I92" s="126" t="s">
        <v>394</v>
      </c>
      <c r="J92" s="126" t="s">
        <v>394</v>
      </c>
      <c r="K92" s="126" t="s">
        <v>395</v>
      </c>
      <c r="L92" s="126" t="s">
        <v>298</v>
      </c>
      <c r="M92" s="130">
        <v>45929</v>
      </c>
      <c r="N92" s="131">
        <v>45930</v>
      </c>
      <c r="O92" s="131">
        <v>46294</v>
      </c>
      <c r="P92" s="127">
        <v>30</v>
      </c>
      <c r="Q92" s="145">
        <v>27450</v>
      </c>
      <c r="R92" s="146">
        <v>0.056</v>
      </c>
      <c r="S92" s="147">
        <v>1537.2</v>
      </c>
      <c r="T92" s="148">
        <v>46116</v>
      </c>
      <c r="U92" s="149">
        <v>4611.6</v>
      </c>
      <c r="V92" s="150">
        <v>0.1</v>
      </c>
      <c r="W92" s="149">
        <v>18446.4</v>
      </c>
      <c r="X92" s="150">
        <v>0.4</v>
      </c>
      <c r="Y92" s="149">
        <v>9223.2</v>
      </c>
      <c r="Z92" s="157">
        <v>0.2</v>
      </c>
      <c r="AA92" s="149">
        <v>9223.2</v>
      </c>
      <c r="AB92" s="149">
        <v>0.2</v>
      </c>
      <c r="AC92" s="149">
        <v>23058</v>
      </c>
      <c r="AD92" s="158">
        <v>0.5</v>
      </c>
      <c r="AE92" s="147">
        <v>4611.6</v>
      </c>
      <c r="AF92" s="159"/>
      <c r="AH92" s="126" t="s">
        <v>20</v>
      </c>
    </row>
    <row r="93" s="114" customFormat="1" ht="48" spans="1:34">
      <c r="A93" s="126">
        <v>117</v>
      </c>
      <c r="B93" s="126" t="s">
        <v>16</v>
      </c>
      <c r="C93" s="126" t="s">
        <v>193</v>
      </c>
      <c r="D93" s="126" t="s">
        <v>20</v>
      </c>
      <c r="E93" s="127" t="s">
        <v>365</v>
      </c>
      <c r="F93" s="127"/>
      <c r="G93" s="126" t="s">
        <v>188</v>
      </c>
      <c r="H93" s="128" t="s">
        <v>396</v>
      </c>
      <c r="I93" s="126" t="s">
        <v>397</v>
      </c>
      <c r="J93" s="126" t="s">
        <v>397</v>
      </c>
      <c r="K93" s="126" t="s">
        <v>398</v>
      </c>
      <c r="L93" s="126" t="s">
        <v>236</v>
      </c>
      <c r="M93" s="130">
        <v>45926</v>
      </c>
      <c r="N93" s="131">
        <v>45930</v>
      </c>
      <c r="O93" s="131">
        <v>46294</v>
      </c>
      <c r="P93" s="127">
        <v>51</v>
      </c>
      <c r="Q93" s="145">
        <v>100000</v>
      </c>
      <c r="R93" s="146">
        <v>0.056</v>
      </c>
      <c r="S93" s="147">
        <v>5600</v>
      </c>
      <c r="T93" s="148">
        <v>285600</v>
      </c>
      <c r="U93" s="149">
        <v>28560</v>
      </c>
      <c r="V93" s="150">
        <v>0.1</v>
      </c>
      <c r="W93" s="149">
        <v>114240</v>
      </c>
      <c r="X93" s="150">
        <v>0.4</v>
      </c>
      <c r="Y93" s="149">
        <v>57120</v>
      </c>
      <c r="Z93" s="157">
        <v>0.2</v>
      </c>
      <c r="AA93" s="149">
        <v>57120</v>
      </c>
      <c r="AB93" s="149">
        <v>0.2</v>
      </c>
      <c r="AC93" s="149">
        <v>142800</v>
      </c>
      <c r="AD93" s="158">
        <v>0.5</v>
      </c>
      <c r="AE93" s="147">
        <v>28560</v>
      </c>
      <c r="AF93" s="159"/>
      <c r="AH93" s="126" t="s">
        <v>20</v>
      </c>
    </row>
    <row r="94" s="114" customFormat="1" ht="48" spans="1:34">
      <c r="A94" s="126">
        <v>118</v>
      </c>
      <c r="B94" s="126" t="s">
        <v>16</v>
      </c>
      <c r="C94" s="126" t="s">
        <v>193</v>
      </c>
      <c r="D94" s="126" t="s">
        <v>20</v>
      </c>
      <c r="E94" s="127" t="s">
        <v>227</v>
      </c>
      <c r="F94" s="127"/>
      <c r="G94" s="126" t="s">
        <v>188</v>
      </c>
      <c r="H94" s="128" t="s">
        <v>399</v>
      </c>
      <c r="I94" s="126" t="s">
        <v>397</v>
      </c>
      <c r="J94" s="126" t="s">
        <v>397</v>
      </c>
      <c r="K94" s="126" t="s">
        <v>398</v>
      </c>
      <c r="L94" s="126" t="s">
        <v>236</v>
      </c>
      <c r="M94" s="130">
        <v>45926</v>
      </c>
      <c r="N94" s="131">
        <v>45930</v>
      </c>
      <c r="O94" s="131">
        <v>46294</v>
      </c>
      <c r="P94" s="127">
        <v>124</v>
      </c>
      <c r="Q94" s="145">
        <v>100000</v>
      </c>
      <c r="R94" s="146">
        <v>0.056</v>
      </c>
      <c r="S94" s="147">
        <v>5600</v>
      </c>
      <c r="T94" s="148">
        <v>694400</v>
      </c>
      <c r="U94" s="149">
        <v>69440</v>
      </c>
      <c r="V94" s="150">
        <v>0.1</v>
      </c>
      <c r="W94" s="149">
        <v>277760</v>
      </c>
      <c r="X94" s="150">
        <v>0.4</v>
      </c>
      <c r="Y94" s="149">
        <v>138880</v>
      </c>
      <c r="Z94" s="157">
        <v>0.2</v>
      </c>
      <c r="AA94" s="149">
        <v>138880</v>
      </c>
      <c r="AB94" s="149">
        <v>0.2</v>
      </c>
      <c r="AC94" s="149">
        <v>347200</v>
      </c>
      <c r="AD94" s="158">
        <v>0.5</v>
      </c>
      <c r="AE94" s="147">
        <v>69440</v>
      </c>
      <c r="AF94" s="159"/>
      <c r="AH94" s="126" t="s">
        <v>20</v>
      </c>
    </row>
    <row r="95" s="114" customFormat="1" ht="48" spans="1:34">
      <c r="A95" s="126">
        <v>120</v>
      </c>
      <c r="B95" s="126" t="s">
        <v>16</v>
      </c>
      <c r="C95" s="126" t="s">
        <v>193</v>
      </c>
      <c r="D95" s="126" t="s">
        <v>20</v>
      </c>
      <c r="E95" s="127" t="s">
        <v>194</v>
      </c>
      <c r="F95" s="127"/>
      <c r="G95" s="126" t="s">
        <v>188</v>
      </c>
      <c r="H95" s="128" t="s">
        <v>400</v>
      </c>
      <c r="I95" s="126" t="s">
        <v>394</v>
      </c>
      <c r="J95" s="126" t="s">
        <v>394</v>
      </c>
      <c r="K95" s="126" t="s">
        <v>395</v>
      </c>
      <c r="L95" s="126" t="s">
        <v>262</v>
      </c>
      <c r="M95" s="130">
        <v>45929</v>
      </c>
      <c r="N95" s="131">
        <v>45930</v>
      </c>
      <c r="O95" s="131">
        <v>46294</v>
      </c>
      <c r="P95" s="127">
        <v>128</v>
      </c>
      <c r="Q95" s="145">
        <v>27450</v>
      </c>
      <c r="R95" s="146">
        <v>0.056</v>
      </c>
      <c r="S95" s="147">
        <v>1537.2</v>
      </c>
      <c r="T95" s="148">
        <v>196761.6</v>
      </c>
      <c r="U95" s="149">
        <v>19676.16</v>
      </c>
      <c r="V95" s="150">
        <v>0.1</v>
      </c>
      <c r="W95" s="149">
        <v>78704.64</v>
      </c>
      <c r="X95" s="150">
        <v>0.4</v>
      </c>
      <c r="Y95" s="149">
        <v>39352.32</v>
      </c>
      <c r="Z95" s="157">
        <v>0.2</v>
      </c>
      <c r="AA95" s="149">
        <v>39352.32</v>
      </c>
      <c r="AB95" s="149">
        <v>0.2</v>
      </c>
      <c r="AC95" s="149">
        <v>98380.8</v>
      </c>
      <c r="AD95" s="158">
        <v>0.5</v>
      </c>
      <c r="AE95" s="147">
        <v>19676.16</v>
      </c>
      <c r="AF95" s="159"/>
      <c r="AH95" s="126" t="s">
        <v>20</v>
      </c>
    </row>
    <row r="96" s="114" customFormat="1" ht="36" spans="1:34">
      <c r="A96" s="126">
        <v>121</v>
      </c>
      <c r="B96" s="126" t="s">
        <v>16</v>
      </c>
      <c r="C96" s="126" t="s">
        <v>193</v>
      </c>
      <c r="D96" s="126" t="s">
        <v>20</v>
      </c>
      <c r="E96" s="127" t="s">
        <v>194</v>
      </c>
      <c r="F96" s="127"/>
      <c r="G96" s="126" t="s">
        <v>188</v>
      </c>
      <c r="H96" s="128" t="s">
        <v>401</v>
      </c>
      <c r="I96" s="126" t="s">
        <v>196</v>
      </c>
      <c r="J96" s="126" t="s">
        <v>196</v>
      </c>
      <c r="K96" s="126" t="s">
        <v>197</v>
      </c>
      <c r="L96" s="126" t="s">
        <v>197</v>
      </c>
      <c r="M96" s="130">
        <v>45925</v>
      </c>
      <c r="N96" s="131">
        <v>45930</v>
      </c>
      <c r="O96" s="131">
        <v>46294</v>
      </c>
      <c r="P96" s="127">
        <v>11</v>
      </c>
      <c r="Q96" s="145">
        <v>27450</v>
      </c>
      <c r="R96" s="146">
        <v>0.056</v>
      </c>
      <c r="S96" s="147">
        <v>1537.2</v>
      </c>
      <c r="T96" s="148">
        <v>16909.2</v>
      </c>
      <c r="U96" s="149">
        <v>1690.92</v>
      </c>
      <c r="V96" s="150">
        <v>0.1</v>
      </c>
      <c r="W96" s="149">
        <v>6763.68</v>
      </c>
      <c r="X96" s="150">
        <v>0.4</v>
      </c>
      <c r="Y96" s="149">
        <v>3381.84</v>
      </c>
      <c r="Z96" s="157">
        <v>0.2</v>
      </c>
      <c r="AA96" s="149">
        <v>3381.84</v>
      </c>
      <c r="AB96" s="149">
        <v>0.2</v>
      </c>
      <c r="AC96" s="149">
        <v>8454.6</v>
      </c>
      <c r="AD96" s="158">
        <v>0.5</v>
      </c>
      <c r="AE96" s="147">
        <v>1690.92</v>
      </c>
      <c r="AF96" s="159"/>
      <c r="AH96" s="126" t="s">
        <v>20</v>
      </c>
    </row>
    <row r="97" s="114" customFormat="1" ht="36" spans="1:34">
      <c r="A97" s="126">
        <v>122</v>
      </c>
      <c r="B97" s="126" t="s">
        <v>16</v>
      </c>
      <c r="C97" s="126" t="s">
        <v>193</v>
      </c>
      <c r="D97" s="126" t="s">
        <v>20</v>
      </c>
      <c r="E97" s="127" t="s">
        <v>402</v>
      </c>
      <c r="F97" s="127"/>
      <c r="G97" s="126" t="s">
        <v>188</v>
      </c>
      <c r="H97" s="128" t="s">
        <v>403</v>
      </c>
      <c r="I97" s="126" t="s">
        <v>373</v>
      </c>
      <c r="J97" s="126" t="s">
        <v>373</v>
      </c>
      <c r="K97" s="126" t="s">
        <v>374</v>
      </c>
      <c r="L97" s="126" t="s">
        <v>375</v>
      </c>
      <c r="M97" s="130">
        <v>45926</v>
      </c>
      <c r="N97" s="131">
        <v>45930</v>
      </c>
      <c r="O97" s="131">
        <v>46141</v>
      </c>
      <c r="P97" s="127">
        <v>11.5</v>
      </c>
      <c r="Q97" s="145">
        <v>20304</v>
      </c>
      <c r="R97" s="146">
        <v>0.0479998800835989</v>
      </c>
      <c r="S97" s="147">
        <v>974.59</v>
      </c>
      <c r="T97" s="148">
        <v>11207.78</v>
      </c>
      <c r="U97" s="149">
        <v>1120.78</v>
      </c>
      <c r="V97" s="150">
        <v>0.1</v>
      </c>
      <c r="W97" s="149">
        <v>4483.12</v>
      </c>
      <c r="X97" s="150">
        <v>0.4</v>
      </c>
      <c r="Y97" s="149">
        <v>2241.56</v>
      </c>
      <c r="Z97" s="157">
        <v>0.2</v>
      </c>
      <c r="AA97" s="149">
        <v>2241.56</v>
      </c>
      <c r="AB97" s="149">
        <v>0.2</v>
      </c>
      <c r="AC97" s="149">
        <v>5603.88</v>
      </c>
      <c r="AD97" s="158">
        <v>0.5</v>
      </c>
      <c r="AE97" s="147">
        <v>1120.78</v>
      </c>
      <c r="AF97" s="159"/>
      <c r="AH97" s="126" t="s">
        <v>20</v>
      </c>
    </row>
    <row r="98" s="114" customFormat="1" ht="72" spans="1:34">
      <c r="A98" s="126">
        <v>123</v>
      </c>
      <c r="B98" s="126" t="s">
        <v>16</v>
      </c>
      <c r="C98" s="126" t="s">
        <v>186</v>
      </c>
      <c r="D98" s="126" t="s">
        <v>18</v>
      </c>
      <c r="E98" s="127" t="s">
        <v>358</v>
      </c>
      <c r="F98" s="127"/>
      <c r="G98" s="126" t="s">
        <v>188</v>
      </c>
      <c r="H98" s="128" t="s">
        <v>404</v>
      </c>
      <c r="I98" s="126" t="s">
        <v>405</v>
      </c>
      <c r="J98" s="126" t="s">
        <v>405</v>
      </c>
      <c r="K98" s="126" t="s">
        <v>406</v>
      </c>
      <c r="L98" s="126" t="s">
        <v>392</v>
      </c>
      <c r="M98" s="130">
        <v>45947</v>
      </c>
      <c r="N98" s="131">
        <v>45948</v>
      </c>
      <c r="O98" s="131">
        <v>46069</v>
      </c>
      <c r="P98" s="127">
        <v>176088</v>
      </c>
      <c r="Q98" s="145">
        <v>1.5</v>
      </c>
      <c r="R98" s="146">
        <v>0.025</v>
      </c>
      <c r="S98" s="147">
        <v>0.04</v>
      </c>
      <c r="T98" s="148">
        <v>6603.3</v>
      </c>
      <c r="U98" s="149">
        <v>660.33</v>
      </c>
      <c r="V98" s="150">
        <v>0.1</v>
      </c>
      <c r="W98" s="149">
        <v>3301.65</v>
      </c>
      <c r="X98" s="150">
        <v>0.5</v>
      </c>
      <c r="Y98" s="149">
        <v>1980.99</v>
      </c>
      <c r="Z98" s="157">
        <v>0.3</v>
      </c>
      <c r="AA98" s="149">
        <v>1320.66</v>
      </c>
      <c r="AB98" s="149">
        <v>0.2</v>
      </c>
      <c r="AC98" s="149">
        <v>2641.32</v>
      </c>
      <c r="AD98" s="158">
        <v>0.4</v>
      </c>
      <c r="AE98" s="147">
        <v>660.33</v>
      </c>
      <c r="AF98" s="159"/>
      <c r="AH98" s="126" t="s">
        <v>357</v>
      </c>
    </row>
    <row r="99" s="114" customFormat="1" ht="36" spans="1:34">
      <c r="A99" s="126">
        <v>124</v>
      </c>
      <c r="B99" s="126" t="s">
        <v>16</v>
      </c>
      <c r="C99" s="126" t="s">
        <v>186</v>
      </c>
      <c r="D99" s="126" t="s">
        <v>18</v>
      </c>
      <c r="E99" s="127" t="s">
        <v>248</v>
      </c>
      <c r="F99" s="127"/>
      <c r="G99" s="126" t="s">
        <v>188</v>
      </c>
      <c r="H99" s="128" t="s">
        <v>407</v>
      </c>
      <c r="I99" s="126" t="s">
        <v>408</v>
      </c>
      <c r="J99" s="126" t="s">
        <v>408</v>
      </c>
      <c r="K99" s="126" t="s">
        <v>409</v>
      </c>
      <c r="L99" s="126" t="s">
        <v>409</v>
      </c>
      <c r="M99" s="130">
        <v>45947</v>
      </c>
      <c r="N99" s="131">
        <v>45948</v>
      </c>
      <c r="O99" s="131">
        <v>46069</v>
      </c>
      <c r="P99" s="127">
        <v>192096</v>
      </c>
      <c r="Q99" s="145">
        <v>1</v>
      </c>
      <c r="R99" s="146">
        <v>0.025</v>
      </c>
      <c r="S99" s="147">
        <v>0.03</v>
      </c>
      <c r="T99" s="148">
        <v>4802.4</v>
      </c>
      <c r="U99" s="149">
        <v>480.24</v>
      </c>
      <c r="V99" s="150">
        <v>0.1</v>
      </c>
      <c r="W99" s="149">
        <v>2401.2</v>
      </c>
      <c r="X99" s="150">
        <v>0.5</v>
      </c>
      <c r="Y99" s="149">
        <v>1440.72</v>
      </c>
      <c r="Z99" s="157">
        <v>0.3</v>
      </c>
      <c r="AA99" s="149">
        <v>960.48</v>
      </c>
      <c r="AB99" s="149">
        <v>0.2</v>
      </c>
      <c r="AC99" s="149">
        <v>1920.96</v>
      </c>
      <c r="AD99" s="158">
        <v>0.4</v>
      </c>
      <c r="AE99" s="147">
        <v>480.24</v>
      </c>
      <c r="AF99" s="159"/>
      <c r="AH99" s="126" t="s">
        <v>357</v>
      </c>
    </row>
    <row r="100" s="114" customFormat="1" ht="36" spans="1:34">
      <c r="A100" s="126">
        <v>125</v>
      </c>
      <c r="B100" s="126" t="s">
        <v>16</v>
      </c>
      <c r="C100" s="126" t="s">
        <v>186</v>
      </c>
      <c r="D100" s="126" t="s">
        <v>18</v>
      </c>
      <c r="E100" s="127" t="s">
        <v>254</v>
      </c>
      <c r="F100" s="127"/>
      <c r="G100" s="126" t="s">
        <v>188</v>
      </c>
      <c r="H100" s="128" t="s">
        <v>407</v>
      </c>
      <c r="I100" s="126" t="s">
        <v>408</v>
      </c>
      <c r="J100" s="126" t="s">
        <v>408</v>
      </c>
      <c r="K100" s="126" t="s">
        <v>409</v>
      </c>
      <c r="L100" s="126" t="s">
        <v>409</v>
      </c>
      <c r="M100" s="130">
        <v>45947</v>
      </c>
      <c r="N100" s="131">
        <v>45948</v>
      </c>
      <c r="O100" s="131">
        <v>46069</v>
      </c>
      <c r="P100" s="127">
        <v>170752</v>
      </c>
      <c r="Q100" s="145">
        <v>1.25</v>
      </c>
      <c r="R100" s="146">
        <v>0.025</v>
      </c>
      <c r="S100" s="147">
        <v>0.03</v>
      </c>
      <c r="T100" s="148">
        <v>5336</v>
      </c>
      <c r="U100" s="149">
        <v>533.6</v>
      </c>
      <c r="V100" s="150">
        <v>0.1</v>
      </c>
      <c r="W100" s="149">
        <v>2668</v>
      </c>
      <c r="X100" s="150">
        <v>0.5</v>
      </c>
      <c r="Y100" s="149">
        <v>1600.8</v>
      </c>
      <c r="Z100" s="157">
        <v>0.3</v>
      </c>
      <c r="AA100" s="149">
        <v>1067.2</v>
      </c>
      <c r="AB100" s="149">
        <v>0.2</v>
      </c>
      <c r="AC100" s="149">
        <v>2134.4</v>
      </c>
      <c r="AD100" s="158">
        <v>0.4</v>
      </c>
      <c r="AE100" s="147">
        <v>533.6</v>
      </c>
      <c r="AF100" s="159"/>
      <c r="AH100" s="126" t="s">
        <v>357</v>
      </c>
    </row>
    <row r="101" s="114" customFormat="1" ht="36" spans="1:34">
      <c r="A101" s="126">
        <v>130</v>
      </c>
      <c r="B101" s="126" t="s">
        <v>16</v>
      </c>
      <c r="C101" s="126" t="s">
        <v>193</v>
      </c>
      <c r="D101" s="126" t="s">
        <v>20</v>
      </c>
      <c r="E101" s="127" t="s">
        <v>242</v>
      </c>
      <c r="F101" s="127"/>
      <c r="G101" s="126" t="s">
        <v>188</v>
      </c>
      <c r="H101" s="128" t="s">
        <v>410</v>
      </c>
      <c r="I101" s="126" t="s">
        <v>260</v>
      </c>
      <c r="J101" s="126" t="s">
        <v>260</v>
      </c>
      <c r="K101" s="126" t="s">
        <v>261</v>
      </c>
      <c r="L101" s="126" t="s">
        <v>262</v>
      </c>
      <c r="M101" s="130">
        <v>45953</v>
      </c>
      <c r="N101" s="131">
        <v>45961</v>
      </c>
      <c r="O101" s="131">
        <v>46052</v>
      </c>
      <c r="P101" s="127">
        <v>39.5</v>
      </c>
      <c r="Q101" s="145">
        <v>99000</v>
      </c>
      <c r="R101" s="146">
        <v>0.04</v>
      </c>
      <c r="S101" s="147">
        <v>3960</v>
      </c>
      <c r="T101" s="148">
        <v>156420</v>
      </c>
      <c r="U101" s="149">
        <v>15642</v>
      </c>
      <c r="V101" s="150">
        <v>0.1</v>
      </c>
      <c r="W101" s="149">
        <v>62568</v>
      </c>
      <c r="X101" s="150">
        <v>0.4</v>
      </c>
      <c r="Y101" s="149">
        <v>31284</v>
      </c>
      <c r="Z101" s="157">
        <v>0.2</v>
      </c>
      <c r="AA101" s="149">
        <v>31284</v>
      </c>
      <c r="AB101" s="149">
        <v>0.2</v>
      </c>
      <c r="AC101" s="149">
        <v>78210</v>
      </c>
      <c r="AD101" s="158">
        <v>0.5</v>
      </c>
      <c r="AE101" s="147">
        <v>15642</v>
      </c>
      <c r="AF101" s="159"/>
      <c r="AH101" s="126" t="s">
        <v>20</v>
      </c>
    </row>
    <row r="102" s="114" customFormat="1" ht="36" spans="1:34">
      <c r="A102" s="126">
        <v>133</v>
      </c>
      <c r="B102" s="126" t="s">
        <v>16</v>
      </c>
      <c r="C102" s="126" t="s">
        <v>193</v>
      </c>
      <c r="D102" s="126" t="s">
        <v>20</v>
      </c>
      <c r="E102" s="127" t="s">
        <v>242</v>
      </c>
      <c r="F102" s="127"/>
      <c r="G102" s="126" t="s">
        <v>188</v>
      </c>
      <c r="H102" s="128" t="s">
        <v>411</v>
      </c>
      <c r="I102" s="126" t="s">
        <v>412</v>
      </c>
      <c r="J102" s="126" t="s">
        <v>412</v>
      </c>
      <c r="K102" s="126" t="s">
        <v>413</v>
      </c>
      <c r="L102" s="126" t="s">
        <v>414</v>
      </c>
      <c r="M102" s="130">
        <v>45954</v>
      </c>
      <c r="N102" s="131">
        <v>45961</v>
      </c>
      <c r="O102" s="131">
        <v>46172</v>
      </c>
      <c r="P102" s="127">
        <v>65</v>
      </c>
      <c r="Q102" s="145">
        <v>99000</v>
      </c>
      <c r="R102" s="146">
        <v>0.048</v>
      </c>
      <c r="S102" s="147">
        <v>4752</v>
      </c>
      <c r="T102" s="148">
        <v>308880</v>
      </c>
      <c r="U102" s="149">
        <v>30888</v>
      </c>
      <c r="V102" s="150">
        <v>0.1</v>
      </c>
      <c r="W102" s="149">
        <v>123552</v>
      </c>
      <c r="X102" s="150">
        <v>0.4</v>
      </c>
      <c r="Y102" s="149">
        <v>61776</v>
      </c>
      <c r="Z102" s="157">
        <v>0.2</v>
      </c>
      <c r="AA102" s="149">
        <v>61776</v>
      </c>
      <c r="AB102" s="149">
        <v>0.2</v>
      </c>
      <c r="AC102" s="149">
        <v>154440</v>
      </c>
      <c r="AD102" s="158">
        <v>0.5</v>
      </c>
      <c r="AE102" s="147">
        <v>30888</v>
      </c>
      <c r="AF102" s="159"/>
      <c r="AH102" s="126" t="s">
        <v>20</v>
      </c>
    </row>
    <row r="103" s="114" customFormat="1" ht="48" spans="1:34">
      <c r="A103" s="126">
        <v>135</v>
      </c>
      <c r="B103" s="126" t="s">
        <v>16</v>
      </c>
      <c r="C103" s="126" t="s">
        <v>415</v>
      </c>
      <c r="D103" s="126" t="s">
        <v>18</v>
      </c>
      <c r="E103" s="127" t="s">
        <v>355</v>
      </c>
      <c r="F103" s="127"/>
      <c r="G103" s="126" t="s">
        <v>188</v>
      </c>
      <c r="H103" s="128" t="s">
        <v>416</v>
      </c>
      <c r="I103" s="126" t="s">
        <v>417</v>
      </c>
      <c r="J103" s="126" t="s">
        <v>417</v>
      </c>
      <c r="K103" s="126" t="s">
        <v>418</v>
      </c>
      <c r="L103" s="126" t="s">
        <v>418</v>
      </c>
      <c r="M103" s="130">
        <v>45950</v>
      </c>
      <c r="N103" s="131">
        <v>45959</v>
      </c>
      <c r="O103" s="131">
        <v>46050</v>
      </c>
      <c r="P103" s="127">
        <v>3201600</v>
      </c>
      <c r="Q103" s="145">
        <v>0.5</v>
      </c>
      <c r="R103" s="146">
        <v>0.05</v>
      </c>
      <c r="S103" s="147">
        <v>0.03</v>
      </c>
      <c r="T103" s="148">
        <v>80040</v>
      </c>
      <c r="U103" s="149">
        <v>8004</v>
      </c>
      <c r="V103" s="150">
        <v>0.1</v>
      </c>
      <c r="W103" s="149">
        <v>40020</v>
      </c>
      <c r="X103" s="150">
        <v>0.5</v>
      </c>
      <c r="Y103" s="149">
        <v>20010</v>
      </c>
      <c r="Z103" s="157">
        <v>0.25</v>
      </c>
      <c r="AA103" s="149">
        <v>20010</v>
      </c>
      <c r="AB103" s="149">
        <v>0.25</v>
      </c>
      <c r="AC103" s="149">
        <v>32016</v>
      </c>
      <c r="AD103" s="158">
        <v>0.4</v>
      </c>
      <c r="AE103" s="147">
        <v>8004</v>
      </c>
      <c r="AF103" s="159"/>
      <c r="AH103" s="126" t="s">
        <v>253</v>
      </c>
    </row>
    <row r="104" s="114" customFormat="1" ht="48" spans="1:34">
      <c r="A104" s="126">
        <v>136</v>
      </c>
      <c r="B104" s="126" t="s">
        <v>16</v>
      </c>
      <c r="C104" s="126" t="s">
        <v>415</v>
      </c>
      <c r="D104" s="126" t="s">
        <v>18</v>
      </c>
      <c r="E104" s="127" t="s">
        <v>254</v>
      </c>
      <c r="F104" s="127"/>
      <c r="G104" s="126" t="s">
        <v>188</v>
      </c>
      <c r="H104" s="128" t="s">
        <v>416</v>
      </c>
      <c r="I104" s="126" t="s">
        <v>417</v>
      </c>
      <c r="J104" s="126" t="s">
        <v>417</v>
      </c>
      <c r="K104" s="126" t="s">
        <v>418</v>
      </c>
      <c r="L104" s="126" t="s">
        <v>418</v>
      </c>
      <c r="M104" s="130">
        <v>45950</v>
      </c>
      <c r="N104" s="131">
        <v>45959</v>
      </c>
      <c r="O104" s="131">
        <v>46050</v>
      </c>
      <c r="P104" s="127">
        <v>149408</v>
      </c>
      <c r="Q104" s="145">
        <v>1.25</v>
      </c>
      <c r="R104" s="146">
        <v>0.05</v>
      </c>
      <c r="S104" s="147">
        <v>0.06</v>
      </c>
      <c r="T104" s="148">
        <v>9338</v>
      </c>
      <c r="U104" s="149">
        <v>933.8</v>
      </c>
      <c r="V104" s="150">
        <v>0.1</v>
      </c>
      <c r="W104" s="149">
        <v>4669</v>
      </c>
      <c r="X104" s="150">
        <v>0.5</v>
      </c>
      <c r="Y104" s="149">
        <v>2334.5</v>
      </c>
      <c r="Z104" s="157">
        <v>0.25</v>
      </c>
      <c r="AA104" s="149">
        <v>2334.5</v>
      </c>
      <c r="AB104" s="149">
        <v>0.25</v>
      </c>
      <c r="AC104" s="149">
        <v>3735.2</v>
      </c>
      <c r="AD104" s="158">
        <v>0.4</v>
      </c>
      <c r="AE104" s="147">
        <v>933.8</v>
      </c>
      <c r="AF104" s="159"/>
      <c r="AH104" s="126" t="s">
        <v>253</v>
      </c>
    </row>
    <row r="105" s="114" customFormat="1" ht="48" spans="1:34">
      <c r="A105" s="126">
        <v>137</v>
      </c>
      <c r="B105" s="126" t="s">
        <v>16</v>
      </c>
      <c r="C105" s="126" t="s">
        <v>415</v>
      </c>
      <c r="D105" s="126" t="s">
        <v>18</v>
      </c>
      <c r="E105" s="127" t="s">
        <v>355</v>
      </c>
      <c r="F105" s="127"/>
      <c r="G105" s="126" t="s">
        <v>188</v>
      </c>
      <c r="H105" s="128" t="s">
        <v>419</v>
      </c>
      <c r="I105" s="126" t="s">
        <v>420</v>
      </c>
      <c r="J105" s="126" t="s">
        <v>420</v>
      </c>
      <c r="K105" s="126" t="s">
        <v>418</v>
      </c>
      <c r="L105" s="126" t="s">
        <v>418</v>
      </c>
      <c r="M105" s="130">
        <v>45945</v>
      </c>
      <c r="N105" s="131">
        <v>45959</v>
      </c>
      <c r="O105" s="131">
        <v>46050</v>
      </c>
      <c r="P105" s="127">
        <v>426880</v>
      </c>
      <c r="Q105" s="145">
        <v>0.5</v>
      </c>
      <c r="R105" s="146">
        <v>0.05</v>
      </c>
      <c r="S105" s="147">
        <v>0.03</v>
      </c>
      <c r="T105" s="148">
        <v>10672</v>
      </c>
      <c r="U105" s="149">
        <v>1067.2</v>
      </c>
      <c r="V105" s="150">
        <v>0.1</v>
      </c>
      <c r="W105" s="149">
        <v>5336</v>
      </c>
      <c r="X105" s="150">
        <v>0.5</v>
      </c>
      <c r="Y105" s="149">
        <v>2668</v>
      </c>
      <c r="Z105" s="157">
        <v>0.25</v>
      </c>
      <c r="AA105" s="149">
        <v>2668</v>
      </c>
      <c r="AB105" s="149">
        <v>0.25</v>
      </c>
      <c r="AC105" s="149">
        <v>4268.8</v>
      </c>
      <c r="AD105" s="158">
        <v>0.4</v>
      </c>
      <c r="AE105" s="147">
        <v>1067.2</v>
      </c>
      <c r="AF105" s="159"/>
      <c r="AH105" s="126" t="s">
        <v>253</v>
      </c>
    </row>
    <row r="106" s="114" customFormat="1" ht="48" spans="1:34">
      <c r="A106" s="126">
        <v>138</v>
      </c>
      <c r="B106" s="126" t="s">
        <v>16</v>
      </c>
      <c r="C106" s="126" t="s">
        <v>415</v>
      </c>
      <c r="D106" s="126" t="s">
        <v>18</v>
      </c>
      <c r="E106" s="127" t="s">
        <v>254</v>
      </c>
      <c r="F106" s="127"/>
      <c r="G106" s="126" t="s">
        <v>188</v>
      </c>
      <c r="H106" s="128" t="s">
        <v>419</v>
      </c>
      <c r="I106" s="126" t="s">
        <v>420</v>
      </c>
      <c r="J106" s="126" t="s">
        <v>420</v>
      </c>
      <c r="K106" s="126" t="s">
        <v>418</v>
      </c>
      <c r="L106" s="126" t="s">
        <v>418</v>
      </c>
      <c r="M106" s="130">
        <v>45945</v>
      </c>
      <c r="N106" s="131">
        <v>45959</v>
      </c>
      <c r="O106" s="131">
        <v>46050</v>
      </c>
      <c r="P106" s="127">
        <v>64032</v>
      </c>
      <c r="Q106" s="145">
        <v>1.25</v>
      </c>
      <c r="R106" s="146">
        <v>0.05</v>
      </c>
      <c r="S106" s="147">
        <v>0.06</v>
      </c>
      <c r="T106" s="148">
        <v>4002</v>
      </c>
      <c r="U106" s="149">
        <v>400.2</v>
      </c>
      <c r="V106" s="150">
        <v>0.1</v>
      </c>
      <c r="W106" s="149">
        <v>2001</v>
      </c>
      <c r="X106" s="150">
        <v>0.5</v>
      </c>
      <c r="Y106" s="149">
        <v>1000.5</v>
      </c>
      <c r="Z106" s="157">
        <v>0.25</v>
      </c>
      <c r="AA106" s="149">
        <v>1000.5</v>
      </c>
      <c r="AB106" s="149">
        <v>0.25</v>
      </c>
      <c r="AC106" s="149">
        <v>1600.8</v>
      </c>
      <c r="AD106" s="158">
        <v>0.4</v>
      </c>
      <c r="AE106" s="147">
        <v>400.2</v>
      </c>
      <c r="AF106" s="159"/>
      <c r="AH106" s="126" t="s">
        <v>253</v>
      </c>
    </row>
    <row r="107" s="114" customFormat="1" ht="48" spans="1:34">
      <c r="A107" s="126">
        <v>139</v>
      </c>
      <c r="B107" s="126" t="s">
        <v>16</v>
      </c>
      <c r="C107" s="126" t="s">
        <v>415</v>
      </c>
      <c r="D107" s="126" t="s">
        <v>18</v>
      </c>
      <c r="E107" s="127" t="s">
        <v>355</v>
      </c>
      <c r="F107" s="127"/>
      <c r="G107" s="126" t="s">
        <v>188</v>
      </c>
      <c r="H107" s="128" t="s">
        <v>421</v>
      </c>
      <c r="I107" s="126" t="s">
        <v>417</v>
      </c>
      <c r="J107" s="126" t="s">
        <v>417</v>
      </c>
      <c r="K107" s="126" t="s">
        <v>418</v>
      </c>
      <c r="L107" s="126" t="s">
        <v>418</v>
      </c>
      <c r="M107" s="130">
        <v>45952</v>
      </c>
      <c r="N107" s="131">
        <v>45953</v>
      </c>
      <c r="O107" s="131">
        <v>46044</v>
      </c>
      <c r="P107" s="127">
        <v>2134400</v>
      </c>
      <c r="Q107" s="145">
        <v>0.5</v>
      </c>
      <c r="R107" s="146">
        <v>0.05</v>
      </c>
      <c r="S107" s="147">
        <v>0.03</v>
      </c>
      <c r="T107" s="148">
        <v>53360</v>
      </c>
      <c r="U107" s="149">
        <v>5336</v>
      </c>
      <c r="V107" s="150">
        <v>0.1</v>
      </c>
      <c r="W107" s="149">
        <v>26680</v>
      </c>
      <c r="X107" s="150">
        <v>0.5</v>
      </c>
      <c r="Y107" s="149">
        <v>13340</v>
      </c>
      <c r="Z107" s="157">
        <v>0.25</v>
      </c>
      <c r="AA107" s="149">
        <v>13340</v>
      </c>
      <c r="AB107" s="149">
        <v>0.25</v>
      </c>
      <c r="AC107" s="149">
        <v>21344</v>
      </c>
      <c r="AD107" s="158">
        <v>0.4</v>
      </c>
      <c r="AE107" s="147">
        <v>5336</v>
      </c>
      <c r="AF107" s="159"/>
      <c r="AH107" s="126" t="s">
        <v>253</v>
      </c>
    </row>
    <row r="108" s="114" customFormat="1" ht="48" spans="1:34">
      <c r="A108" s="126">
        <v>140</v>
      </c>
      <c r="B108" s="126" t="s">
        <v>16</v>
      </c>
      <c r="C108" s="126" t="s">
        <v>415</v>
      </c>
      <c r="D108" s="126" t="s">
        <v>18</v>
      </c>
      <c r="E108" s="127" t="s">
        <v>254</v>
      </c>
      <c r="F108" s="127"/>
      <c r="G108" s="126" t="s">
        <v>188</v>
      </c>
      <c r="H108" s="128" t="s">
        <v>421</v>
      </c>
      <c r="I108" s="126" t="s">
        <v>417</v>
      </c>
      <c r="J108" s="126" t="s">
        <v>417</v>
      </c>
      <c r="K108" s="126" t="s">
        <v>418</v>
      </c>
      <c r="L108" s="126" t="s">
        <v>418</v>
      </c>
      <c r="M108" s="130">
        <v>45952</v>
      </c>
      <c r="N108" s="131">
        <v>45953</v>
      </c>
      <c r="O108" s="131">
        <v>46044</v>
      </c>
      <c r="P108" s="127">
        <v>16675</v>
      </c>
      <c r="Q108" s="145">
        <v>1.5</v>
      </c>
      <c r="R108" s="146">
        <v>0.05000019990005</v>
      </c>
      <c r="S108" s="147">
        <v>0.08</v>
      </c>
      <c r="T108" s="148">
        <v>1250.63</v>
      </c>
      <c r="U108" s="149">
        <v>125.06</v>
      </c>
      <c r="V108" s="150">
        <v>0.1</v>
      </c>
      <c r="W108" s="149">
        <v>625.32</v>
      </c>
      <c r="X108" s="150">
        <v>0.5</v>
      </c>
      <c r="Y108" s="149">
        <v>312.66</v>
      </c>
      <c r="Z108" s="157">
        <v>0.25</v>
      </c>
      <c r="AA108" s="149">
        <v>312.66</v>
      </c>
      <c r="AB108" s="149">
        <v>0.25</v>
      </c>
      <c r="AC108" s="149">
        <v>500.25</v>
      </c>
      <c r="AD108" s="158">
        <v>0.4</v>
      </c>
      <c r="AE108" s="147">
        <v>125.06</v>
      </c>
      <c r="AF108" s="159"/>
      <c r="AH108" s="126" t="s">
        <v>253</v>
      </c>
    </row>
    <row r="109" s="114" customFormat="1" ht="48" spans="1:34">
      <c r="A109" s="126">
        <v>141</v>
      </c>
      <c r="B109" s="126" t="s">
        <v>16</v>
      </c>
      <c r="C109" s="126" t="s">
        <v>415</v>
      </c>
      <c r="D109" s="126" t="s">
        <v>18</v>
      </c>
      <c r="E109" s="127" t="s">
        <v>358</v>
      </c>
      <c r="F109" s="127"/>
      <c r="G109" s="126" t="s">
        <v>188</v>
      </c>
      <c r="H109" s="128" t="s">
        <v>421</v>
      </c>
      <c r="I109" s="126" t="s">
        <v>417</v>
      </c>
      <c r="J109" s="126" t="s">
        <v>417</v>
      </c>
      <c r="K109" s="126" t="s">
        <v>418</v>
      </c>
      <c r="L109" s="126" t="s">
        <v>418</v>
      </c>
      <c r="M109" s="130">
        <v>45952</v>
      </c>
      <c r="N109" s="131">
        <v>45953</v>
      </c>
      <c r="O109" s="131">
        <v>46044</v>
      </c>
      <c r="P109" s="127">
        <v>85376</v>
      </c>
      <c r="Q109" s="145">
        <v>1.25</v>
      </c>
      <c r="R109" s="146">
        <v>0.05</v>
      </c>
      <c r="S109" s="147">
        <v>0.06</v>
      </c>
      <c r="T109" s="148">
        <v>5336</v>
      </c>
      <c r="U109" s="149">
        <v>533.6</v>
      </c>
      <c r="V109" s="150">
        <v>0.1</v>
      </c>
      <c r="W109" s="149">
        <v>2668</v>
      </c>
      <c r="X109" s="150">
        <v>0.5</v>
      </c>
      <c r="Y109" s="149">
        <v>1334</v>
      </c>
      <c r="Z109" s="157">
        <v>0.25</v>
      </c>
      <c r="AA109" s="149">
        <v>1334</v>
      </c>
      <c r="AB109" s="149">
        <v>0.25</v>
      </c>
      <c r="AC109" s="149">
        <v>2134.4</v>
      </c>
      <c r="AD109" s="158">
        <v>0.4</v>
      </c>
      <c r="AE109" s="147">
        <v>533.6</v>
      </c>
      <c r="AF109" s="159"/>
      <c r="AH109" s="126" t="s">
        <v>253</v>
      </c>
    </row>
    <row r="110" s="114" customFormat="1" ht="48" spans="1:34">
      <c r="A110" s="126">
        <v>144</v>
      </c>
      <c r="B110" s="126" t="s">
        <v>16</v>
      </c>
      <c r="C110" s="126" t="s">
        <v>422</v>
      </c>
      <c r="D110" s="126" t="s">
        <v>18</v>
      </c>
      <c r="E110" s="127" t="s">
        <v>248</v>
      </c>
      <c r="F110" s="127"/>
      <c r="G110" s="126" t="s">
        <v>188</v>
      </c>
      <c r="H110" s="128" t="s">
        <v>423</v>
      </c>
      <c r="I110" s="126" t="s">
        <v>424</v>
      </c>
      <c r="J110" s="126" t="s">
        <v>424</v>
      </c>
      <c r="K110" s="126" t="s">
        <v>425</v>
      </c>
      <c r="L110" s="126" t="s">
        <v>426</v>
      </c>
      <c r="M110" s="130">
        <v>45960</v>
      </c>
      <c r="N110" s="131">
        <v>45961</v>
      </c>
      <c r="O110" s="131">
        <v>46111</v>
      </c>
      <c r="P110" s="127">
        <v>66700</v>
      </c>
      <c r="Q110" s="145">
        <v>1</v>
      </c>
      <c r="R110" s="146">
        <v>0.05</v>
      </c>
      <c r="S110" s="147">
        <v>0.05</v>
      </c>
      <c r="T110" s="148">
        <v>3335</v>
      </c>
      <c r="U110" s="149">
        <v>333.5</v>
      </c>
      <c r="V110" s="150">
        <v>0.1</v>
      </c>
      <c r="W110" s="149">
        <v>1667.5</v>
      </c>
      <c r="X110" s="150">
        <v>0.5</v>
      </c>
      <c r="Y110" s="149">
        <v>667</v>
      </c>
      <c r="Z110" s="157">
        <v>0.2</v>
      </c>
      <c r="AA110" s="149">
        <v>1000.5</v>
      </c>
      <c r="AB110" s="149">
        <v>0.3</v>
      </c>
      <c r="AC110" s="149">
        <v>1334</v>
      </c>
      <c r="AD110" s="158">
        <v>0.4</v>
      </c>
      <c r="AE110" s="147">
        <v>333.5</v>
      </c>
      <c r="AF110" s="159"/>
      <c r="AH110" s="126" t="s">
        <v>253</v>
      </c>
    </row>
    <row r="111" s="114" customFormat="1" ht="48" spans="1:34">
      <c r="A111" s="126">
        <v>145</v>
      </c>
      <c r="B111" s="126" t="s">
        <v>16</v>
      </c>
      <c r="C111" s="126" t="s">
        <v>422</v>
      </c>
      <c r="D111" s="126" t="s">
        <v>18</v>
      </c>
      <c r="E111" s="127" t="s">
        <v>254</v>
      </c>
      <c r="F111" s="127"/>
      <c r="G111" s="126" t="s">
        <v>188</v>
      </c>
      <c r="H111" s="128" t="s">
        <v>423</v>
      </c>
      <c r="I111" s="126" t="s">
        <v>424</v>
      </c>
      <c r="J111" s="126" t="s">
        <v>424</v>
      </c>
      <c r="K111" s="126" t="s">
        <v>425</v>
      </c>
      <c r="L111" s="126" t="s">
        <v>426</v>
      </c>
      <c r="M111" s="130">
        <v>45960</v>
      </c>
      <c r="N111" s="131">
        <v>45961</v>
      </c>
      <c r="O111" s="131">
        <v>46111</v>
      </c>
      <c r="P111" s="127">
        <v>96048</v>
      </c>
      <c r="Q111" s="145">
        <v>1.25</v>
      </c>
      <c r="R111" s="146">
        <v>0.05</v>
      </c>
      <c r="S111" s="147">
        <v>0.06</v>
      </c>
      <c r="T111" s="148">
        <v>6003</v>
      </c>
      <c r="U111" s="149">
        <v>600.3</v>
      </c>
      <c r="V111" s="150">
        <v>0.1</v>
      </c>
      <c r="W111" s="149">
        <v>3001.5</v>
      </c>
      <c r="X111" s="150">
        <v>0.5</v>
      </c>
      <c r="Y111" s="149">
        <v>1200.6</v>
      </c>
      <c r="Z111" s="157">
        <v>0.2</v>
      </c>
      <c r="AA111" s="149">
        <v>1800.9</v>
      </c>
      <c r="AB111" s="149">
        <v>0.3</v>
      </c>
      <c r="AC111" s="149">
        <v>2401.2</v>
      </c>
      <c r="AD111" s="158">
        <v>0.4</v>
      </c>
      <c r="AE111" s="147">
        <v>600.3</v>
      </c>
      <c r="AF111" s="159"/>
      <c r="AH111" s="126" t="s">
        <v>253</v>
      </c>
    </row>
    <row r="112" s="114" customFormat="1" ht="48" spans="1:34">
      <c r="A112" s="126">
        <v>146</v>
      </c>
      <c r="B112" s="126" t="s">
        <v>16</v>
      </c>
      <c r="C112" s="126" t="s">
        <v>422</v>
      </c>
      <c r="D112" s="126" t="s">
        <v>18</v>
      </c>
      <c r="E112" s="127" t="s">
        <v>294</v>
      </c>
      <c r="F112" s="127"/>
      <c r="G112" s="126" t="s">
        <v>188</v>
      </c>
      <c r="H112" s="128" t="s">
        <v>423</v>
      </c>
      <c r="I112" s="126" t="s">
        <v>424</v>
      </c>
      <c r="J112" s="126" t="s">
        <v>424</v>
      </c>
      <c r="K112" s="126" t="s">
        <v>425</v>
      </c>
      <c r="L112" s="126" t="s">
        <v>426</v>
      </c>
      <c r="M112" s="130">
        <v>45960</v>
      </c>
      <c r="N112" s="131">
        <v>45961</v>
      </c>
      <c r="O112" s="131">
        <v>46111</v>
      </c>
      <c r="P112" s="127">
        <v>48024</v>
      </c>
      <c r="Q112" s="145">
        <v>1.75</v>
      </c>
      <c r="R112" s="146">
        <v>0.05</v>
      </c>
      <c r="S112" s="147">
        <v>0.09</v>
      </c>
      <c r="T112" s="148">
        <v>4202.1</v>
      </c>
      <c r="U112" s="149">
        <v>420.21</v>
      </c>
      <c r="V112" s="150">
        <v>0.1</v>
      </c>
      <c r="W112" s="149">
        <v>2101.05</v>
      </c>
      <c r="X112" s="150">
        <v>0.5</v>
      </c>
      <c r="Y112" s="149">
        <v>840.42</v>
      </c>
      <c r="Z112" s="157">
        <v>0.2</v>
      </c>
      <c r="AA112" s="149">
        <v>1260.63</v>
      </c>
      <c r="AB112" s="149">
        <v>0.3</v>
      </c>
      <c r="AC112" s="149">
        <v>1680.84</v>
      </c>
      <c r="AD112" s="158">
        <v>0.4</v>
      </c>
      <c r="AE112" s="147">
        <v>420.21</v>
      </c>
      <c r="AF112" s="159"/>
      <c r="AH112" s="126" t="s">
        <v>253</v>
      </c>
    </row>
    <row r="113" s="114" customFormat="1" ht="36" spans="1:34">
      <c r="A113" s="126">
        <v>147</v>
      </c>
      <c r="B113" s="126" t="s">
        <v>16</v>
      </c>
      <c r="C113" s="126" t="s">
        <v>193</v>
      </c>
      <c r="D113" s="126" t="s">
        <v>20</v>
      </c>
      <c r="E113" s="127" t="s">
        <v>194</v>
      </c>
      <c r="F113" s="127"/>
      <c r="G113" s="126" t="s">
        <v>188</v>
      </c>
      <c r="H113" s="128" t="s">
        <v>427</v>
      </c>
      <c r="I113" s="126" t="s">
        <v>428</v>
      </c>
      <c r="J113" s="126" t="s">
        <v>428</v>
      </c>
      <c r="K113" s="126" t="s">
        <v>429</v>
      </c>
      <c r="L113" s="126" t="s">
        <v>276</v>
      </c>
      <c r="M113" s="130">
        <v>45960</v>
      </c>
      <c r="N113" s="131">
        <v>45961</v>
      </c>
      <c r="O113" s="131">
        <v>46264</v>
      </c>
      <c r="P113" s="127">
        <v>70</v>
      </c>
      <c r="Q113" s="145">
        <v>27450</v>
      </c>
      <c r="R113" s="146">
        <v>0.056</v>
      </c>
      <c r="S113" s="147">
        <v>1537.2</v>
      </c>
      <c r="T113" s="148">
        <v>107604</v>
      </c>
      <c r="U113" s="149">
        <v>10760.4</v>
      </c>
      <c r="V113" s="150">
        <v>0.1</v>
      </c>
      <c r="W113" s="149">
        <v>43041.6</v>
      </c>
      <c r="X113" s="150">
        <v>0.4</v>
      </c>
      <c r="Y113" s="149">
        <v>21520.8</v>
      </c>
      <c r="Z113" s="157">
        <v>0.2</v>
      </c>
      <c r="AA113" s="149">
        <v>21520.8</v>
      </c>
      <c r="AB113" s="149">
        <v>0.2</v>
      </c>
      <c r="AC113" s="149">
        <v>53802</v>
      </c>
      <c r="AD113" s="158">
        <v>0.5</v>
      </c>
      <c r="AE113" s="147">
        <v>10760.4</v>
      </c>
      <c r="AF113" s="159"/>
      <c r="AH113" s="126" t="s">
        <v>20</v>
      </c>
    </row>
    <row r="114" s="114" customFormat="1" ht="72" spans="1:34">
      <c r="A114" s="126">
        <v>151</v>
      </c>
      <c r="B114" s="126" t="s">
        <v>16</v>
      </c>
      <c r="C114" s="126" t="s">
        <v>422</v>
      </c>
      <c r="D114" s="126" t="str">
        <f>E114</f>
        <v>高标钢结构大棚</v>
      </c>
      <c r="E114" s="127" t="s">
        <v>187</v>
      </c>
      <c r="F114" s="127"/>
      <c r="G114" s="126" t="s">
        <v>188</v>
      </c>
      <c r="H114" s="128" t="s">
        <v>430</v>
      </c>
      <c r="I114" s="126" t="s">
        <v>431</v>
      </c>
      <c r="J114" s="126" t="s">
        <v>431</v>
      </c>
      <c r="K114" s="126" t="s">
        <v>432</v>
      </c>
      <c r="L114" s="126" t="s">
        <v>433</v>
      </c>
      <c r="M114" s="130">
        <v>45960</v>
      </c>
      <c r="N114" s="131">
        <v>45961</v>
      </c>
      <c r="O114" s="131">
        <v>46325</v>
      </c>
      <c r="P114" s="127">
        <v>560</v>
      </c>
      <c r="Q114" s="145">
        <v>32000</v>
      </c>
      <c r="R114" s="146">
        <v>0.025</v>
      </c>
      <c r="S114" s="147">
        <v>800</v>
      </c>
      <c r="T114" s="148">
        <v>448000</v>
      </c>
      <c r="U114" s="149">
        <v>44800</v>
      </c>
      <c r="V114" s="150">
        <v>0.1</v>
      </c>
      <c r="W114" s="149">
        <v>224000</v>
      </c>
      <c r="X114" s="150">
        <v>0.5</v>
      </c>
      <c r="Y114" s="149">
        <v>89600</v>
      </c>
      <c r="Z114" s="157">
        <v>0.2</v>
      </c>
      <c r="AA114" s="149">
        <v>134400</v>
      </c>
      <c r="AB114" s="149">
        <v>0.3</v>
      </c>
      <c r="AC114" s="149">
        <v>179200</v>
      </c>
      <c r="AD114" s="158">
        <v>0.4</v>
      </c>
      <c r="AE114" s="147">
        <v>44800</v>
      </c>
      <c r="AF114" s="159"/>
      <c r="AH114" s="126" t="s">
        <v>187</v>
      </c>
    </row>
    <row r="115" s="114" customFormat="1" ht="48" spans="1:34">
      <c r="A115" s="126">
        <v>152</v>
      </c>
      <c r="B115" s="126" t="s">
        <v>16</v>
      </c>
      <c r="C115" s="126" t="s">
        <v>422</v>
      </c>
      <c r="D115" s="126" t="s">
        <v>18</v>
      </c>
      <c r="E115" s="127" t="s">
        <v>248</v>
      </c>
      <c r="F115" s="127"/>
      <c r="G115" s="126" t="s">
        <v>188</v>
      </c>
      <c r="H115" s="128" t="s">
        <v>434</v>
      </c>
      <c r="I115" s="126" t="s">
        <v>424</v>
      </c>
      <c r="J115" s="126" t="s">
        <v>424</v>
      </c>
      <c r="K115" s="126" t="s">
        <v>425</v>
      </c>
      <c r="L115" s="126" t="s">
        <v>426</v>
      </c>
      <c r="M115" s="130">
        <v>45960</v>
      </c>
      <c r="N115" s="131">
        <v>45961</v>
      </c>
      <c r="O115" s="131">
        <v>46111</v>
      </c>
      <c r="P115" s="127">
        <v>1740870</v>
      </c>
      <c r="Q115" s="145">
        <v>1</v>
      </c>
      <c r="R115" s="146">
        <v>0.025</v>
      </c>
      <c r="S115" s="147">
        <v>0.03</v>
      </c>
      <c r="T115" s="148">
        <v>43521.75</v>
      </c>
      <c r="U115" s="149">
        <v>4352.18</v>
      </c>
      <c r="V115" s="150">
        <v>0.1</v>
      </c>
      <c r="W115" s="149">
        <v>21760.87</v>
      </c>
      <c r="X115" s="150">
        <v>0.5</v>
      </c>
      <c r="Y115" s="149">
        <v>8704.35</v>
      </c>
      <c r="Z115" s="157">
        <v>0.2</v>
      </c>
      <c r="AA115" s="149">
        <v>13056.52</v>
      </c>
      <c r="AB115" s="149">
        <v>0.3</v>
      </c>
      <c r="AC115" s="149">
        <v>17408.7</v>
      </c>
      <c r="AD115" s="158">
        <v>0.4</v>
      </c>
      <c r="AE115" s="147">
        <v>4352.18</v>
      </c>
      <c r="AF115" s="159"/>
      <c r="AH115" s="126" t="s">
        <v>357</v>
      </c>
    </row>
    <row r="116" s="114" customFormat="1" ht="48" spans="1:34">
      <c r="A116" s="126">
        <v>153</v>
      </c>
      <c r="B116" s="126" t="s">
        <v>16</v>
      </c>
      <c r="C116" s="126" t="s">
        <v>422</v>
      </c>
      <c r="D116" s="126" t="s">
        <v>18</v>
      </c>
      <c r="E116" s="127" t="s">
        <v>254</v>
      </c>
      <c r="F116" s="127"/>
      <c r="G116" s="126" t="s">
        <v>188</v>
      </c>
      <c r="H116" s="128" t="s">
        <v>434</v>
      </c>
      <c r="I116" s="126" t="s">
        <v>424</v>
      </c>
      <c r="J116" s="126" t="s">
        <v>424</v>
      </c>
      <c r="K116" s="126" t="s">
        <v>425</v>
      </c>
      <c r="L116" s="126" t="s">
        <v>426</v>
      </c>
      <c r="M116" s="130">
        <v>45960</v>
      </c>
      <c r="N116" s="131">
        <v>45961</v>
      </c>
      <c r="O116" s="131">
        <v>46111</v>
      </c>
      <c r="P116" s="127">
        <v>85376</v>
      </c>
      <c r="Q116" s="145">
        <v>1.25</v>
      </c>
      <c r="R116" s="146">
        <v>0.025</v>
      </c>
      <c r="S116" s="147">
        <v>0.03</v>
      </c>
      <c r="T116" s="148">
        <v>2668</v>
      </c>
      <c r="U116" s="149">
        <v>266.8</v>
      </c>
      <c r="V116" s="150">
        <v>0.1</v>
      </c>
      <c r="W116" s="149">
        <v>1334</v>
      </c>
      <c r="X116" s="150">
        <v>0.5</v>
      </c>
      <c r="Y116" s="149">
        <v>533.6</v>
      </c>
      <c r="Z116" s="157">
        <v>0.2</v>
      </c>
      <c r="AA116" s="149">
        <v>800.4</v>
      </c>
      <c r="AB116" s="149">
        <v>0.3</v>
      </c>
      <c r="AC116" s="149">
        <v>1067.2</v>
      </c>
      <c r="AD116" s="158">
        <v>0.4</v>
      </c>
      <c r="AE116" s="147">
        <v>266.8</v>
      </c>
      <c r="AF116" s="159"/>
      <c r="AH116" s="126" t="s">
        <v>357</v>
      </c>
    </row>
    <row r="117" s="114" customFormat="1" ht="36" spans="1:34">
      <c r="A117" s="126">
        <v>154</v>
      </c>
      <c r="B117" s="126" t="s">
        <v>16</v>
      </c>
      <c r="C117" s="126" t="s">
        <v>415</v>
      </c>
      <c r="D117" s="126" t="str">
        <f>E117</f>
        <v>高标钢结构大棚</v>
      </c>
      <c r="E117" s="127" t="s">
        <v>187</v>
      </c>
      <c r="F117" s="127"/>
      <c r="G117" s="126" t="s">
        <v>188</v>
      </c>
      <c r="H117" s="128" t="s">
        <v>435</v>
      </c>
      <c r="I117" s="126" t="s">
        <v>436</v>
      </c>
      <c r="J117" s="126" t="s">
        <v>436</v>
      </c>
      <c r="K117" s="126" t="s">
        <v>437</v>
      </c>
      <c r="L117" s="126" t="s">
        <v>437</v>
      </c>
      <c r="M117" s="130">
        <v>45960</v>
      </c>
      <c r="N117" s="131">
        <v>45961</v>
      </c>
      <c r="O117" s="131">
        <v>46325</v>
      </c>
      <c r="P117" s="127">
        <v>52</v>
      </c>
      <c r="Q117" s="145">
        <v>32000</v>
      </c>
      <c r="R117" s="146">
        <v>0.025</v>
      </c>
      <c r="S117" s="147">
        <v>800</v>
      </c>
      <c r="T117" s="148">
        <v>41600</v>
      </c>
      <c r="U117" s="149">
        <v>4160</v>
      </c>
      <c r="V117" s="150">
        <v>0.1</v>
      </c>
      <c r="W117" s="149">
        <v>20800</v>
      </c>
      <c r="X117" s="150">
        <v>0.5</v>
      </c>
      <c r="Y117" s="149">
        <v>10400</v>
      </c>
      <c r="Z117" s="157">
        <v>0.25</v>
      </c>
      <c r="AA117" s="149">
        <v>10400</v>
      </c>
      <c r="AB117" s="149">
        <v>0.25</v>
      </c>
      <c r="AC117" s="149">
        <v>16640</v>
      </c>
      <c r="AD117" s="158">
        <v>0.4</v>
      </c>
      <c r="AE117" s="147">
        <v>4160</v>
      </c>
      <c r="AF117" s="159"/>
      <c r="AH117" s="126" t="s">
        <v>187</v>
      </c>
    </row>
    <row r="118" s="114" customFormat="1" ht="36" spans="1:34">
      <c r="A118" s="126">
        <v>155</v>
      </c>
      <c r="B118" s="126" t="s">
        <v>16</v>
      </c>
      <c r="C118" s="126" t="s">
        <v>415</v>
      </c>
      <c r="D118" s="126" t="s">
        <v>18</v>
      </c>
      <c r="E118" s="127" t="s">
        <v>355</v>
      </c>
      <c r="F118" s="127"/>
      <c r="G118" s="126" t="s">
        <v>188</v>
      </c>
      <c r="H118" s="128" t="s">
        <v>438</v>
      </c>
      <c r="I118" s="126" t="s">
        <v>436</v>
      </c>
      <c r="J118" s="126" t="s">
        <v>436</v>
      </c>
      <c r="K118" s="126" t="s">
        <v>437</v>
      </c>
      <c r="L118" s="126" t="s">
        <v>437</v>
      </c>
      <c r="M118" s="130">
        <v>45960</v>
      </c>
      <c r="N118" s="131">
        <v>45961</v>
      </c>
      <c r="O118" s="131">
        <v>46052</v>
      </c>
      <c r="P118" s="127">
        <v>3025512</v>
      </c>
      <c r="Q118" s="145">
        <v>0.5</v>
      </c>
      <c r="R118" s="146">
        <v>0.025</v>
      </c>
      <c r="S118" s="147">
        <v>0.01</v>
      </c>
      <c r="T118" s="148">
        <v>37818.9</v>
      </c>
      <c r="U118" s="149">
        <v>3781.89</v>
      </c>
      <c r="V118" s="150">
        <v>0.1</v>
      </c>
      <c r="W118" s="149">
        <v>18909.45</v>
      </c>
      <c r="X118" s="150">
        <v>0.5</v>
      </c>
      <c r="Y118" s="149">
        <v>9454.72</v>
      </c>
      <c r="Z118" s="157">
        <v>0.25</v>
      </c>
      <c r="AA118" s="149">
        <v>9454.73</v>
      </c>
      <c r="AB118" s="149">
        <v>0.25</v>
      </c>
      <c r="AC118" s="149">
        <v>15127.56</v>
      </c>
      <c r="AD118" s="158">
        <v>0.4</v>
      </c>
      <c r="AE118" s="147">
        <v>3781.89</v>
      </c>
      <c r="AF118" s="159"/>
      <c r="AH118" s="126" t="s">
        <v>357</v>
      </c>
    </row>
    <row r="119" s="114" customFormat="1" ht="36" spans="1:34">
      <c r="A119" s="126">
        <v>156</v>
      </c>
      <c r="B119" s="126" t="s">
        <v>16</v>
      </c>
      <c r="C119" s="126" t="s">
        <v>415</v>
      </c>
      <c r="D119" s="126" t="s">
        <v>18</v>
      </c>
      <c r="E119" s="127" t="s">
        <v>254</v>
      </c>
      <c r="F119" s="127"/>
      <c r="G119" s="126" t="s">
        <v>188</v>
      </c>
      <c r="H119" s="128" t="s">
        <v>438</v>
      </c>
      <c r="I119" s="126" t="s">
        <v>436</v>
      </c>
      <c r="J119" s="126" t="s">
        <v>436</v>
      </c>
      <c r="K119" s="126" t="s">
        <v>437</v>
      </c>
      <c r="L119" s="126" t="s">
        <v>437</v>
      </c>
      <c r="M119" s="130">
        <v>45960</v>
      </c>
      <c r="N119" s="131">
        <v>45961</v>
      </c>
      <c r="O119" s="131">
        <v>46052</v>
      </c>
      <c r="P119" s="127">
        <v>480240</v>
      </c>
      <c r="Q119" s="145">
        <v>1.25</v>
      </c>
      <c r="R119" s="146">
        <v>0.025</v>
      </c>
      <c r="S119" s="147">
        <v>0.03</v>
      </c>
      <c r="T119" s="148">
        <v>15007.5</v>
      </c>
      <c r="U119" s="149">
        <v>1500.75</v>
      </c>
      <c r="V119" s="150">
        <v>0.1</v>
      </c>
      <c r="W119" s="149">
        <v>7503.75</v>
      </c>
      <c r="X119" s="150">
        <v>0.5</v>
      </c>
      <c r="Y119" s="149">
        <v>3751.88</v>
      </c>
      <c r="Z119" s="157">
        <v>0.25</v>
      </c>
      <c r="AA119" s="149">
        <v>3751.87</v>
      </c>
      <c r="AB119" s="149">
        <v>0.25</v>
      </c>
      <c r="AC119" s="149">
        <v>6003</v>
      </c>
      <c r="AD119" s="158">
        <v>0.4</v>
      </c>
      <c r="AE119" s="147">
        <v>1500.75</v>
      </c>
      <c r="AF119" s="159"/>
      <c r="AH119" s="126" t="s">
        <v>357</v>
      </c>
    </row>
    <row r="120" s="114" customFormat="1" ht="36" spans="1:34">
      <c r="A120" s="126">
        <v>157</v>
      </c>
      <c r="B120" s="126" t="s">
        <v>16</v>
      </c>
      <c r="C120" s="126" t="s">
        <v>193</v>
      </c>
      <c r="D120" s="126" t="s">
        <v>20</v>
      </c>
      <c r="E120" s="127" t="s">
        <v>204</v>
      </c>
      <c r="F120" s="127"/>
      <c r="G120" s="126" t="s">
        <v>188</v>
      </c>
      <c r="H120" s="128" t="s">
        <v>439</v>
      </c>
      <c r="I120" s="126" t="s">
        <v>206</v>
      </c>
      <c r="J120" s="126" t="s">
        <v>206</v>
      </c>
      <c r="K120" s="126" t="s">
        <v>440</v>
      </c>
      <c r="L120" s="126" t="s">
        <v>440</v>
      </c>
      <c r="M120" s="130">
        <v>45715</v>
      </c>
      <c r="N120" s="131">
        <v>45716</v>
      </c>
      <c r="O120" s="131">
        <v>46080</v>
      </c>
      <c r="P120" s="127">
        <v>20</v>
      </c>
      <c r="Q120" s="145">
        <v>100000</v>
      </c>
      <c r="R120" s="146">
        <v>0.056</v>
      </c>
      <c r="S120" s="147">
        <v>5600</v>
      </c>
      <c r="T120" s="148">
        <v>112000</v>
      </c>
      <c r="U120" s="149">
        <v>11200</v>
      </c>
      <c r="V120" s="150">
        <v>0.1</v>
      </c>
      <c r="W120" s="149">
        <v>44800</v>
      </c>
      <c r="X120" s="150">
        <v>0.4</v>
      </c>
      <c r="Y120" s="149">
        <v>22400</v>
      </c>
      <c r="Z120" s="157">
        <v>0.2</v>
      </c>
      <c r="AA120" s="149">
        <v>22400</v>
      </c>
      <c r="AB120" s="149">
        <v>0.2</v>
      </c>
      <c r="AC120" s="149">
        <v>56000</v>
      </c>
      <c r="AD120" s="158">
        <v>0.5</v>
      </c>
      <c r="AE120" s="147">
        <v>11200</v>
      </c>
      <c r="AF120" s="159"/>
      <c r="AH120" s="126" t="s">
        <v>20</v>
      </c>
    </row>
    <row r="121" s="114" customFormat="1" ht="36" spans="1:34">
      <c r="A121" s="126">
        <v>160</v>
      </c>
      <c r="B121" s="126" t="s">
        <v>16</v>
      </c>
      <c r="C121" s="126" t="s">
        <v>193</v>
      </c>
      <c r="D121" s="126" t="s">
        <v>20</v>
      </c>
      <c r="E121" s="127" t="s">
        <v>209</v>
      </c>
      <c r="F121" s="127"/>
      <c r="G121" s="126" t="s">
        <v>188</v>
      </c>
      <c r="H121" s="128" t="s">
        <v>441</v>
      </c>
      <c r="I121" s="126" t="s">
        <v>442</v>
      </c>
      <c r="J121" s="126" t="s">
        <v>442</v>
      </c>
      <c r="K121" s="126" t="s">
        <v>197</v>
      </c>
      <c r="L121" s="126" t="s">
        <v>197</v>
      </c>
      <c r="M121" s="130">
        <v>45967</v>
      </c>
      <c r="N121" s="131">
        <v>45974</v>
      </c>
      <c r="O121" s="131">
        <v>46307</v>
      </c>
      <c r="P121" s="127">
        <v>50</v>
      </c>
      <c r="Q121" s="145">
        <v>100000</v>
      </c>
      <c r="R121" s="146">
        <v>0.056</v>
      </c>
      <c r="S121" s="147">
        <v>5600</v>
      </c>
      <c r="T121" s="148">
        <v>280000</v>
      </c>
      <c r="U121" s="149">
        <v>28000</v>
      </c>
      <c r="V121" s="150">
        <v>0.1</v>
      </c>
      <c r="W121" s="149">
        <v>112000</v>
      </c>
      <c r="X121" s="150">
        <v>0.4</v>
      </c>
      <c r="Y121" s="149">
        <v>56000</v>
      </c>
      <c r="Z121" s="157">
        <v>0.2</v>
      </c>
      <c r="AA121" s="149">
        <v>56000</v>
      </c>
      <c r="AB121" s="149">
        <v>0.2</v>
      </c>
      <c r="AC121" s="149">
        <v>140000</v>
      </c>
      <c r="AD121" s="158">
        <v>0.5</v>
      </c>
      <c r="AE121" s="147">
        <v>28000</v>
      </c>
      <c r="AF121" s="159"/>
      <c r="AH121" s="126" t="s">
        <v>20</v>
      </c>
    </row>
    <row r="122" s="114" customFormat="1" ht="36" spans="1:34">
      <c r="A122" s="126">
        <v>164</v>
      </c>
      <c r="B122" s="126" t="s">
        <v>16</v>
      </c>
      <c r="C122" s="126" t="s">
        <v>193</v>
      </c>
      <c r="D122" s="126" t="s">
        <v>20</v>
      </c>
      <c r="E122" s="127" t="s">
        <v>227</v>
      </c>
      <c r="F122" s="127"/>
      <c r="G122" s="126" t="s">
        <v>188</v>
      </c>
      <c r="H122" s="128" t="s">
        <v>443</v>
      </c>
      <c r="I122" s="126" t="s">
        <v>206</v>
      </c>
      <c r="J122" s="126" t="s">
        <v>206</v>
      </c>
      <c r="K122" s="126" t="s">
        <v>444</v>
      </c>
      <c r="L122" s="126" t="s">
        <v>444</v>
      </c>
      <c r="M122" s="130">
        <v>45974</v>
      </c>
      <c r="N122" s="131">
        <v>45975</v>
      </c>
      <c r="O122" s="131">
        <v>46066</v>
      </c>
      <c r="P122" s="127">
        <v>57.4</v>
      </c>
      <c r="Q122" s="145">
        <v>100000</v>
      </c>
      <c r="R122" s="146">
        <v>0.04</v>
      </c>
      <c r="S122" s="147">
        <v>4000</v>
      </c>
      <c r="T122" s="148">
        <v>229600</v>
      </c>
      <c r="U122" s="149">
        <v>22960</v>
      </c>
      <c r="V122" s="150">
        <v>0.1</v>
      </c>
      <c r="W122" s="149">
        <v>91840</v>
      </c>
      <c r="X122" s="150">
        <v>0.4</v>
      </c>
      <c r="Y122" s="149">
        <v>45920</v>
      </c>
      <c r="Z122" s="157">
        <v>0.2</v>
      </c>
      <c r="AA122" s="149">
        <v>45920</v>
      </c>
      <c r="AB122" s="149">
        <v>0.2</v>
      </c>
      <c r="AC122" s="149">
        <v>114800</v>
      </c>
      <c r="AD122" s="158">
        <v>0.5</v>
      </c>
      <c r="AE122" s="147">
        <v>22960</v>
      </c>
      <c r="AF122" s="159"/>
      <c r="AH122" s="126" t="s">
        <v>20</v>
      </c>
    </row>
    <row r="123" s="114" customFormat="1" ht="48" spans="1:34">
      <c r="A123" s="126">
        <v>166</v>
      </c>
      <c r="B123" s="126" t="s">
        <v>16</v>
      </c>
      <c r="C123" s="126" t="s">
        <v>415</v>
      </c>
      <c r="D123" s="126" t="s">
        <v>18</v>
      </c>
      <c r="E123" s="127" t="s">
        <v>355</v>
      </c>
      <c r="F123" s="127"/>
      <c r="G123" s="126" t="s">
        <v>188</v>
      </c>
      <c r="H123" s="128" t="s">
        <v>445</v>
      </c>
      <c r="I123" s="126" t="s">
        <v>446</v>
      </c>
      <c r="J123" s="126" t="s">
        <v>446</v>
      </c>
      <c r="K123" s="126" t="s">
        <v>447</v>
      </c>
      <c r="L123" s="126" t="s">
        <v>447</v>
      </c>
      <c r="M123" s="130">
        <v>45964</v>
      </c>
      <c r="N123" s="131">
        <v>45976</v>
      </c>
      <c r="O123" s="131">
        <v>46067</v>
      </c>
      <c r="P123" s="127">
        <v>4866432</v>
      </c>
      <c r="Q123" s="145">
        <v>0.5</v>
      </c>
      <c r="R123" s="146">
        <v>0.025</v>
      </c>
      <c r="S123" s="147">
        <v>0.01</v>
      </c>
      <c r="T123" s="148">
        <v>60830.4</v>
      </c>
      <c r="U123" s="149">
        <v>6083.04</v>
      </c>
      <c r="V123" s="150">
        <v>0.1</v>
      </c>
      <c r="W123" s="149">
        <v>30415.2</v>
      </c>
      <c r="X123" s="150">
        <v>0.5</v>
      </c>
      <c r="Y123" s="149">
        <v>15207.6</v>
      </c>
      <c r="Z123" s="157">
        <v>0.25</v>
      </c>
      <c r="AA123" s="149">
        <v>15207.6</v>
      </c>
      <c r="AB123" s="149">
        <v>0.25</v>
      </c>
      <c r="AC123" s="149">
        <v>24332.16</v>
      </c>
      <c r="AD123" s="158">
        <v>0.4</v>
      </c>
      <c r="AE123" s="147">
        <v>6083.04</v>
      </c>
      <c r="AF123" s="159"/>
      <c r="AH123" s="126" t="s">
        <v>357</v>
      </c>
    </row>
    <row r="124" s="114" customFormat="1" ht="36" spans="1:34">
      <c r="A124" s="126">
        <v>169</v>
      </c>
      <c r="B124" s="126" t="s">
        <v>16</v>
      </c>
      <c r="C124" s="126" t="s">
        <v>193</v>
      </c>
      <c r="D124" s="126" t="s">
        <v>20</v>
      </c>
      <c r="E124" s="127" t="s">
        <v>194</v>
      </c>
      <c r="F124" s="127"/>
      <c r="G124" s="126" t="s">
        <v>188</v>
      </c>
      <c r="H124" s="128" t="s">
        <v>448</v>
      </c>
      <c r="I124" s="126" t="s">
        <v>449</v>
      </c>
      <c r="J124" s="126" t="s">
        <v>449</v>
      </c>
      <c r="K124" s="126" t="s">
        <v>450</v>
      </c>
      <c r="L124" s="126" t="s">
        <v>450</v>
      </c>
      <c r="M124" s="130">
        <v>45973</v>
      </c>
      <c r="N124" s="131">
        <v>45974</v>
      </c>
      <c r="O124" s="131">
        <v>46277</v>
      </c>
      <c r="P124" s="127">
        <v>70</v>
      </c>
      <c r="Q124" s="145">
        <v>27450</v>
      </c>
      <c r="R124" s="146">
        <v>0.056</v>
      </c>
      <c r="S124" s="147">
        <v>1537.2</v>
      </c>
      <c r="T124" s="148">
        <v>107604</v>
      </c>
      <c r="U124" s="149">
        <v>10760.4</v>
      </c>
      <c r="V124" s="150">
        <v>0.1</v>
      </c>
      <c r="W124" s="149">
        <v>43041.6</v>
      </c>
      <c r="X124" s="150">
        <v>0.4</v>
      </c>
      <c r="Y124" s="149">
        <v>21520.8</v>
      </c>
      <c r="Z124" s="157">
        <v>0.2</v>
      </c>
      <c r="AA124" s="149">
        <v>21520.8</v>
      </c>
      <c r="AB124" s="149">
        <v>0.2</v>
      </c>
      <c r="AC124" s="149">
        <v>53802</v>
      </c>
      <c r="AD124" s="158">
        <v>0.5</v>
      </c>
      <c r="AE124" s="147">
        <v>10760.4</v>
      </c>
      <c r="AF124" s="159"/>
      <c r="AH124" s="126" t="s">
        <v>20</v>
      </c>
    </row>
    <row r="125" s="114" customFormat="1" ht="36" spans="1:34">
      <c r="A125" s="126">
        <v>172</v>
      </c>
      <c r="B125" s="126" t="s">
        <v>16</v>
      </c>
      <c r="C125" s="126" t="s">
        <v>193</v>
      </c>
      <c r="D125" s="126" t="s">
        <v>20</v>
      </c>
      <c r="E125" s="127" t="s">
        <v>227</v>
      </c>
      <c r="F125" s="127"/>
      <c r="G125" s="126" t="s">
        <v>188</v>
      </c>
      <c r="H125" s="128" t="s">
        <v>451</v>
      </c>
      <c r="I125" s="126" t="s">
        <v>452</v>
      </c>
      <c r="J125" s="126" t="s">
        <v>452</v>
      </c>
      <c r="K125" s="126" t="s">
        <v>197</v>
      </c>
      <c r="L125" s="126" t="s">
        <v>197</v>
      </c>
      <c r="M125" s="130">
        <v>45967</v>
      </c>
      <c r="N125" s="131">
        <v>45974</v>
      </c>
      <c r="O125" s="131">
        <v>46307</v>
      </c>
      <c r="P125" s="127">
        <v>48</v>
      </c>
      <c r="Q125" s="145">
        <v>100000</v>
      </c>
      <c r="R125" s="146">
        <v>0.056</v>
      </c>
      <c r="S125" s="147">
        <v>5600</v>
      </c>
      <c r="T125" s="148">
        <v>268800</v>
      </c>
      <c r="U125" s="149">
        <v>26880</v>
      </c>
      <c r="V125" s="150">
        <v>0.1</v>
      </c>
      <c r="W125" s="149">
        <v>107520</v>
      </c>
      <c r="X125" s="150">
        <v>0.4</v>
      </c>
      <c r="Y125" s="149">
        <v>53760</v>
      </c>
      <c r="Z125" s="157">
        <v>0.2</v>
      </c>
      <c r="AA125" s="149">
        <v>53760</v>
      </c>
      <c r="AB125" s="149">
        <v>0.2</v>
      </c>
      <c r="AC125" s="149">
        <v>134400</v>
      </c>
      <c r="AD125" s="158">
        <v>0.5</v>
      </c>
      <c r="AE125" s="147">
        <v>26880</v>
      </c>
      <c r="AF125" s="159"/>
      <c r="AH125" s="126" t="s">
        <v>20</v>
      </c>
    </row>
    <row r="126" s="114" customFormat="1" ht="48" spans="1:34">
      <c r="A126" s="126">
        <v>174</v>
      </c>
      <c r="B126" s="126" t="s">
        <v>16</v>
      </c>
      <c r="C126" s="126" t="s">
        <v>422</v>
      </c>
      <c r="D126" s="126" t="s">
        <v>18</v>
      </c>
      <c r="E126" s="127" t="s">
        <v>248</v>
      </c>
      <c r="F126" s="127"/>
      <c r="G126" s="126" t="s">
        <v>188</v>
      </c>
      <c r="H126" s="128" t="s">
        <v>453</v>
      </c>
      <c r="I126" s="126" t="s">
        <v>454</v>
      </c>
      <c r="J126" s="126" t="s">
        <v>454</v>
      </c>
      <c r="K126" s="126" t="s">
        <v>455</v>
      </c>
      <c r="L126" s="126" t="s">
        <v>455</v>
      </c>
      <c r="M126" s="130">
        <v>45946</v>
      </c>
      <c r="N126" s="131">
        <v>45962</v>
      </c>
      <c r="O126" s="131">
        <v>46112</v>
      </c>
      <c r="P126" s="127">
        <v>3668500</v>
      </c>
      <c r="Q126" s="145">
        <v>1</v>
      </c>
      <c r="R126" s="146">
        <v>0.025</v>
      </c>
      <c r="S126" s="147">
        <v>0.03</v>
      </c>
      <c r="T126" s="148">
        <v>91712.5</v>
      </c>
      <c r="U126" s="149">
        <v>9171.25</v>
      </c>
      <c r="V126" s="150">
        <v>0.1</v>
      </c>
      <c r="W126" s="149">
        <v>45856.25</v>
      </c>
      <c r="X126" s="150">
        <v>0.5</v>
      </c>
      <c r="Y126" s="149">
        <v>18342.5</v>
      </c>
      <c r="Z126" s="157">
        <v>0.2</v>
      </c>
      <c r="AA126" s="149">
        <v>27513.75</v>
      </c>
      <c r="AB126" s="149">
        <v>0.3</v>
      </c>
      <c r="AC126" s="149">
        <v>36685</v>
      </c>
      <c r="AD126" s="158">
        <v>0.4</v>
      </c>
      <c r="AE126" s="147">
        <v>9171.25</v>
      </c>
      <c r="AF126" s="159"/>
      <c r="AH126" s="126" t="s">
        <v>357</v>
      </c>
    </row>
    <row r="127" s="114" customFormat="1" ht="36" spans="1:34">
      <c r="A127" s="126">
        <v>177</v>
      </c>
      <c r="B127" s="126" t="s">
        <v>16</v>
      </c>
      <c r="C127" s="126" t="s">
        <v>415</v>
      </c>
      <c r="D127" s="126" t="s">
        <v>18</v>
      </c>
      <c r="E127" s="127" t="s">
        <v>355</v>
      </c>
      <c r="F127" s="127"/>
      <c r="G127" s="126" t="s">
        <v>188</v>
      </c>
      <c r="H127" s="128" t="s">
        <v>456</v>
      </c>
      <c r="I127" s="126" t="s">
        <v>417</v>
      </c>
      <c r="J127" s="126" t="s">
        <v>457</v>
      </c>
      <c r="K127" s="126" t="s">
        <v>458</v>
      </c>
      <c r="L127" s="126" t="s">
        <v>458</v>
      </c>
      <c r="M127" s="130">
        <v>45967</v>
      </c>
      <c r="N127" s="131">
        <v>45991</v>
      </c>
      <c r="O127" s="131">
        <v>46081</v>
      </c>
      <c r="P127" s="127">
        <v>1067200</v>
      </c>
      <c r="Q127" s="145">
        <v>0.5</v>
      </c>
      <c r="R127" s="146">
        <v>0.05</v>
      </c>
      <c r="S127" s="147">
        <v>0.025</v>
      </c>
      <c r="T127" s="148">
        <v>26680</v>
      </c>
      <c r="U127" s="149">
        <v>2668</v>
      </c>
      <c r="V127" s="150">
        <v>0.1</v>
      </c>
      <c r="W127" s="149">
        <v>13340</v>
      </c>
      <c r="X127" s="150">
        <v>0.5</v>
      </c>
      <c r="Y127" s="149">
        <v>6670</v>
      </c>
      <c r="Z127" s="157">
        <v>0.25</v>
      </c>
      <c r="AA127" s="149">
        <v>6670</v>
      </c>
      <c r="AB127" s="149">
        <v>0.25</v>
      </c>
      <c r="AC127" s="149">
        <v>10672</v>
      </c>
      <c r="AD127" s="158">
        <v>0.4</v>
      </c>
      <c r="AE127" s="147">
        <v>2668</v>
      </c>
      <c r="AF127" s="159"/>
      <c r="AH127" s="126" t="s">
        <v>253</v>
      </c>
    </row>
    <row r="128" s="114" customFormat="1" ht="36" spans="1:34">
      <c r="A128" s="126">
        <v>178</v>
      </c>
      <c r="B128" s="126" t="s">
        <v>16</v>
      </c>
      <c r="C128" s="126" t="s">
        <v>415</v>
      </c>
      <c r="D128" s="126" t="s">
        <v>18</v>
      </c>
      <c r="E128" s="127" t="s">
        <v>358</v>
      </c>
      <c r="F128" s="127"/>
      <c r="G128" s="126" t="s">
        <v>188</v>
      </c>
      <c r="H128" s="128" t="s">
        <v>456</v>
      </c>
      <c r="I128" s="126" t="s">
        <v>417</v>
      </c>
      <c r="J128" s="126" t="s">
        <v>457</v>
      </c>
      <c r="K128" s="126" t="s">
        <v>458</v>
      </c>
      <c r="L128" s="126" t="s">
        <v>458</v>
      </c>
      <c r="M128" s="130">
        <v>45967</v>
      </c>
      <c r="N128" s="131">
        <v>45991</v>
      </c>
      <c r="O128" s="131">
        <v>46081</v>
      </c>
      <c r="P128" s="127">
        <v>24012</v>
      </c>
      <c r="Q128" s="145">
        <v>1.5</v>
      </c>
      <c r="R128" s="146">
        <v>0.05</v>
      </c>
      <c r="S128" s="147">
        <v>0.075</v>
      </c>
      <c r="T128" s="148">
        <v>1800.9</v>
      </c>
      <c r="U128" s="149">
        <v>180.08</v>
      </c>
      <c r="V128" s="150">
        <v>0.1</v>
      </c>
      <c r="W128" s="149">
        <v>900.46</v>
      </c>
      <c r="X128" s="150">
        <v>0.5</v>
      </c>
      <c r="Y128" s="149">
        <v>450.23</v>
      </c>
      <c r="Z128" s="157">
        <v>0.25</v>
      </c>
      <c r="AA128" s="149">
        <v>450.23</v>
      </c>
      <c r="AB128" s="149">
        <v>0.25</v>
      </c>
      <c r="AC128" s="149">
        <v>720.36</v>
      </c>
      <c r="AD128" s="158">
        <v>0.4</v>
      </c>
      <c r="AE128" s="147">
        <v>180.08</v>
      </c>
      <c r="AF128" s="159"/>
      <c r="AH128" s="126" t="s">
        <v>253</v>
      </c>
    </row>
    <row r="129" s="114" customFormat="1" ht="36" spans="1:34">
      <c r="A129" s="126">
        <v>179</v>
      </c>
      <c r="B129" s="126" t="s">
        <v>16</v>
      </c>
      <c r="C129" s="126" t="s">
        <v>186</v>
      </c>
      <c r="D129" s="126" t="str">
        <f>E129</f>
        <v>高标钢结构大棚</v>
      </c>
      <c r="E129" s="127" t="s">
        <v>187</v>
      </c>
      <c r="F129" s="127"/>
      <c r="G129" s="126" t="s">
        <v>188</v>
      </c>
      <c r="H129" s="128" t="s">
        <v>459</v>
      </c>
      <c r="I129" s="126" t="s">
        <v>460</v>
      </c>
      <c r="J129" s="126" t="s">
        <v>461</v>
      </c>
      <c r="K129" s="126" t="s">
        <v>462</v>
      </c>
      <c r="L129" s="126" t="s">
        <v>462</v>
      </c>
      <c r="M129" s="130">
        <v>45967</v>
      </c>
      <c r="N129" s="131">
        <v>45982</v>
      </c>
      <c r="O129" s="131">
        <v>46346</v>
      </c>
      <c r="P129" s="127">
        <v>6</v>
      </c>
      <c r="Q129" s="145">
        <v>32000</v>
      </c>
      <c r="R129" s="146">
        <v>0.025</v>
      </c>
      <c r="S129" s="147">
        <v>800</v>
      </c>
      <c r="T129" s="148">
        <v>4800</v>
      </c>
      <c r="U129" s="149">
        <v>480</v>
      </c>
      <c r="V129" s="150">
        <v>0.1</v>
      </c>
      <c r="W129" s="149">
        <v>2400</v>
      </c>
      <c r="X129" s="150">
        <v>0.5</v>
      </c>
      <c r="Y129" s="149">
        <v>1440</v>
      </c>
      <c r="Z129" s="157">
        <v>0.3</v>
      </c>
      <c r="AA129" s="149">
        <v>960</v>
      </c>
      <c r="AB129" s="149">
        <v>0.2</v>
      </c>
      <c r="AC129" s="149">
        <v>1920</v>
      </c>
      <c r="AD129" s="158">
        <v>0.4</v>
      </c>
      <c r="AE129" s="147">
        <v>480</v>
      </c>
      <c r="AF129" s="159"/>
      <c r="AH129" s="126" t="s">
        <v>187</v>
      </c>
    </row>
    <row r="130" s="114" customFormat="1" ht="36" spans="1:34">
      <c r="A130" s="126">
        <v>180</v>
      </c>
      <c r="B130" s="126" t="s">
        <v>16</v>
      </c>
      <c r="C130" s="126" t="s">
        <v>186</v>
      </c>
      <c r="D130" s="126" t="str">
        <f>E130</f>
        <v>高标大棚附加险</v>
      </c>
      <c r="E130" s="127" t="s">
        <v>222</v>
      </c>
      <c r="F130" s="127"/>
      <c r="G130" s="126" t="s">
        <v>188</v>
      </c>
      <c r="H130" s="128" t="s">
        <v>459</v>
      </c>
      <c r="I130" s="126" t="s">
        <v>460</v>
      </c>
      <c r="J130" s="126" t="s">
        <v>460</v>
      </c>
      <c r="K130" s="126" t="s">
        <v>462</v>
      </c>
      <c r="L130" s="126" t="s">
        <v>462</v>
      </c>
      <c r="M130" s="130">
        <v>45967</v>
      </c>
      <c r="N130" s="131">
        <v>45982</v>
      </c>
      <c r="O130" s="131">
        <v>46346</v>
      </c>
      <c r="P130" s="127">
        <v>6</v>
      </c>
      <c r="Q130" s="145">
        <v>6000</v>
      </c>
      <c r="R130" s="146">
        <v>0.03</v>
      </c>
      <c r="S130" s="147">
        <v>180</v>
      </c>
      <c r="T130" s="148">
        <v>1080</v>
      </c>
      <c r="U130" s="149">
        <v>108</v>
      </c>
      <c r="V130" s="150">
        <v>0.1</v>
      </c>
      <c r="W130" s="149">
        <v>540</v>
      </c>
      <c r="X130" s="150">
        <v>0.5</v>
      </c>
      <c r="Y130" s="149">
        <v>324</v>
      </c>
      <c r="Z130" s="157">
        <v>0.3</v>
      </c>
      <c r="AA130" s="149">
        <v>216</v>
      </c>
      <c r="AB130" s="149">
        <v>0.2</v>
      </c>
      <c r="AC130" s="149">
        <v>432</v>
      </c>
      <c r="AD130" s="158">
        <v>0.4</v>
      </c>
      <c r="AE130" s="147">
        <v>108</v>
      </c>
      <c r="AF130" s="159"/>
      <c r="AH130" s="126" t="s">
        <v>222</v>
      </c>
    </row>
    <row r="131" s="114" customFormat="1" ht="36" spans="1:34">
      <c r="A131" s="126">
        <v>181</v>
      </c>
      <c r="B131" s="126" t="s">
        <v>16</v>
      </c>
      <c r="C131" s="126" t="s">
        <v>193</v>
      </c>
      <c r="D131" s="126" t="s">
        <v>20</v>
      </c>
      <c r="E131" s="127" t="s">
        <v>232</v>
      </c>
      <c r="F131" s="127"/>
      <c r="G131" s="126" t="s">
        <v>188</v>
      </c>
      <c r="H131" s="128" t="s">
        <v>463</v>
      </c>
      <c r="I131" s="126" t="s">
        <v>464</v>
      </c>
      <c r="J131" s="126" t="s">
        <v>465</v>
      </c>
      <c r="K131" s="126" t="s">
        <v>375</v>
      </c>
      <c r="L131" s="126" t="s">
        <v>375</v>
      </c>
      <c r="M131" s="130">
        <v>45966</v>
      </c>
      <c r="N131" s="131">
        <v>45991</v>
      </c>
      <c r="O131" s="131">
        <v>46232</v>
      </c>
      <c r="P131" s="127">
        <v>164</v>
      </c>
      <c r="Q131" s="145">
        <v>55200</v>
      </c>
      <c r="R131" s="146">
        <v>0.048</v>
      </c>
      <c r="S131" s="147">
        <v>2649.6</v>
      </c>
      <c r="T131" s="148">
        <v>434534.4</v>
      </c>
      <c r="U131" s="149">
        <v>43453.44</v>
      </c>
      <c r="V131" s="150">
        <v>0.1</v>
      </c>
      <c r="W131" s="149">
        <v>173813.76</v>
      </c>
      <c r="X131" s="150">
        <v>0.4</v>
      </c>
      <c r="Y131" s="149">
        <v>86906.88</v>
      </c>
      <c r="Z131" s="157">
        <v>0.2</v>
      </c>
      <c r="AA131" s="149">
        <v>86906.88</v>
      </c>
      <c r="AB131" s="149">
        <v>0.2</v>
      </c>
      <c r="AC131" s="149">
        <v>217267.2</v>
      </c>
      <c r="AD131" s="158">
        <v>0.5</v>
      </c>
      <c r="AE131" s="147">
        <v>43453.44</v>
      </c>
      <c r="AF131" s="159"/>
      <c r="AH131" s="126" t="s">
        <v>20</v>
      </c>
    </row>
    <row r="132" s="114" customFormat="1" ht="36" spans="1:34">
      <c r="A132" s="126">
        <v>182</v>
      </c>
      <c r="B132" s="126" t="s">
        <v>16</v>
      </c>
      <c r="C132" s="126" t="s">
        <v>415</v>
      </c>
      <c r="D132" s="126" t="s">
        <v>18</v>
      </c>
      <c r="E132" s="127" t="s">
        <v>248</v>
      </c>
      <c r="F132" s="127"/>
      <c r="G132" s="126" t="s">
        <v>188</v>
      </c>
      <c r="H132" s="128" t="s">
        <v>466</v>
      </c>
      <c r="I132" s="126" t="s">
        <v>467</v>
      </c>
      <c r="J132" s="126" t="s">
        <v>468</v>
      </c>
      <c r="K132" s="126" t="s">
        <v>469</v>
      </c>
      <c r="L132" s="126" t="s">
        <v>469</v>
      </c>
      <c r="M132" s="130">
        <v>45967</v>
      </c>
      <c r="N132" s="131">
        <v>45981</v>
      </c>
      <c r="O132" s="131">
        <v>46072</v>
      </c>
      <c r="P132" s="127">
        <v>293480</v>
      </c>
      <c r="Q132" s="145">
        <v>1</v>
      </c>
      <c r="R132" s="146">
        <v>0.025</v>
      </c>
      <c r="S132" s="147">
        <v>0.025</v>
      </c>
      <c r="T132" s="148">
        <v>7337</v>
      </c>
      <c r="U132" s="149">
        <v>733.7</v>
      </c>
      <c r="V132" s="150">
        <v>0.1</v>
      </c>
      <c r="W132" s="149">
        <v>3668.5</v>
      </c>
      <c r="X132" s="150">
        <v>0.5</v>
      </c>
      <c r="Y132" s="149">
        <v>1834.25</v>
      </c>
      <c r="Z132" s="157">
        <v>0.25</v>
      </c>
      <c r="AA132" s="149">
        <v>1834.25</v>
      </c>
      <c r="AB132" s="149">
        <v>0.25</v>
      </c>
      <c r="AC132" s="149">
        <v>2934.8</v>
      </c>
      <c r="AD132" s="158">
        <v>0.4</v>
      </c>
      <c r="AE132" s="147">
        <v>733.7</v>
      </c>
      <c r="AF132" s="159"/>
      <c r="AH132" s="126" t="s">
        <v>357</v>
      </c>
    </row>
    <row r="133" s="114" customFormat="1" ht="36" spans="1:34">
      <c r="A133" s="126">
        <v>183</v>
      </c>
      <c r="B133" s="126" t="s">
        <v>16</v>
      </c>
      <c r="C133" s="126" t="s">
        <v>415</v>
      </c>
      <c r="D133" s="126" t="s">
        <v>18</v>
      </c>
      <c r="E133" s="127" t="s">
        <v>294</v>
      </c>
      <c r="F133" s="127"/>
      <c r="G133" s="126" t="s">
        <v>188</v>
      </c>
      <c r="H133" s="128" t="s">
        <v>466</v>
      </c>
      <c r="I133" s="126" t="s">
        <v>467</v>
      </c>
      <c r="J133" s="126" t="s">
        <v>468</v>
      </c>
      <c r="K133" s="126" t="s">
        <v>469</v>
      </c>
      <c r="L133" s="126" t="s">
        <v>469</v>
      </c>
      <c r="M133" s="130">
        <v>45967</v>
      </c>
      <c r="N133" s="131">
        <v>45981</v>
      </c>
      <c r="O133" s="131">
        <v>46072</v>
      </c>
      <c r="P133" s="127">
        <v>53360</v>
      </c>
      <c r="Q133" s="145">
        <v>1.75</v>
      </c>
      <c r="R133" s="146">
        <v>0.025</v>
      </c>
      <c r="S133" s="147">
        <v>0.04375</v>
      </c>
      <c r="T133" s="148">
        <v>2334.5</v>
      </c>
      <c r="U133" s="149">
        <v>233.46</v>
      </c>
      <c r="V133" s="150">
        <v>0.1</v>
      </c>
      <c r="W133" s="149">
        <v>1167.24</v>
      </c>
      <c r="X133" s="150">
        <v>0.5</v>
      </c>
      <c r="Y133" s="149">
        <v>583.62</v>
      </c>
      <c r="Z133" s="157">
        <v>0.25</v>
      </c>
      <c r="AA133" s="149">
        <v>583.62</v>
      </c>
      <c r="AB133" s="149">
        <v>0.25</v>
      </c>
      <c r="AC133" s="149">
        <v>933.8</v>
      </c>
      <c r="AD133" s="158">
        <v>0.4</v>
      </c>
      <c r="AE133" s="147">
        <v>233.46</v>
      </c>
      <c r="AF133" s="159"/>
      <c r="AH133" s="126" t="s">
        <v>357</v>
      </c>
    </row>
    <row r="134" s="114" customFormat="1" ht="36" spans="1:34">
      <c r="A134" s="126">
        <v>184</v>
      </c>
      <c r="B134" s="126" t="s">
        <v>16</v>
      </c>
      <c r="C134" s="126" t="s">
        <v>415</v>
      </c>
      <c r="D134" s="126" t="s">
        <v>18</v>
      </c>
      <c r="E134" s="127" t="s">
        <v>248</v>
      </c>
      <c r="F134" s="127"/>
      <c r="G134" s="126" t="s">
        <v>188</v>
      </c>
      <c r="H134" s="128" t="s">
        <v>470</v>
      </c>
      <c r="I134" s="126" t="s">
        <v>471</v>
      </c>
      <c r="J134" s="126" t="s">
        <v>472</v>
      </c>
      <c r="K134" s="126" t="s">
        <v>469</v>
      </c>
      <c r="L134" s="126" t="s">
        <v>469</v>
      </c>
      <c r="M134" s="130">
        <v>45974</v>
      </c>
      <c r="N134" s="131">
        <v>45980</v>
      </c>
      <c r="O134" s="131">
        <v>46071</v>
      </c>
      <c r="P134" s="127">
        <v>1221277</v>
      </c>
      <c r="Q134" s="145">
        <v>1</v>
      </c>
      <c r="R134" s="146">
        <v>0.0250000040940753</v>
      </c>
      <c r="S134" s="147">
        <v>0.0250000040940753</v>
      </c>
      <c r="T134" s="148">
        <v>30531.93</v>
      </c>
      <c r="U134" s="149">
        <v>3053.2</v>
      </c>
      <c r="V134" s="150">
        <v>0.1</v>
      </c>
      <c r="W134" s="149">
        <v>15265.96</v>
      </c>
      <c r="X134" s="150">
        <v>0.5</v>
      </c>
      <c r="Y134" s="149">
        <v>7632.98</v>
      </c>
      <c r="Z134" s="157">
        <v>0.25</v>
      </c>
      <c r="AA134" s="149">
        <v>7632.98</v>
      </c>
      <c r="AB134" s="149">
        <v>0.25</v>
      </c>
      <c r="AC134" s="149">
        <v>12212.77</v>
      </c>
      <c r="AD134" s="158">
        <v>0.4</v>
      </c>
      <c r="AE134" s="147">
        <v>3053.2</v>
      </c>
      <c r="AF134" s="159"/>
      <c r="AH134" s="126" t="s">
        <v>357</v>
      </c>
    </row>
    <row r="135" s="114" customFormat="1" ht="36" spans="1:34">
      <c r="A135" s="126">
        <v>185</v>
      </c>
      <c r="B135" s="126" t="s">
        <v>16</v>
      </c>
      <c r="C135" s="126" t="s">
        <v>193</v>
      </c>
      <c r="D135" s="126" t="s">
        <v>20</v>
      </c>
      <c r="E135" s="127" t="s">
        <v>194</v>
      </c>
      <c r="F135" s="127"/>
      <c r="G135" s="126" t="s">
        <v>188</v>
      </c>
      <c r="H135" s="128" t="s">
        <v>473</v>
      </c>
      <c r="I135" s="126" t="s">
        <v>394</v>
      </c>
      <c r="J135" s="126" t="s">
        <v>474</v>
      </c>
      <c r="K135" s="126" t="s">
        <v>298</v>
      </c>
      <c r="L135" s="126" t="s">
        <v>298</v>
      </c>
      <c r="M135" s="130">
        <v>45978</v>
      </c>
      <c r="N135" s="131">
        <v>45980</v>
      </c>
      <c r="O135" s="131">
        <v>46283</v>
      </c>
      <c r="P135" s="127">
        <v>75</v>
      </c>
      <c r="Q135" s="145">
        <v>27450</v>
      </c>
      <c r="R135" s="146">
        <v>0.056</v>
      </c>
      <c r="S135" s="147">
        <v>1537.2</v>
      </c>
      <c r="T135" s="148">
        <v>115290</v>
      </c>
      <c r="U135" s="149">
        <v>11529</v>
      </c>
      <c r="V135" s="150">
        <v>0.1</v>
      </c>
      <c r="W135" s="149">
        <v>46116</v>
      </c>
      <c r="X135" s="150">
        <v>0.4</v>
      </c>
      <c r="Y135" s="149">
        <v>23058</v>
      </c>
      <c r="Z135" s="157">
        <v>0.2</v>
      </c>
      <c r="AA135" s="149">
        <v>23058</v>
      </c>
      <c r="AB135" s="149">
        <v>0.2</v>
      </c>
      <c r="AC135" s="149">
        <v>57645</v>
      </c>
      <c r="AD135" s="158">
        <v>0.5</v>
      </c>
      <c r="AE135" s="147">
        <v>11529</v>
      </c>
      <c r="AF135" s="159"/>
      <c r="AH135" s="126" t="s">
        <v>20</v>
      </c>
    </row>
    <row r="136" s="114" customFormat="1" ht="36" spans="1:34">
      <c r="A136" s="126">
        <v>186</v>
      </c>
      <c r="B136" s="126" t="s">
        <v>16</v>
      </c>
      <c r="C136" s="126" t="s">
        <v>193</v>
      </c>
      <c r="D136" s="126" t="s">
        <v>20</v>
      </c>
      <c r="E136" s="127" t="s">
        <v>227</v>
      </c>
      <c r="F136" s="127"/>
      <c r="G136" s="126" t="s">
        <v>188</v>
      </c>
      <c r="H136" s="128" t="s">
        <v>475</v>
      </c>
      <c r="I136" s="126" t="s">
        <v>397</v>
      </c>
      <c r="J136" s="126" t="s">
        <v>476</v>
      </c>
      <c r="K136" s="126" t="s">
        <v>198</v>
      </c>
      <c r="L136" s="126" t="s">
        <v>198</v>
      </c>
      <c r="M136" s="130">
        <v>45979</v>
      </c>
      <c r="N136" s="131">
        <v>45981</v>
      </c>
      <c r="O136" s="131">
        <v>46072</v>
      </c>
      <c r="P136" s="127">
        <v>110</v>
      </c>
      <c r="Q136" s="145">
        <v>100000</v>
      </c>
      <c r="R136" s="146">
        <v>0.04</v>
      </c>
      <c r="S136" s="147">
        <v>4000</v>
      </c>
      <c r="T136" s="148">
        <v>440000</v>
      </c>
      <c r="U136" s="149">
        <v>44000</v>
      </c>
      <c r="V136" s="150">
        <v>0.1</v>
      </c>
      <c r="W136" s="149">
        <v>176000</v>
      </c>
      <c r="X136" s="150">
        <v>0.4</v>
      </c>
      <c r="Y136" s="149">
        <v>88000</v>
      </c>
      <c r="Z136" s="157">
        <v>0.2</v>
      </c>
      <c r="AA136" s="149">
        <v>88000</v>
      </c>
      <c r="AB136" s="149">
        <v>0.2</v>
      </c>
      <c r="AC136" s="149">
        <v>220000</v>
      </c>
      <c r="AD136" s="158">
        <v>0.5</v>
      </c>
      <c r="AE136" s="147">
        <v>44000</v>
      </c>
      <c r="AF136" s="159"/>
      <c r="AH136" s="126" t="s">
        <v>20</v>
      </c>
    </row>
    <row r="137" s="114" customFormat="1" ht="36" spans="1:34">
      <c r="A137" s="126">
        <v>201</v>
      </c>
      <c r="B137" s="126" t="s">
        <v>16</v>
      </c>
      <c r="C137" s="126" t="s">
        <v>422</v>
      </c>
      <c r="D137" s="126" t="s">
        <v>18</v>
      </c>
      <c r="E137" s="127" t="s">
        <v>248</v>
      </c>
      <c r="F137" s="127"/>
      <c r="G137" s="126" t="s">
        <v>188</v>
      </c>
      <c r="H137" s="128" t="s">
        <v>477</v>
      </c>
      <c r="I137" s="126" t="s">
        <v>478</v>
      </c>
      <c r="J137" s="126" t="s">
        <v>478</v>
      </c>
      <c r="K137" s="126" t="s">
        <v>479</v>
      </c>
      <c r="L137" s="126" t="s">
        <v>479</v>
      </c>
      <c r="M137" s="130">
        <v>45989</v>
      </c>
      <c r="N137" s="131">
        <v>45992</v>
      </c>
      <c r="O137" s="131">
        <v>46173</v>
      </c>
      <c r="P137" s="127">
        <v>98049</v>
      </c>
      <c r="Q137" s="145">
        <v>1</v>
      </c>
      <c r="R137" s="146">
        <v>0.0250000509949107</v>
      </c>
      <c r="S137" s="147">
        <v>0.0250000509949107</v>
      </c>
      <c r="T137" s="148">
        <v>2451.23</v>
      </c>
      <c r="U137" s="149">
        <v>245.12</v>
      </c>
      <c r="V137" s="150">
        <v>0.1</v>
      </c>
      <c r="W137" s="149">
        <v>1225.62</v>
      </c>
      <c r="X137" s="150">
        <v>0.5</v>
      </c>
      <c r="Y137" s="149">
        <v>490.25</v>
      </c>
      <c r="Z137" s="157">
        <v>0.2</v>
      </c>
      <c r="AA137" s="149">
        <v>735.37</v>
      </c>
      <c r="AB137" s="149">
        <v>0.3</v>
      </c>
      <c r="AC137" s="149">
        <v>980.49</v>
      </c>
      <c r="AD137" s="158">
        <v>0.4</v>
      </c>
      <c r="AE137" s="147">
        <v>245.12</v>
      </c>
      <c r="AF137" s="159"/>
      <c r="AH137" s="126" t="s">
        <v>357</v>
      </c>
    </row>
    <row r="138" s="114" customFormat="1" ht="36" spans="1:34">
      <c r="A138" s="126">
        <v>202</v>
      </c>
      <c r="B138" s="126" t="s">
        <v>16</v>
      </c>
      <c r="C138" s="126" t="s">
        <v>422</v>
      </c>
      <c r="D138" s="126" t="s">
        <v>18</v>
      </c>
      <c r="E138" s="127" t="s">
        <v>254</v>
      </c>
      <c r="F138" s="127"/>
      <c r="G138" s="126" t="s">
        <v>188</v>
      </c>
      <c r="H138" s="128" t="s">
        <v>477</v>
      </c>
      <c r="I138" s="126" t="s">
        <v>478</v>
      </c>
      <c r="J138" s="126" t="s">
        <v>478</v>
      </c>
      <c r="K138" s="126" t="s">
        <v>479</v>
      </c>
      <c r="L138" s="126" t="s">
        <v>479</v>
      </c>
      <c r="M138" s="130">
        <v>45989</v>
      </c>
      <c r="N138" s="131">
        <v>45992</v>
      </c>
      <c r="O138" s="131">
        <v>46173</v>
      </c>
      <c r="P138" s="127">
        <v>170752</v>
      </c>
      <c r="Q138" s="145">
        <v>1.25</v>
      </c>
      <c r="R138" s="146">
        <v>0.025</v>
      </c>
      <c r="S138" s="147">
        <v>0.03125</v>
      </c>
      <c r="T138" s="148">
        <v>5336</v>
      </c>
      <c r="U138" s="149">
        <v>533.6</v>
      </c>
      <c r="V138" s="150">
        <v>0.1</v>
      </c>
      <c r="W138" s="149">
        <v>2668</v>
      </c>
      <c r="X138" s="150">
        <v>0.5</v>
      </c>
      <c r="Y138" s="149">
        <v>1067.2</v>
      </c>
      <c r="Z138" s="157">
        <v>0.2</v>
      </c>
      <c r="AA138" s="149">
        <v>1600.8</v>
      </c>
      <c r="AB138" s="149">
        <v>0.3</v>
      </c>
      <c r="AC138" s="149">
        <v>2134.4</v>
      </c>
      <c r="AD138" s="158">
        <v>0.4</v>
      </c>
      <c r="AE138" s="147">
        <v>533.6</v>
      </c>
      <c r="AF138" s="159"/>
      <c r="AH138" s="126" t="s">
        <v>357</v>
      </c>
    </row>
    <row r="139" s="114" customFormat="1" ht="36" spans="1:34">
      <c r="A139" s="126">
        <v>203</v>
      </c>
      <c r="B139" s="126" t="s">
        <v>16</v>
      </c>
      <c r="C139" s="126" t="s">
        <v>422</v>
      </c>
      <c r="D139" s="126" t="s">
        <v>18</v>
      </c>
      <c r="E139" s="127" t="s">
        <v>358</v>
      </c>
      <c r="F139" s="127"/>
      <c r="G139" s="126" t="s">
        <v>188</v>
      </c>
      <c r="H139" s="128" t="s">
        <v>477</v>
      </c>
      <c r="I139" s="126" t="s">
        <v>478</v>
      </c>
      <c r="J139" s="126" t="s">
        <v>478</v>
      </c>
      <c r="K139" s="126" t="s">
        <v>479</v>
      </c>
      <c r="L139" s="126" t="s">
        <v>479</v>
      </c>
      <c r="M139" s="130">
        <v>45989</v>
      </c>
      <c r="N139" s="131">
        <v>45992</v>
      </c>
      <c r="O139" s="131">
        <v>46173</v>
      </c>
      <c r="P139" s="127">
        <v>32016</v>
      </c>
      <c r="Q139" s="145">
        <v>1.5</v>
      </c>
      <c r="R139" s="146">
        <v>0.025</v>
      </c>
      <c r="S139" s="147">
        <v>0.0375</v>
      </c>
      <c r="T139" s="148">
        <v>1200.6</v>
      </c>
      <c r="U139" s="149">
        <v>120.06</v>
      </c>
      <c r="V139" s="150">
        <v>0.1</v>
      </c>
      <c r="W139" s="149">
        <v>600.3</v>
      </c>
      <c r="X139" s="150">
        <v>0.5</v>
      </c>
      <c r="Y139" s="149">
        <v>240.12</v>
      </c>
      <c r="Z139" s="157">
        <v>0.2</v>
      </c>
      <c r="AA139" s="149">
        <v>360.18</v>
      </c>
      <c r="AB139" s="149">
        <v>0.3</v>
      </c>
      <c r="AC139" s="149">
        <v>480.24</v>
      </c>
      <c r="AD139" s="158">
        <v>0.4</v>
      </c>
      <c r="AE139" s="147">
        <v>120.06</v>
      </c>
      <c r="AF139" s="159"/>
      <c r="AH139" s="126" t="s">
        <v>357</v>
      </c>
    </row>
    <row r="140" s="114" customFormat="1" ht="36" spans="1:34">
      <c r="A140" s="126">
        <v>204</v>
      </c>
      <c r="B140" s="126" t="s">
        <v>16</v>
      </c>
      <c r="C140" s="126" t="s">
        <v>422</v>
      </c>
      <c r="D140" s="126" t="s">
        <v>18</v>
      </c>
      <c r="E140" s="127" t="s">
        <v>294</v>
      </c>
      <c r="F140" s="127"/>
      <c r="G140" s="126" t="s">
        <v>188</v>
      </c>
      <c r="H140" s="128" t="s">
        <v>477</v>
      </c>
      <c r="I140" s="126" t="s">
        <v>478</v>
      </c>
      <c r="J140" s="126" t="s">
        <v>478</v>
      </c>
      <c r="K140" s="126" t="s">
        <v>479</v>
      </c>
      <c r="L140" s="126" t="s">
        <v>479</v>
      </c>
      <c r="M140" s="130">
        <v>45989</v>
      </c>
      <c r="N140" s="131">
        <v>45992</v>
      </c>
      <c r="O140" s="131">
        <v>46173</v>
      </c>
      <c r="P140" s="127">
        <v>5336</v>
      </c>
      <c r="Q140" s="145">
        <v>1.75</v>
      </c>
      <c r="R140" s="146">
        <v>0.025</v>
      </c>
      <c r="S140" s="147">
        <v>0.04375</v>
      </c>
      <c r="T140" s="148">
        <v>233.45</v>
      </c>
      <c r="U140" s="149">
        <v>23.35</v>
      </c>
      <c r="V140" s="150">
        <v>0.1</v>
      </c>
      <c r="W140" s="149">
        <v>116.72</v>
      </c>
      <c r="X140" s="150">
        <v>0.5</v>
      </c>
      <c r="Y140" s="149">
        <v>46.69</v>
      </c>
      <c r="Z140" s="157">
        <v>0.2</v>
      </c>
      <c r="AA140" s="149">
        <v>70.03</v>
      </c>
      <c r="AB140" s="149">
        <v>0.3</v>
      </c>
      <c r="AC140" s="149">
        <v>93.38</v>
      </c>
      <c r="AD140" s="158">
        <v>0.4</v>
      </c>
      <c r="AE140" s="147">
        <v>23.35</v>
      </c>
      <c r="AF140" s="159"/>
      <c r="AH140" s="126" t="s">
        <v>357</v>
      </c>
    </row>
    <row r="141" s="114" customFormat="1" ht="36" spans="1:34">
      <c r="A141" s="126">
        <v>207</v>
      </c>
      <c r="B141" s="126" t="s">
        <v>16</v>
      </c>
      <c r="C141" s="126" t="s">
        <v>422</v>
      </c>
      <c r="D141" s="126" t="str">
        <f>E141</f>
        <v>高标钢结构大棚</v>
      </c>
      <c r="E141" s="127" t="s">
        <v>187</v>
      </c>
      <c r="F141" s="127"/>
      <c r="G141" s="126" t="s">
        <v>188</v>
      </c>
      <c r="H141" s="128" t="s">
        <v>480</v>
      </c>
      <c r="I141" s="126" t="s">
        <v>481</v>
      </c>
      <c r="J141" s="126" t="s">
        <v>481</v>
      </c>
      <c r="K141" s="126" t="s">
        <v>482</v>
      </c>
      <c r="L141" s="126" t="s">
        <v>482</v>
      </c>
      <c r="M141" s="130">
        <v>45994</v>
      </c>
      <c r="N141" s="131">
        <v>45995</v>
      </c>
      <c r="O141" s="131">
        <v>46359</v>
      </c>
      <c r="P141" s="127">
        <v>5.5</v>
      </c>
      <c r="Q141" s="145">
        <v>32000</v>
      </c>
      <c r="R141" s="146">
        <v>0.025</v>
      </c>
      <c r="S141" s="147">
        <v>800</v>
      </c>
      <c r="T141" s="148">
        <v>4400</v>
      </c>
      <c r="U141" s="149">
        <v>440</v>
      </c>
      <c r="V141" s="150">
        <v>0.1</v>
      </c>
      <c r="W141" s="149">
        <v>2200</v>
      </c>
      <c r="X141" s="150">
        <v>0.5</v>
      </c>
      <c r="Y141" s="149">
        <v>880</v>
      </c>
      <c r="Z141" s="157">
        <v>0.2</v>
      </c>
      <c r="AA141" s="149">
        <v>1320</v>
      </c>
      <c r="AB141" s="149">
        <v>0.3</v>
      </c>
      <c r="AC141" s="149">
        <v>1760</v>
      </c>
      <c r="AD141" s="158">
        <v>0.4</v>
      </c>
      <c r="AE141" s="147">
        <v>440</v>
      </c>
      <c r="AF141" s="159"/>
      <c r="AH141" s="126" t="s">
        <v>187</v>
      </c>
    </row>
    <row r="142" s="114" customFormat="1" ht="36" spans="1:34">
      <c r="A142" s="126">
        <v>208</v>
      </c>
      <c r="B142" s="126" t="s">
        <v>16</v>
      </c>
      <c r="C142" s="126" t="s">
        <v>422</v>
      </c>
      <c r="D142" s="126" t="str">
        <f>E142</f>
        <v>高标钢结构大棚</v>
      </c>
      <c r="E142" s="127" t="s">
        <v>187</v>
      </c>
      <c r="F142" s="127"/>
      <c r="G142" s="126" t="s">
        <v>188</v>
      </c>
      <c r="H142" s="128" t="s">
        <v>483</v>
      </c>
      <c r="I142" s="126" t="s">
        <v>484</v>
      </c>
      <c r="J142" s="126" t="s">
        <v>484</v>
      </c>
      <c r="K142" s="126" t="s">
        <v>485</v>
      </c>
      <c r="L142" s="126" t="s">
        <v>485</v>
      </c>
      <c r="M142" s="130">
        <v>45996</v>
      </c>
      <c r="N142" s="131">
        <v>46001</v>
      </c>
      <c r="O142" s="131">
        <v>46365</v>
      </c>
      <c r="P142" s="127">
        <v>41</v>
      </c>
      <c r="Q142" s="145">
        <v>32000</v>
      </c>
      <c r="R142" s="146">
        <v>0.025</v>
      </c>
      <c r="S142" s="147">
        <v>800</v>
      </c>
      <c r="T142" s="148">
        <v>32800</v>
      </c>
      <c r="U142" s="149">
        <v>3280</v>
      </c>
      <c r="V142" s="150">
        <v>0.1</v>
      </c>
      <c r="W142" s="149">
        <v>16400</v>
      </c>
      <c r="X142" s="150">
        <v>0.5</v>
      </c>
      <c r="Y142" s="149">
        <v>6560</v>
      </c>
      <c r="Z142" s="157">
        <v>0.2</v>
      </c>
      <c r="AA142" s="149">
        <v>9840</v>
      </c>
      <c r="AB142" s="149">
        <v>0.3</v>
      </c>
      <c r="AC142" s="149">
        <v>13120</v>
      </c>
      <c r="AD142" s="158">
        <v>0.4</v>
      </c>
      <c r="AE142" s="147">
        <v>3280</v>
      </c>
      <c r="AF142" s="159"/>
      <c r="AH142" s="126" t="s">
        <v>187</v>
      </c>
    </row>
    <row r="143" s="114" customFormat="1" ht="36" spans="1:34">
      <c r="A143" s="126">
        <v>210</v>
      </c>
      <c r="B143" s="126" t="s">
        <v>16</v>
      </c>
      <c r="C143" s="126" t="s">
        <v>422</v>
      </c>
      <c r="D143" s="126" t="str">
        <f>E143</f>
        <v>高标钢结构大棚</v>
      </c>
      <c r="E143" s="127" t="s">
        <v>187</v>
      </c>
      <c r="F143" s="127"/>
      <c r="G143" s="126" t="s">
        <v>188</v>
      </c>
      <c r="H143" s="128" t="s">
        <v>486</v>
      </c>
      <c r="I143" s="126" t="s">
        <v>487</v>
      </c>
      <c r="J143" s="126" t="s">
        <v>487</v>
      </c>
      <c r="K143" s="126" t="s">
        <v>426</v>
      </c>
      <c r="L143" s="126" t="s">
        <v>426</v>
      </c>
      <c r="M143" s="130">
        <v>46001</v>
      </c>
      <c r="N143" s="131">
        <v>46002</v>
      </c>
      <c r="O143" s="131">
        <v>46366</v>
      </c>
      <c r="P143" s="127">
        <v>23</v>
      </c>
      <c r="Q143" s="145">
        <v>32000</v>
      </c>
      <c r="R143" s="146">
        <v>0.025</v>
      </c>
      <c r="S143" s="147">
        <v>800</v>
      </c>
      <c r="T143" s="148">
        <v>18400</v>
      </c>
      <c r="U143" s="149">
        <v>1840</v>
      </c>
      <c r="V143" s="150">
        <v>0.1</v>
      </c>
      <c r="W143" s="149">
        <v>9200</v>
      </c>
      <c r="X143" s="150">
        <v>0.5</v>
      </c>
      <c r="Y143" s="149">
        <v>3680</v>
      </c>
      <c r="Z143" s="157">
        <v>0.2</v>
      </c>
      <c r="AA143" s="149">
        <v>5520</v>
      </c>
      <c r="AB143" s="149">
        <v>0.3</v>
      </c>
      <c r="AC143" s="149">
        <v>7360</v>
      </c>
      <c r="AD143" s="158">
        <v>0.4</v>
      </c>
      <c r="AE143" s="147">
        <v>1840</v>
      </c>
      <c r="AF143" s="159"/>
      <c r="AH143" s="126" t="s">
        <v>187</v>
      </c>
    </row>
    <row r="144" s="114" customFormat="1" ht="36" spans="1:34">
      <c r="A144" s="126">
        <v>212</v>
      </c>
      <c r="B144" s="126" t="s">
        <v>16</v>
      </c>
      <c r="C144" s="126" t="s">
        <v>186</v>
      </c>
      <c r="D144" s="126" t="str">
        <f>E144</f>
        <v>高标钢结构大棚</v>
      </c>
      <c r="E144" s="127" t="s">
        <v>187</v>
      </c>
      <c r="F144" s="127"/>
      <c r="G144" s="126" t="s">
        <v>188</v>
      </c>
      <c r="H144" s="128" t="s">
        <v>488</v>
      </c>
      <c r="I144" s="126" t="s">
        <v>489</v>
      </c>
      <c r="J144" s="126" t="s">
        <v>489</v>
      </c>
      <c r="K144" s="126" t="s">
        <v>490</v>
      </c>
      <c r="L144" s="126" t="s">
        <v>490</v>
      </c>
      <c r="M144" s="130">
        <v>46000</v>
      </c>
      <c r="N144" s="131">
        <v>46001</v>
      </c>
      <c r="O144" s="131">
        <v>46365</v>
      </c>
      <c r="P144" s="127">
        <v>180</v>
      </c>
      <c r="Q144" s="145">
        <v>31627.9069767442</v>
      </c>
      <c r="R144" s="146">
        <v>0.0252941176470588</v>
      </c>
      <c r="S144" s="147">
        <v>800</v>
      </c>
      <c r="T144" s="148">
        <v>144000</v>
      </c>
      <c r="U144" s="149">
        <v>14400</v>
      </c>
      <c r="V144" s="150">
        <v>0.1</v>
      </c>
      <c r="W144" s="149">
        <v>72000</v>
      </c>
      <c r="X144" s="150">
        <v>0.5</v>
      </c>
      <c r="Y144" s="149">
        <v>43200</v>
      </c>
      <c r="Z144" s="157">
        <v>0.3</v>
      </c>
      <c r="AA144" s="149">
        <v>28800</v>
      </c>
      <c r="AB144" s="149">
        <v>0.2</v>
      </c>
      <c r="AC144" s="149">
        <v>57600</v>
      </c>
      <c r="AD144" s="158">
        <v>0.4</v>
      </c>
      <c r="AE144" s="147">
        <v>14400</v>
      </c>
      <c r="AF144" s="159"/>
      <c r="AH144" s="126" t="s">
        <v>187</v>
      </c>
    </row>
    <row r="145" s="114" customFormat="1" ht="36" spans="1:34">
      <c r="A145" s="126">
        <v>213</v>
      </c>
      <c r="B145" s="126" t="s">
        <v>16</v>
      </c>
      <c r="C145" s="126" t="s">
        <v>186</v>
      </c>
      <c r="D145" s="126" t="str">
        <f>E145</f>
        <v>高标大棚附加险</v>
      </c>
      <c r="E145" s="127" t="s">
        <v>222</v>
      </c>
      <c r="F145" s="127"/>
      <c r="G145" s="126" t="s">
        <v>188</v>
      </c>
      <c r="H145" s="128" t="s">
        <v>488</v>
      </c>
      <c r="I145" s="126" t="s">
        <v>489</v>
      </c>
      <c r="J145" s="126" t="s">
        <v>489</v>
      </c>
      <c r="K145" s="126" t="s">
        <v>490</v>
      </c>
      <c r="L145" s="126" t="s">
        <v>490</v>
      </c>
      <c r="M145" s="130">
        <v>46000</v>
      </c>
      <c r="N145" s="131">
        <v>46001</v>
      </c>
      <c r="O145" s="131">
        <v>46365</v>
      </c>
      <c r="P145" s="127">
        <v>180</v>
      </c>
      <c r="Q145" s="145">
        <v>2372.09302325582</v>
      </c>
      <c r="R145" s="146">
        <v>0.0252941176470588</v>
      </c>
      <c r="S145" s="147">
        <v>60</v>
      </c>
      <c r="T145" s="148">
        <v>10800</v>
      </c>
      <c r="U145" s="149">
        <v>1080</v>
      </c>
      <c r="V145" s="150">
        <v>0.1</v>
      </c>
      <c r="W145" s="149">
        <v>5400</v>
      </c>
      <c r="X145" s="150">
        <v>0.5</v>
      </c>
      <c r="Y145" s="149">
        <v>3240</v>
      </c>
      <c r="Z145" s="157">
        <v>0.3</v>
      </c>
      <c r="AA145" s="149">
        <v>2160</v>
      </c>
      <c r="AB145" s="149">
        <v>0.2</v>
      </c>
      <c r="AC145" s="149">
        <v>4320</v>
      </c>
      <c r="AD145" s="158">
        <v>0.4</v>
      </c>
      <c r="AE145" s="147">
        <v>1080</v>
      </c>
      <c r="AF145" s="159"/>
      <c r="AH145" s="126" t="s">
        <v>222</v>
      </c>
    </row>
    <row r="146" s="114" customFormat="1" ht="36" spans="1:34">
      <c r="A146" s="126">
        <v>214</v>
      </c>
      <c r="B146" s="126" t="s">
        <v>16</v>
      </c>
      <c r="C146" s="126" t="s">
        <v>422</v>
      </c>
      <c r="D146" s="126" t="s">
        <v>18</v>
      </c>
      <c r="E146" s="127" t="s">
        <v>254</v>
      </c>
      <c r="F146" s="127"/>
      <c r="G146" s="126" t="s">
        <v>188</v>
      </c>
      <c r="H146" s="128" t="s">
        <v>491</v>
      </c>
      <c r="I146" s="126" t="s">
        <v>487</v>
      </c>
      <c r="J146" s="126" t="s">
        <v>487</v>
      </c>
      <c r="K146" s="126" t="s">
        <v>426</v>
      </c>
      <c r="L146" s="126" t="s">
        <v>426</v>
      </c>
      <c r="M146" s="130">
        <v>46001</v>
      </c>
      <c r="N146" s="131">
        <v>46002</v>
      </c>
      <c r="O146" s="131">
        <v>46151</v>
      </c>
      <c r="P146" s="127">
        <v>493580</v>
      </c>
      <c r="Q146" s="145">
        <v>1.25</v>
      </c>
      <c r="R146" s="146">
        <v>0.0250000081040561</v>
      </c>
      <c r="S146" s="147">
        <v>0.0312500101300701</v>
      </c>
      <c r="T146" s="148">
        <v>15424.38</v>
      </c>
      <c r="U146" s="149">
        <v>1542.44</v>
      </c>
      <c r="V146" s="150">
        <v>0.1</v>
      </c>
      <c r="W146" s="149">
        <v>7712.19</v>
      </c>
      <c r="X146" s="150">
        <v>0.5</v>
      </c>
      <c r="Y146" s="149">
        <v>3084.88</v>
      </c>
      <c r="Z146" s="157">
        <v>0.2</v>
      </c>
      <c r="AA146" s="149">
        <v>4627.31</v>
      </c>
      <c r="AB146" s="149">
        <v>0.3</v>
      </c>
      <c r="AC146" s="149">
        <v>6169.75</v>
      </c>
      <c r="AD146" s="158">
        <v>0.4</v>
      </c>
      <c r="AE146" s="147">
        <v>1542.44</v>
      </c>
      <c r="AF146" s="159"/>
      <c r="AH146" s="126" t="s">
        <v>357</v>
      </c>
    </row>
    <row r="147" s="114" customFormat="1" ht="48" spans="1:34">
      <c r="A147" s="126">
        <v>215</v>
      </c>
      <c r="B147" s="126" t="s">
        <v>16</v>
      </c>
      <c r="C147" s="126" t="s">
        <v>422</v>
      </c>
      <c r="D147" s="126" t="s">
        <v>18</v>
      </c>
      <c r="E147" s="127" t="s">
        <v>254</v>
      </c>
      <c r="F147" s="127"/>
      <c r="G147" s="126" t="s">
        <v>188</v>
      </c>
      <c r="H147" s="128" t="s">
        <v>492</v>
      </c>
      <c r="I147" s="126" t="s">
        <v>493</v>
      </c>
      <c r="J147" s="126" t="s">
        <v>493</v>
      </c>
      <c r="K147" s="126" t="s">
        <v>494</v>
      </c>
      <c r="L147" s="126" t="s">
        <v>494</v>
      </c>
      <c r="M147" s="130">
        <v>46003</v>
      </c>
      <c r="N147" s="131">
        <v>46004</v>
      </c>
      <c r="O147" s="131">
        <v>46183</v>
      </c>
      <c r="P147" s="127">
        <v>1530765</v>
      </c>
      <c r="Q147" s="145">
        <v>1.25</v>
      </c>
      <c r="R147" s="146">
        <v>0.0250000019598044</v>
      </c>
      <c r="S147" s="147">
        <v>0.0312500024497555</v>
      </c>
      <c r="T147" s="148">
        <v>47836.41</v>
      </c>
      <c r="U147" s="149">
        <v>4783.65</v>
      </c>
      <c r="V147" s="150">
        <v>0.1</v>
      </c>
      <c r="W147" s="149">
        <v>23918.2</v>
      </c>
      <c r="X147" s="150">
        <v>0.5</v>
      </c>
      <c r="Y147" s="149">
        <v>9567.28</v>
      </c>
      <c r="Z147" s="157">
        <v>0.2</v>
      </c>
      <c r="AA147" s="149">
        <v>14350.92</v>
      </c>
      <c r="AB147" s="149">
        <v>0.3</v>
      </c>
      <c r="AC147" s="149">
        <v>19134.56</v>
      </c>
      <c r="AD147" s="158">
        <v>0.4</v>
      </c>
      <c r="AE147" s="147">
        <v>4783.65</v>
      </c>
      <c r="AF147" s="159"/>
      <c r="AH147" s="126" t="s">
        <v>357</v>
      </c>
    </row>
    <row r="148" s="114" customFormat="1" ht="48" spans="1:34">
      <c r="A148" s="126">
        <v>216</v>
      </c>
      <c r="B148" s="126" t="s">
        <v>16</v>
      </c>
      <c r="C148" s="126" t="s">
        <v>422</v>
      </c>
      <c r="D148" s="126" t="s">
        <v>18</v>
      </c>
      <c r="E148" s="127" t="s">
        <v>358</v>
      </c>
      <c r="F148" s="127"/>
      <c r="G148" s="126" t="s">
        <v>188</v>
      </c>
      <c r="H148" s="128" t="s">
        <v>492</v>
      </c>
      <c r="I148" s="126" t="s">
        <v>493</v>
      </c>
      <c r="J148" s="126" t="s">
        <v>493</v>
      </c>
      <c r="K148" s="126" t="s">
        <v>494</v>
      </c>
      <c r="L148" s="126" t="s">
        <v>494</v>
      </c>
      <c r="M148" s="130">
        <v>46003</v>
      </c>
      <c r="N148" s="131">
        <v>46004</v>
      </c>
      <c r="O148" s="131">
        <v>46183</v>
      </c>
      <c r="P148" s="127">
        <v>384192</v>
      </c>
      <c r="Q148" s="145">
        <v>1.5</v>
      </c>
      <c r="R148" s="146">
        <v>0.025</v>
      </c>
      <c r="S148" s="147">
        <v>0.0375</v>
      </c>
      <c r="T148" s="148">
        <v>14407.2</v>
      </c>
      <c r="U148" s="149">
        <v>1440.72</v>
      </c>
      <c r="V148" s="150">
        <v>0.1</v>
      </c>
      <c r="W148" s="149">
        <v>7203.6</v>
      </c>
      <c r="X148" s="150">
        <v>0.5</v>
      </c>
      <c r="Y148" s="149">
        <v>2881.44</v>
      </c>
      <c r="Z148" s="157">
        <v>0.2</v>
      </c>
      <c r="AA148" s="149">
        <v>4322.16</v>
      </c>
      <c r="AB148" s="149">
        <v>0.3</v>
      </c>
      <c r="AC148" s="149">
        <v>5762.88</v>
      </c>
      <c r="AD148" s="158">
        <v>0.4</v>
      </c>
      <c r="AE148" s="147">
        <v>1440.72</v>
      </c>
      <c r="AF148" s="159"/>
      <c r="AH148" s="126" t="s">
        <v>357</v>
      </c>
    </row>
    <row r="149" s="114" customFormat="1" ht="36" spans="1:34">
      <c r="A149" s="126">
        <v>219</v>
      </c>
      <c r="B149" s="126" t="s">
        <v>16</v>
      </c>
      <c r="C149" s="126" t="s">
        <v>422</v>
      </c>
      <c r="D149" s="126" t="str">
        <f>E149</f>
        <v>高标钢结构大棚</v>
      </c>
      <c r="E149" s="127" t="s">
        <v>187</v>
      </c>
      <c r="F149" s="127"/>
      <c r="G149" s="126" t="s">
        <v>188</v>
      </c>
      <c r="H149" s="128" t="s">
        <v>495</v>
      </c>
      <c r="I149" s="126" t="s">
        <v>496</v>
      </c>
      <c r="J149" s="126" t="s">
        <v>496</v>
      </c>
      <c r="K149" s="126" t="s">
        <v>497</v>
      </c>
      <c r="L149" s="126" t="s">
        <v>497</v>
      </c>
      <c r="M149" s="130">
        <v>46006</v>
      </c>
      <c r="N149" s="131">
        <v>46007</v>
      </c>
      <c r="O149" s="131">
        <v>46371</v>
      </c>
      <c r="P149" s="127">
        <v>95</v>
      </c>
      <c r="Q149" s="145">
        <v>32000</v>
      </c>
      <c r="R149" s="146">
        <v>0.025</v>
      </c>
      <c r="S149" s="147">
        <v>800</v>
      </c>
      <c r="T149" s="148">
        <v>76000</v>
      </c>
      <c r="U149" s="149">
        <v>7600</v>
      </c>
      <c r="V149" s="150">
        <v>0.1</v>
      </c>
      <c r="W149" s="149">
        <v>38000</v>
      </c>
      <c r="X149" s="150">
        <v>0.5</v>
      </c>
      <c r="Y149" s="149">
        <v>15200</v>
      </c>
      <c r="Z149" s="157">
        <v>0.2</v>
      </c>
      <c r="AA149" s="149">
        <v>22800</v>
      </c>
      <c r="AB149" s="149">
        <v>0.3</v>
      </c>
      <c r="AC149" s="149">
        <v>30400</v>
      </c>
      <c r="AD149" s="158">
        <v>0.4</v>
      </c>
      <c r="AE149" s="147">
        <v>7600</v>
      </c>
      <c r="AF149" s="159"/>
      <c r="AH149" s="126" t="s">
        <v>187</v>
      </c>
    </row>
    <row r="150" s="114" customFormat="1" ht="36" spans="1:34">
      <c r="A150" s="126">
        <v>221</v>
      </c>
      <c r="B150" s="126" t="s">
        <v>16</v>
      </c>
      <c r="C150" s="126" t="s">
        <v>422</v>
      </c>
      <c r="D150" s="126" t="str">
        <f>E150</f>
        <v>高标钢结构大棚</v>
      </c>
      <c r="E150" s="127" t="s">
        <v>187</v>
      </c>
      <c r="F150" s="127"/>
      <c r="G150" s="126" t="s">
        <v>188</v>
      </c>
      <c r="H150" s="128" t="s">
        <v>498</v>
      </c>
      <c r="I150" s="126" t="s">
        <v>499</v>
      </c>
      <c r="J150" s="126" t="s">
        <v>499</v>
      </c>
      <c r="K150" s="126" t="s">
        <v>500</v>
      </c>
      <c r="L150" s="126" t="s">
        <v>500</v>
      </c>
      <c r="M150" s="130">
        <v>46009</v>
      </c>
      <c r="N150" s="131">
        <v>46018</v>
      </c>
      <c r="O150" s="131">
        <v>46382</v>
      </c>
      <c r="P150" s="127">
        <v>40</v>
      </c>
      <c r="Q150" s="145">
        <v>32000</v>
      </c>
      <c r="R150" s="146">
        <v>0.025</v>
      </c>
      <c r="S150" s="147">
        <v>800</v>
      </c>
      <c r="T150" s="148">
        <v>32000</v>
      </c>
      <c r="U150" s="149">
        <v>3200</v>
      </c>
      <c r="V150" s="150">
        <v>0.1</v>
      </c>
      <c r="W150" s="149">
        <v>16000</v>
      </c>
      <c r="X150" s="150">
        <v>0.5</v>
      </c>
      <c r="Y150" s="149">
        <v>6400</v>
      </c>
      <c r="Z150" s="157">
        <v>0.2</v>
      </c>
      <c r="AA150" s="149">
        <v>9600</v>
      </c>
      <c r="AB150" s="149">
        <v>0.3</v>
      </c>
      <c r="AC150" s="149">
        <v>12800</v>
      </c>
      <c r="AD150" s="158">
        <v>0.4</v>
      </c>
      <c r="AE150" s="147">
        <v>3200</v>
      </c>
      <c r="AF150" s="159"/>
      <c r="AH150" s="126" t="s">
        <v>187</v>
      </c>
    </row>
    <row r="151" s="114" customFormat="1" ht="36" spans="1:34">
      <c r="A151" s="126">
        <v>223</v>
      </c>
      <c r="B151" s="126" t="s">
        <v>16</v>
      </c>
      <c r="C151" s="126" t="s">
        <v>422</v>
      </c>
      <c r="D151" s="126" t="s">
        <v>18</v>
      </c>
      <c r="E151" s="127" t="s">
        <v>294</v>
      </c>
      <c r="F151" s="127"/>
      <c r="G151" s="126" t="s">
        <v>188</v>
      </c>
      <c r="H151" s="128" t="s">
        <v>501</v>
      </c>
      <c r="I151" s="126" t="s">
        <v>502</v>
      </c>
      <c r="J151" s="126" t="s">
        <v>502</v>
      </c>
      <c r="K151" s="126" t="s">
        <v>503</v>
      </c>
      <c r="L151" s="126" t="s">
        <v>503</v>
      </c>
      <c r="M151" s="130">
        <v>46010</v>
      </c>
      <c r="N151" s="131">
        <v>46011</v>
      </c>
      <c r="O151" s="131">
        <v>46375</v>
      </c>
      <c r="P151" s="127">
        <v>66700</v>
      </c>
      <c r="Q151" s="145">
        <v>1.75</v>
      </c>
      <c r="R151" s="146">
        <v>0.05</v>
      </c>
      <c r="S151" s="147">
        <v>0.0875</v>
      </c>
      <c r="T151" s="148">
        <v>5836.25</v>
      </c>
      <c r="U151" s="149">
        <v>583.63</v>
      </c>
      <c r="V151" s="150">
        <v>0.1</v>
      </c>
      <c r="W151" s="149">
        <v>2918.12</v>
      </c>
      <c r="X151" s="150">
        <v>0.5</v>
      </c>
      <c r="Y151" s="149">
        <v>1167.24</v>
      </c>
      <c r="Z151" s="157">
        <v>0.2</v>
      </c>
      <c r="AA151" s="149">
        <v>1750.88</v>
      </c>
      <c r="AB151" s="149">
        <v>0.3</v>
      </c>
      <c r="AC151" s="149">
        <v>2334.5</v>
      </c>
      <c r="AD151" s="158">
        <v>0.4</v>
      </c>
      <c r="AE151" s="147">
        <v>583.63</v>
      </c>
      <c r="AF151" s="159"/>
      <c r="AH151" s="126" t="s">
        <v>253</v>
      </c>
    </row>
    <row r="152" s="114" customFormat="1" ht="36" spans="1:34">
      <c r="A152" s="126">
        <v>226</v>
      </c>
      <c r="B152" s="126" t="s">
        <v>16</v>
      </c>
      <c r="C152" s="126" t="s">
        <v>422</v>
      </c>
      <c r="D152" s="126" t="s">
        <v>18</v>
      </c>
      <c r="E152" s="127" t="s">
        <v>248</v>
      </c>
      <c r="F152" s="127"/>
      <c r="G152" s="126" t="s">
        <v>188</v>
      </c>
      <c r="H152" s="128" t="s">
        <v>504</v>
      </c>
      <c r="I152" s="126" t="s">
        <v>502</v>
      </c>
      <c r="J152" s="126" t="s">
        <v>502</v>
      </c>
      <c r="K152" s="126" t="s">
        <v>503</v>
      </c>
      <c r="L152" s="126" t="s">
        <v>503</v>
      </c>
      <c r="M152" s="130">
        <v>46010</v>
      </c>
      <c r="N152" s="131">
        <v>46011</v>
      </c>
      <c r="O152" s="131">
        <v>46190</v>
      </c>
      <c r="P152" s="127">
        <v>960480</v>
      </c>
      <c r="Q152" s="145">
        <v>1</v>
      </c>
      <c r="R152" s="146">
        <v>0.025</v>
      </c>
      <c r="S152" s="147">
        <v>0.025</v>
      </c>
      <c r="T152" s="148">
        <v>24012</v>
      </c>
      <c r="U152" s="149">
        <v>2401.2</v>
      </c>
      <c r="V152" s="150">
        <v>0.1</v>
      </c>
      <c r="W152" s="149">
        <v>12006</v>
      </c>
      <c r="X152" s="150">
        <v>0.5</v>
      </c>
      <c r="Y152" s="149">
        <v>4802.4</v>
      </c>
      <c r="Z152" s="157">
        <v>0.2</v>
      </c>
      <c r="AA152" s="149">
        <v>7203.6</v>
      </c>
      <c r="AB152" s="149">
        <v>0.3</v>
      </c>
      <c r="AC152" s="149">
        <v>9604.8</v>
      </c>
      <c r="AD152" s="158">
        <v>0.4</v>
      </c>
      <c r="AE152" s="147">
        <v>2401.2</v>
      </c>
      <c r="AF152" s="159"/>
      <c r="AH152" s="126" t="s">
        <v>357</v>
      </c>
    </row>
    <row r="153" s="114" customFormat="1" ht="36" spans="1:34">
      <c r="A153" s="126">
        <v>227</v>
      </c>
      <c r="B153" s="126" t="s">
        <v>16</v>
      </c>
      <c r="C153" s="126" t="s">
        <v>422</v>
      </c>
      <c r="D153" s="126" t="s">
        <v>18</v>
      </c>
      <c r="E153" s="127" t="s">
        <v>254</v>
      </c>
      <c r="F153" s="127"/>
      <c r="G153" s="126" t="s">
        <v>188</v>
      </c>
      <c r="H153" s="128" t="s">
        <v>504</v>
      </c>
      <c r="I153" s="126" t="s">
        <v>502</v>
      </c>
      <c r="J153" s="126" t="s">
        <v>502</v>
      </c>
      <c r="K153" s="126" t="s">
        <v>503</v>
      </c>
      <c r="L153" s="126" t="s">
        <v>503</v>
      </c>
      <c r="M153" s="130">
        <v>46010</v>
      </c>
      <c r="N153" s="131">
        <v>46011</v>
      </c>
      <c r="O153" s="131">
        <v>46190</v>
      </c>
      <c r="P153" s="127">
        <v>465566</v>
      </c>
      <c r="Q153" s="145">
        <v>1.25</v>
      </c>
      <c r="R153" s="146">
        <v>0.0250000042958463</v>
      </c>
      <c r="S153" s="147">
        <v>0.0312500053698079</v>
      </c>
      <c r="T153" s="148">
        <v>14548.94</v>
      </c>
      <c r="U153" s="149">
        <v>1454.89</v>
      </c>
      <c r="V153" s="150">
        <v>0.1</v>
      </c>
      <c r="W153" s="149">
        <v>7274.47</v>
      </c>
      <c r="X153" s="150">
        <v>0.5</v>
      </c>
      <c r="Y153" s="149">
        <v>2909.79</v>
      </c>
      <c r="Z153" s="157">
        <v>0.2</v>
      </c>
      <c r="AA153" s="149">
        <v>4364.68</v>
      </c>
      <c r="AB153" s="149">
        <v>0.3</v>
      </c>
      <c r="AC153" s="149">
        <v>5819.58</v>
      </c>
      <c r="AD153" s="158">
        <v>0.4</v>
      </c>
      <c r="AE153" s="147">
        <v>1454.89</v>
      </c>
      <c r="AF153" s="159"/>
      <c r="AH153" s="126" t="s">
        <v>357</v>
      </c>
    </row>
    <row r="154" s="114" customFormat="1" ht="36" spans="1:34">
      <c r="A154" s="126">
        <v>231</v>
      </c>
      <c r="B154" s="126" t="s">
        <v>16</v>
      </c>
      <c r="C154" s="126" t="s">
        <v>422</v>
      </c>
      <c r="D154" s="126" t="str">
        <f>E154</f>
        <v>高标钢结构大棚</v>
      </c>
      <c r="E154" s="127" t="s">
        <v>187</v>
      </c>
      <c r="F154" s="127"/>
      <c r="G154" s="126" t="s">
        <v>188</v>
      </c>
      <c r="H154" s="128" t="s">
        <v>505</v>
      </c>
      <c r="I154" s="126" t="s">
        <v>506</v>
      </c>
      <c r="J154" s="126" t="s">
        <v>506</v>
      </c>
      <c r="K154" s="126" t="s">
        <v>507</v>
      </c>
      <c r="L154" s="126" t="s">
        <v>507</v>
      </c>
      <c r="M154" s="130">
        <v>46017</v>
      </c>
      <c r="N154" s="131">
        <v>46018</v>
      </c>
      <c r="O154" s="131">
        <v>46382</v>
      </c>
      <c r="P154" s="127">
        <v>310.29</v>
      </c>
      <c r="Q154" s="145">
        <v>32000</v>
      </c>
      <c r="R154" s="146">
        <v>0.025</v>
      </c>
      <c r="S154" s="147">
        <v>800</v>
      </c>
      <c r="T154" s="148">
        <v>248232</v>
      </c>
      <c r="U154" s="149">
        <v>24823.2</v>
      </c>
      <c r="V154" s="150">
        <v>0.1</v>
      </c>
      <c r="W154" s="149">
        <v>124116</v>
      </c>
      <c r="X154" s="150">
        <v>0.5</v>
      </c>
      <c r="Y154" s="149">
        <v>49646.4</v>
      </c>
      <c r="Z154" s="157">
        <v>0.2</v>
      </c>
      <c r="AA154" s="149">
        <v>74469.6</v>
      </c>
      <c r="AB154" s="149">
        <v>0.3</v>
      </c>
      <c r="AC154" s="149">
        <v>99292.8</v>
      </c>
      <c r="AD154" s="158">
        <v>0.4</v>
      </c>
      <c r="AE154" s="147">
        <v>24823.2</v>
      </c>
      <c r="AF154" s="159"/>
      <c r="AH154" s="126" t="s">
        <v>187</v>
      </c>
    </row>
    <row r="155" s="114" customFormat="1" ht="36" spans="1:34">
      <c r="A155" s="126">
        <v>232</v>
      </c>
      <c r="B155" s="126" t="s">
        <v>16</v>
      </c>
      <c r="C155" s="126" t="s">
        <v>186</v>
      </c>
      <c r="D155" s="126" t="str">
        <f>E155</f>
        <v>高标钢结构大棚</v>
      </c>
      <c r="E155" s="127" t="s">
        <v>187</v>
      </c>
      <c r="F155" s="127"/>
      <c r="G155" s="126" t="s">
        <v>188</v>
      </c>
      <c r="H155" s="128" t="s">
        <v>508</v>
      </c>
      <c r="I155" s="126" t="s">
        <v>509</v>
      </c>
      <c r="J155" s="126" t="s">
        <v>509</v>
      </c>
      <c r="K155" s="126" t="s">
        <v>510</v>
      </c>
      <c r="L155" s="126" t="s">
        <v>510</v>
      </c>
      <c r="M155" s="130">
        <v>46020</v>
      </c>
      <c r="N155" s="131">
        <v>46021</v>
      </c>
      <c r="O155" s="131">
        <v>46385</v>
      </c>
      <c r="P155" s="127">
        <v>300</v>
      </c>
      <c r="Q155" s="145">
        <v>32000</v>
      </c>
      <c r="R155" s="146">
        <v>0.025</v>
      </c>
      <c r="S155" s="147">
        <v>800</v>
      </c>
      <c r="T155" s="148">
        <v>240000</v>
      </c>
      <c r="U155" s="149">
        <v>24000</v>
      </c>
      <c r="V155" s="150">
        <v>0.1</v>
      </c>
      <c r="W155" s="149">
        <v>120000</v>
      </c>
      <c r="X155" s="150">
        <v>0.5</v>
      </c>
      <c r="Y155" s="149">
        <v>72000</v>
      </c>
      <c r="Z155" s="157">
        <v>0.3</v>
      </c>
      <c r="AA155" s="149">
        <v>48000</v>
      </c>
      <c r="AB155" s="149">
        <v>0.2</v>
      </c>
      <c r="AC155" s="149">
        <v>96000</v>
      </c>
      <c r="AD155" s="158">
        <v>0.4</v>
      </c>
      <c r="AE155" s="147">
        <v>24000</v>
      </c>
      <c r="AF155" s="159"/>
      <c r="AH155" s="126" t="s">
        <v>187</v>
      </c>
    </row>
    <row r="156" s="114" customFormat="1" ht="36" spans="1:34">
      <c r="A156" s="126">
        <v>233</v>
      </c>
      <c r="B156" s="126" t="s">
        <v>16</v>
      </c>
      <c r="C156" s="126" t="s">
        <v>422</v>
      </c>
      <c r="D156" s="126" t="s">
        <v>18</v>
      </c>
      <c r="E156" s="127" t="s">
        <v>248</v>
      </c>
      <c r="F156" s="127"/>
      <c r="G156" s="126" t="s">
        <v>188</v>
      </c>
      <c r="H156" s="128" t="s">
        <v>511</v>
      </c>
      <c r="I156" s="126" t="s">
        <v>512</v>
      </c>
      <c r="J156" s="126" t="s">
        <v>512</v>
      </c>
      <c r="K156" s="126" t="s">
        <v>433</v>
      </c>
      <c r="L156" s="126" t="s">
        <v>433</v>
      </c>
      <c r="M156" s="130">
        <v>46020</v>
      </c>
      <c r="N156" s="131">
        <v>46021</v>
      </c>
      <c r="O156" s="131">
        <v>46203</v>
      </c>
      <c r="P156" s="127">
        <v>139269</v>
      </c>
      <c r="Q156" s="145">
        <v>1</v>
      </c>
      <c r="R156" s="146">
        <v>0.0250000359017441</v>
      </c>
      <c r="S156" s="147">
        <v>0.0250000359017441</v>
      </c>
      <c r="T156" s="148">
        <v>3481.73</v>
      </c>
      <c r="U156" s="149">
        <v>348.18</v>
      </c>
      <c r="V156" s="150">
        <v>0.1</v>
      </c>
      <c r="W156" s="149">
        <v>1740.86</v>
      </c>
      <c r="X156" s="150">
        <v>0.5</v>
      </c>
      <c r="Y156" s="149">
        <v>696.34</v>
      </c>
      <c r="Z156" s="157">
        <v>0.2</v>
      </c>
      <c r="AA156" s="149">
        <v>1044.52</v>
      </c>
      <c r="AB156" s="149">
        <v>0.3</v>
      </c>
      <c r="AC156" s="149">
        <v>1392.69</v>
      </c>
      <c r="AD156" s="158">
        <v>0.4</v>
      </c>
      <c r="AE156" s="147">
        <v>348.18</v>
      </c>
      <c r="AF156" s="159"/>
      <c r="AH156" s="126" t="s">
        <v>357</v>
      </c>
    </row>
    <row r="157" s="114" customFormat="1" ht="36" spans="1:34">
      <c r="A157" s="126">
        <v>234</v>
      </c>
      <c r="B157" s="126" t="s">
        <v>16</v>
      </c>
      <c r="C157" s="126" t="s">
        <v>422</v>
      </c>
      <c r="D157" s="126" t="s">
        <v>18</v>
      </c>
      <c r="E157" s="127" t="s">
        <v>254</v>
      </c>
      <c r="F157" s="127"/>
      <c r="G157" s="126" t="s">
        <v>188</v>
      </c>
      <c r="H157" s="128" t="s">
        <v>511</v>
      </c>
      <c r="I157" s="126" t="s">
        <v>512</v>
      </c>
      <c r="J157" s="126" t="s">
        <v>512</v>
      </c>
      <c r="K157" s="126" t="s">
        <v>433</v>
      </c>
      <c r="L157" s="126" t="s">
        <v>433</v>
      </c>
      <c r="M157" s="130">
        <v>46020</v>
      </c>
      <c r="N157" s="131">
        <v>46021</v>
      </c>
      <c r="O157" s="131">
        <v>46203</v>
      </c>
      <c r="P157" s="127">
        <v>88577</v>
      </c>
      <c r="Q157" s="145">
        <v>1.25</v>
      </c>
      <c r="R157" s="146">
        <v>0.0249999887103876</v>
      </c>
      <c r="S157" s="147">
        <v>0.0312499858879845</v>
      </c>
      <c r="T157" s="148">
        <v>2768.03</v>
      </c>
      <c r="U157" s="149">
        <v>276.8</v>
      </c>
      <c r="V157" s="150">
        <v>0.1</v>
      </c>
      <c r="W157" s="149">
        <v>1384.02</v>
      </c>
      <c r="X157" s="150">
        <v>0.5</v>
      </c>
      <c r="Y157" s="149">
        <v>553.61</v>
      </c>
      <c r="Z157" s="157">
        <v>0.2</v>
      </c>
      <c r="AA157" s="149">
        <v>830.41</v>
      </c>
      <c r="AB157" s="149">
        <v>0.3</v>
      </c>
      <c r="AC157" s="149">
        <v>1107.21</v>
      </c>
      <c r="AD157" s="158">
        <v>0.4</v>
      </c>
      <c r="AE157" s="147">
        <v>276.8</v>
      </c>
      <c r="AF157" s="159"/>
      <c r="AH157" s="126" t="s">
        <v>357</v>
      </c>
    </row>
    <row r="158" s="114" customFormat="1" ht="36" spans="1:34">
      <c r="A158" s="126">
        <v>235</v>
      </c>
      <c r="B158" s="126" t="s">
        <v>16</v>
      </c>
      <c r="C158" s="126" t="s">
        <v>422</v>
      </c>
      <c r="D158" s="126" t="s">
        <v>18</v>
      </c>
      <c r="E158" s="127" t="s">
        <v>358</v>
      </c>
      <c r="F158" s="127"/>
      <c r="G158" s="126" t="s">
        <v>188</v>
      </c>
      <c r="H158" s="128" t="s">
        <v>511</v>
      </c>
      <c r="I158" s="126" t="s">
        <v>512</v>
      </c>
      <c r="J158" s="126" t="s">
        <v>512</v>
      </c>
      <c r="K158" s="126" t="s">
        <v>433</v>
      </c>
      <c r="L158" s="126" t="s">
        <v>433</v>
      </c>
      <c r="M158" s="130">
        <v>46020</v>
      </c>
      <c r="N158" s="131">
        <v>46021</v>
      </c>
      <c r="O158" s="131">
        <v>46203</v>
      </c>
      <c r="P158" s="127">
        <v>106720</v>
      </c>
      <c r="Q158" s="145">
        <v>1.5</v>
      </c>
      <c r="R158" s="146">
        <v>0.025</v>
      </c>
      <c r="S158" s="147">
        <v>0.0375</v>
      </c>
      <c r="T158" s="148">
        <v>4002</v>
      </c>
      <c r="U158" s="149">
        <v>400.2</v>
      </c>
      <c r="V158" s="150">
        <v>0.1</v>
      </c>
      <c r="W158" s="149">
        <v>2001</v>
      </c>
      <c r="X158" s="150">
        <v>0.5</v>
      </c>
      <c r="Y158" s="149">
        <v>800.4</v>
      </c>
      <c r="Z158" s="157">
        <v>0.2</v>
      </c>
      <c r="AA158" s="149">
        <v>1200.6</v>
      </c>
      <c r="AB158" s="149">
        <v>0.3</v>
      </c>
      <c r="AC158" s="149">
        <v>1600.8</v>
      </c>
      <c r="AD158" s="158">
        <v>0.4</v>
      </c>
      <c r="AE158" s="147">
        <v>400.2</v>
      </c>
      <c r="AF158" s="159"/>
      <c r="AH158" s="126" t="s">
        <v>357</v>
      </c>
    </row>
    <row r="159" s="114" customFormat="1" ht="36" spans="1:34">
      <c r="A159" s="126">
        <v>236</v>
      </c>
      <c r="B159" s="126" t="s">
        <v>16</v>
      </c>
      <c r="C159" s="126" t="s">
        <v>422</v>
      </c>
      <c r="D159" s="126" t="s">
        <v>18</v>
      </c>
      <c r="E159" s="127" t="s">
        <v>248</v>
      </c>
      <c r="F159" s="127"/>
      <c r="G159" s="126" t="s">
        <v>188</v>
      </c>
      <c r="H159" s="128" t="s">
        <v>513</v>
      </c>
      <c r="I159" s="126" t="s">
        <v>514</v>
      </c>
      <c r="J159" s="126" t="s">
        <v>514</v>
      </c>
      <c r="K159" s="126" t="s">
        <v>515</v>
      </c>
      <c r="L159" s="126" t="s">
        <v>515</v>
      </c>
      <c r="M159" s="130">
        <v>46020</v>
      </c>
      <c r="N159" s="131">
        <v>46021</v>
      </c>
      <c r="O159" s="131">
        <v>46200</v>
      </c>
      <c r="P159" s="127">
        <v>342171</v>
      </c>
      <c r="Q159" s="145">
        <v>0.999999999999998</v>
      </c>
      <c r="R159" s="146">
        <v>0.0250000146125768</v>
      </c>
      <c r="S159" s="147">
        <v>0.0250000146125768</v>
      </c>
      <c r="T159" s="148">
        <v>8554.28</v>
      </c>
      <c r="U159" s="149">
        <v>855.42</v>
      </c>
      <c r="V159" s="150">
        <v>0.1</v>
      </c>
      <c r="W159" s="149">
        <v>4277.14</v>
      </c>
      <c r="X159" s="150">
        <v>0.5</v>
      </c>
      <c r="Y159" s="149">
        <v>1710.86</v>
      </c>
      <c r="Z159" s="157">
        <v>0.2</v>
      </c>
      <c r="AA159" s="149">
        <v>2566.28</v>
      </c>
      <c r="AB159" s="149">
        <v>0.3</v>
      </c>
      <c r="AC159" s="149">
        <v>3421.72</v>
      </c>
      <c r="AD159" s="158">
        <v>0.4</v>
      </c>
      <c r="AE159" s="147">
        <v>855.42</v>
      </c>
      <c r="AF159" s="159"/>
      <c r="AH159" s="126" t="s">
        <v>357</v>
      </c>
    </row>
    <row r="160" s="114" customFormat="1" ht="36" spans="1:34">
      <c r="A160" s="126">
        <v>237</v>
      </c>
      <c r="B160" s="126" t="s">
        <v>16</v>
      </c>
      <c r="C160" s="126" t="s">
        <v>422</v>
      </c>
      <c r="D160" s="126" t="s">
        <v>18</v>
      </c>
      <c r="E160" s="127" t="s">
        <v>254</v>
      </c>
      <c r="F160" s="127"/>
      <c r="G160" s="126" t="s">
        <v>188</v>
      </c>
      <c r="H160" s="128" t="s">
        <v>513</v>
      </c>
      <c r="I160" s="126" t="s">
        <v>514</v>
      </c>
      <c r="J160" s="126" t="s">
        <v>514</v>
      </c>
      <c r="K160" s="126" t="s">
        <v>515</v>
      </c>
      <c r="L160" s="126" t="s">
        <v>515</v>
      </c>
      <c r="M160" s="130">
        <v>46020</v>
      </c>
      <c r="N160" s="131">
        <v>46021</v>
      </c>
      <c r="O160" s="131">
        <v>46200</v>
      </c>
      <c r="P160" s="127">
        <v>693013</v>
      </c>
      <c r="Q160" s="145">
        <v>1.25</v>
      </c>
      <c r="R160" s="146">
        <v>0.0250000043289231</v>
      </c>
      <c r="S160" s="147">
        <v>0.0312500054111539</v>
      </c>
      <c r="T160" s="148">
        <v>21656.66</v>
      </c>
      <c r="U160" s="149">
        <v>2165.67</v>
      </c>
      <c r="V160" s="150">
        <v>0.1</v>
      </c>
      <c r="W160" s="149">
        <v>10828.33</v>
      </c>
      <c r="X160" s="150">
        <v>0.5</v>
      </c>
      <c r="Y160" s="149">
        <v>4331.33</v>
      </c>
      <c r="Z160" s="157">
        <v>0.2</v>
      </c>
      <c r="AA160" s="149">
        <v>6497</v>
      </c>
      <c r="AB160" s="149">
        <v>0.3</v>
      </c>
      <c r="AC160" s="149">
        <v>8662.66</v>
      </c>
      <c r="AD160" s="158">
        <v>0.4</v>
      </c>
      <c r="AE160" s="147">
        <v>2165.67</v>
      </c>
      <c r="AF160" s="159"/>
      <c r="AH160" s="126" t="s">
        <v>357</v>
      </c>
    </row>
    <row r="161" s="114" customFormat="1" ht="36" spans="1:34">
      <c r="A161" s="126">
        <v>238</v>
      </c>
      <c r="B161" s="126" t="s">
        <v>16</v>
      </c>
      <c r="C161" s="126" t="s">
        <v>422</v>
      </c>
      <c r="D161" s="126" t="s">
        <v>18</v>
      </c>
      <c r="E161" s="127" t="s">
        <v>358</v>
      </c>
      <c r="F161" s="127"/>
      <c r="G161" s="126" t="s">
        <v>188</v>
      </c>
      <c r="H161" s="128" t="s">
        <v>513</v>
      </c>
      <c r="I161" s="126" t="s">
        <v>514</v>
      </c>
      <c r="J161" s="126" t="s">
        <v>514</v>
      </c>
      <c r="K161" s="126" t="s">
        <v>515</v>
      </c>
      <c r="L161" s="126" t="s">
        <v>515</v>
      </c>
      <c r="M161" s="130">
        <v>46020</v>
      </c>
      <c r="N161" s="131">
        <v>46021</v>
      </c>
      <c r="O161" s="131">
        <v>46200</v>
      </c>
      <c r="P161" s="127">
        <v>264799</v>
      </c>
      <c r="Q161" s="145">
        <v>1.5</v>
      </c>
      <c r="R161" s="146">
        <v>0.0249999937059178</v>
      </c>
      <c r="S161" s="147">
        <v>0.0374999905588767</v>
      </c>
      <c r="T161" s="148">
        <v>9929.96</v>
      </c>
      <c r="U161" s="149">
        <v>993</v>
      </c>
      <c r="V161" s="150">
        <v>0.1</v>
      </c>
      <c r="W161" s="149">
        <v>4964.98</v>
      </c>
      <c r="X161" s="150">
        <v>0.5</v>
      </c>
      <c r="Y161" s="149">
        <v>1985.99</v>
      </c>
      <c r="Z161" s="157">
        <v>0.2</v>
      </c>
      <c r="AA161" s="149">
        <v>2978.99</v>
      </c>
      <c r="AB161" s="149">
        <v>0.3</v>
      </c>
      <c r="AC161" s="149">
        <v>3971.98</v>
      </c>
      <c r="AD161" s="158">
        <v>0.4</v>
      </c>
      <c r="AE161" s="147">
        <v>993</v>
      </c>
      <c r="AF161" s="159"/>
      <c r="AH161" s="126" t="s">
        <v>357</v>
      </c>
    </row>
    <row r="162" s="114" customFormat="1" ht="36" spans="1:34">
      <c r="A162" s="126">
        <v>239</v>
      </c>
      <c r="B162" s="126" t="s">
        <v>16</v>
      </c>
      <c r="C162" s="126" t="s">
        <v>422</v>
      </c>
      <c r="D162" s="126" t="s">
        <v>18</v>
      </c>
      <c r="E162" s="127" t="s">
        <v>294</v>
      </c>
      <c r="F162" s="127"/>
      <c r="G162" s="126" t="s">
        <v>188</v>
      </c>
      <c r="H162" s="128" t="s">
        <v>513</v>
      </c>
      <c r="I162" s="126" t="s">
        <v>514</v>
      </c>
      <c r="J162" s="126" t="s">
        <v>514</v>
      </c>
      <c r="K162" s="126" t="s">
        <v>515</v>
      </c>
      <c r="L162" s="126" t="s">
        <v>515</v>
      </c>
      <c r="M162" s="130">
        <v>46020</v>
      </c>
      <c r="N162" s="131">
        <v>46021</v>
      </c>
      <c r="O162" s="131">
        <v>46200</v>
      </c>
      <c r="P162" s="127">
        <v>128731</v>
      </c>
      <c r="Q162" s="145">
        <v>1.75</v>
      </c>
      <c r="R162" s="146">
        <v>0.024999994451331</v>
      </c>
      <c r="S162" s="147">
        <v>0.0437499902898292</v>
      </c>
      <c r="T162" s="148">
        <v>5631.98</v>
      </c>
      <c r="U162" s="149">
        <v>563.2</v>
      </c>
      <c r="V162" s="150">
        <v>0.1</v>
      </c>
      <c r="W162" s="149">
        <v>2815.99</v>
      </c>
      <c r="X162" s="150">
        <v>0.5</v>
      </c>
      <c r="Y162" s="149">
        <v>1126.4</v>
      </c>
      <c r="Z162" s="157">
        <v>0.2</v>
      </c>
      <c r="AA162" s="149">
        <v>1689.59</v>
      </c>
      <c r="AB162" s="149">
        <v>0.3</v>
      </c>
      <c r="AC162" s="149">
        <v>2252.79</v>
      </c>
      <c r="AD162" s="158">
        <v>0.4</v>
      </c>
      <c r="AE162" s="147">
        <v>563.2</v>
      </c>
      <c r="AF162" s="159"/>
      <c r="AH162" s="126" t="s">
        <v>357</v>
      </c>
    </row>
    <row r="163" s="114" customFormat="1" ht="36" spans="1:34">
      <c r="A163" s="126">
        <v>240</v>
      </c>
      <c r="B163" s="126" t="s">
        <v>16</v>
      </c>
      <c r="C163" s="126" t="s">
        <v>422</v>
      </c>
      <c r="D163" s="126" t="str">
        <f>E163</f>
        <v>高标钢结构大棚</v>
      </c>
      <c r="E163" s="127" t="s">
        <v>187</v>
      </c>
      <c r="F163" s="127"/>
      <c r="G163" s="126" t="s">
        <v>188</v>
      </c>
      <c r="H163" s="128" t="s">
        <v>516</v>
      </c>
      <c r="I163" s="126" t="s">
        <v>514</v>
      </c>
      <c r="J163" s="126" t="s">
        <v>514</v>
      </c>
      <c r="K163" s="126" t="s">
        <v>515</v>
      </c>
      <c r="L163" s="126" t="s">
        <v>515</v>
      </c>
      <c r="M163" s="130">
        <v>46020</v>
      </c>
      <c r="N163" s="131">
        <v>46021</v>
      </c>
      <c r="O163" s="131">
        <v>46385</v>
      </c>
      <c r="P163" s="127">
        <v>160</v>
      </c>
      <c r="Q163" s="145">
        <v>32000</v>
      </c>
      <c r="R163" s="146">
        <v>0.025</v>
      </c>
      <c r="S163" s="147">
        <v>800</v>
      </c>
      <c r="T163" s="148">
        <v>128000</v>
      </c>
      <c r="U163" s="149">
        <v>12800</v>
      </c>
      <c r="V163" s="150">
        <v>0.1</v>
      </c>
      <c r="W163" s="149">
        <v>64000</v>
      </c>
      <c r="X163" s="150">
        <v>0.5</v>
      </c>
      <c r="Y163" s="149">
        <v>25600</v>
      </c>
      <c r="Z163" s="157">
        <v>0.2</v>
      </c>
      <c r="AA163" s="149">
        <v>38400</v>
      </c>
      <c r="AB163" s="149">
        <v>0.3</v>
      </c>
      <c r="AC163" s="149">
        <v>51200</v>
      </c>
      <c r="AD163" s="158">
        <v>0.4</v>
      </c>
      <c r="AE163" s="147">
        <v>12800</v>
      </c>
      <c r="AF163" s="159"/>
      <c r="AH163" s="126" t="s">
        <v>187</v>
      </c>
    </row>
    <row r="164" s="114" customFormat="1" ht="48" spans="1:34">
      <c r="A164" s="126">
        <v>241</v>
      </c>
      <c r="B164" s="126" t="s">
        <v>16</v>
      </c>
      <c r="C164" s="126" t="s">
        <v>186</v>
      </c>
      <c r="D164" s="126" t="s">
        <v>20</v>
      </c>
      <c r="E164" s="127" t="s">
        <v>232</v>
      </c>
      <c r="F164" s="127"/>
      <c r="G164" s="126" t="s">
        <v>119</v>
      </c>
      <c r="H164" s="128" t="s">
        <v>517</v>
      </c>
      <c r="I164" s="126" t="s">
        <v>518</v>
      </c>
      <c r="J164" s="126" t="s">
        <v>518</v>
      </c>
      <c r="K164" s="126" t="s">
        <v>519</v>
      </c>
      <c r="L164" s="126" t="s">
        <v>520</v>
      </c>
      <c r="M164" s="130">
        <v>45813</v>
      </c>
      <c r="N164" s="131">
        <v>45814</v>
      </c>
      <c r="O164" s="131">
        <v>46086</v>
      </c>
      <c r="P164" s="127">
        <v>16.5</v>
      </c>
      <c r="Q164" s="145">
        <v>55200</v>
      </c>
      <c r="R164" s="146">
        <v>0.048</v>
      </c>
      <c r="S164" s="147">
        <v>2649.6</v>
      </c>
      <c r="T164" s="148">
        <v>43718.4</v>
      </c>
      <c r="U164" s="149">
        <v>4371.84</v>
      </c>
      <c r="V164" s="150">
        <v>0.1</v>
      </c>
      <c r="W164" s="149">
        <v>17487.36</v>
      </c>
      <c r="X164" s="150">
        <v>0.4</v>
      </c>
      <c r="Y164" s="149">
        <v>10492.42</v>
      </c>
      <c r="Z164" s="157">
        <v>0.24</v>
      </c>
      <c r="AA164" s="149">
        <v>6994.94</v>
      </c>
      <c r="AB164" s="149">
        <v>0.16</v>
      </c>
      <c r="AC164" s="149">
        <v>21859.2</v>
      </c>
      <c r="AD164" s="158">
        <v>0.5</v>
      </c>
      <c r="AE164" s="147">
        <v>4371.84</v>
      </c>
      <c r="AF164" s="159"/>
      <c r="AH164" s="126" t="s">
        <v>20</v>
      </c>
    </row>
    <row r="165" s="114" customFormat="1" ht="48" spans="1:34">
      <c r="A165" s="126">
        <v>242</v>
      </c>
      <c r="B165" s="126" t="s">
        <v>16</v>
      </c>
      <c r="C165" s="126" t="s">
        <v>186</v>
      </c>
      <c r="D165" s="126" t="s">
        <v>20</v>
      </c>
      <c r="E165" s="127" t="s">
        <v>199</v>
      </c>
      <c r="F165" s="127"/>
      <c r="G165" s="126" t="s">
        <v>119</v>
      </c>
      <c r="H165" s="128" t="s">
        <v>517</v>
      </c>
      <c r="I165" s="126" t="s">
        <v>518</v>
      </c>
      <c r="J165" s="126" t="s">
        <v>518</v>
      </c>
      <c r="K165" s="126" t="s">
        <v>519</v>
      </c>
      <c r="L165" s="126" t="s">
        <v>520</v>
      </c>
      <c r="M165" s="130">
        <v>45813</v>
      </c>
      <c r="N165" s="131">
        <v>45814</v>
      </c>
      <c r="O165" s="131">
        <v>46086</v>
      </c>
      <c r="P165" s="127">
        <v>39.5</v>
      </c>
      <c r="Q165" s="145">
        <v>48300</v>
      </c>
      <c r="R165" s="146">
        <v>0.048</v>
      </c>
      <c r="S165" s="147">
        <v>2318.4</v>
      </c>
      <c r="T165" s="148">
        <v>91576.8</v>
      </c>
      <c r="U165" s="149">
        <v>9157.68</v>
      </c>
      <c r="V165" s="150">
        <v>0.1</v>
      </c>
      <c r="W165" s="149">
        <v>36630.72</v>
      </c>
      <c r="X165" s="150">
        <v>0.4</v>
      </c>
      <c r="Y165" s="149">
        <v>21978.43</v>
      </c>
      <c r="Z165" s="157">
        <v>0.24</v>
      </c>
      <c r="AA165" s="149">
        <v>14652.29</v>
      </c>
      <c r="AB165" s="149">
        <v>0.16</v>
      </c>
      <c r="AC165" s="149">
        <v>45788.4</v>
      </c>
      <c r="AD165" s="158">
        <v>0.5</v>
      </c>
      <c r="AE165" s="147">
        <v>9157.68</v>
      </c>
      <c r="AF165" s="159"/>
      <c r="AH165" s="126" t="s">
        <v>20</v>
      </c>
    </row>
    <row r="166" s="114" customFormat="1" ht="48" spans="1:34">
      <c r="A166" s="126">
        <v>243</v>
      </c>
      <c r="B166" s="126" t="s">
        <v>16</v>
      </c>
      <c r="C166" s="126" t="s">
        <v>186</v>
      </c>
      <c r="D166" s="126" t="s">
        <v>20</v>
      </c>
      <c r="E166" s="127" t="s">
        <v>402</v>
      </c>
      <c r="F166" s="127"/>
      <c r="G166" s="126" t="s">
        <v>119</v>
      </c>
      <c r="H166" s="128" t="s">
        <v>517</v>
      </c>
      <c r="I166" s="126" t="s">
        <v>518</v>
      </c>
      <c r="J166" s="126" t="s">
        <v>518</v>
      </c>
      <c r="K166" s="126" t="s">
        <v>519</v>
      </c>
      <c r="L166" s="126" t="s">
        <v>520</v>
      </c>
      <c r="M166" s="130">
        <v>45813</v>
      </c>
      <c r="N166" s="131">
        <v>45814</v>
      </c>
      <c r="O166" s="131">
        <v>46086</v>
      </c>
      <c r="P166" s="127">
        <v>15.5</v>
      </c>
      <c r="Q166" s="145">
        <v>20304</v>
      </c>
      <c r="R166" s="146">
        <v>0.048</v>
      </c>
      <c r="S166" s="147">
        <v>974.59</v>
      </c>
      <c r="T166" s="148">
        <v>15106.18</v>
      </c>
      <c r="U166" s="149">
        <v>1510.62</v>
      </c>
      <c r="V166" s="150">
        <v>0.1</v>
      </c>
      <c r="W166" s="149">
        <v>6042.47</v>
      </c>
      <c r="X166" s="150">
        <v>0.4</v>
      </c>
      <c r="Y166" s="149">
        <v>3625.48</v>
      </c>
      <c r="Z166" s="157">
        <v>0.24</v>
      </c>
      <c r="AA166" s="149">
        <v>2416.99</v>
      </c>
      <c r="AB166" s="149">
        <v>0.16</v>
      </c>
      <c r="AC166" s="149">
        <v>7553.09</v>
      </c>
      <c r="AD166" s="158">
        <v>0.5</v>
      </c>
      <c r="AE166" s="147">
        <v>1510.62</v>
      </c>
      <c r="AF166" s="159"/>
      <c r="AH166" s="126" t="s">
        <v>20</v>
      </c>
    </row>
    <row r="167" s="114" customFormat="1" ht="48" spans="1:34">
      <c r="A167" s="126">
        <v>244</v>
      </c>
      <c r="B167" s="126" t="s">
        <v>16</v>
      </c>
      <c r="C167" s="126" t="s">
        <v>186</v>
      </c>
      <c r="D167" s="126" t="s">
        <v>20</v>
      </c>
      <c r="E167" s="127" t="s">
        <v>342</v>
      </c>
      <c r="F167" s="127"/>
      <c r="G167" s="126" t="s">
        <v>119</v>
      </c>
      <c r="H167" s="128" t="s">
        <v>517</v>
      </c>
      <c r="I167" s="126" t="s">
        <v>518</v>
      </c>
      <c r="J167" s="126" t="s">
        <v>518</v>
      </c>
      <c r="K167" s="126" t="s">
        <v>519</v>
      </c>
      <c r="L167" s="126" t="s">
        <v>520</v>
      </c>
      <c r="M167" s="130">
        <v>45813</v>
      </c>
      <c r="N167" s="131">
        <v>45814</v>
      </c>
      <c r="O167" s="131">
        <v>46086</v>
      </c>
      <c r="P167" s="127">
        <v>15.5</v>
      </c>
      <c r="Q167" s="145">
        <v>14640</v>
      </c>
      <c r="R167" s="146">
        <v>0.048</v>
      </c>
      <c r="S167" s="147">
        <v>702.72</v>
      </c>
      <c r="T167" s="148">
        <v>10892.16</v>
      </c>
      <c r="U167" s="149">
        <v>1089.21</v>
      </c>
      <c r="V167" s="150">
        <v>0.1</v>
      </c>
      <c r="W167" s="149">
        <v>4356.87</v>
      </c>
      <c r="X167" s="150">
        <v>0.4</v>
      </c>
      <c r="Y167" s="149">
        <v>2614.12</v>
      </c>
      <c r="Z167" s="157">
        <v>0.24</v>
      </c>
      <c r="AA167" s="149">
        <v>1742.75</v>
      </c>
      <c r="AB167" s="149">
        <v>0.16</v>
      </c>
      <c r="AC167" s="149">
        <v>5446.08</v>
      </c>
      <c r="AD167" s="158">
        <v>0.5</v>
      </c>
      <c r="AE167" s="147">
        <v>1089.21</v>
      </c>
      <c r="AF167" s="159"/>
      <c r="AH167" s="126" t="s">
        <v>20</v>
      </c>
    </row>
    <row r="168" s="114" customFormat="1" ht="48" spans="1:34">
      <c r="A168" s="126">
        <v>245</v>
      </c>
      <c r="B168" s="126" t="s">
        <v>16</v>
      </c>
      <c r="C168" s="126" t="s">
        <v>186</v>
      </c>
      <c r="D168" s="126" t="s">
        <v>20</v>
      </c>
      <c r="E168" s="127" t="s">
        <v>242</v>
      </c>
      <c r="F168" s="127"/>
      <c r="G168" s="126" t="s">
        <v>119</v>
      </c>
      <c r="H168" s="128" t="s">
        <v>521</v>
      </c>
      <c r="I168" s="126" t="s">
        <v>522</v>
      </c>
      <c r="J168" s="126" t="s">
        <v>522</v>
      </c>
      <c r="K168" s="126" t="s">
        <v>523</v>
      </c>
      <c r="L168" s="126" t="s">
        <v>524</v>
      </c>
      <c r="M168" s="130">
        <v>45814</v>
      </c>
      <c r="N168" s="131">
        <v>45815</v>
      </c>
      <c r="O168" s="131">
        <v>46087</v>
      </c>
      <c r="P168" s="127">
        <v>37</v>
      </c>
      <c r="Q168" s="145">
        <v>99000</v>
      </c>
      <c r="R168" s="146">
        <v>0.048</v>
      </c>
      <c r="S168" s="147">
        <v>4752</v>
      </c>
      <c r="T168" s="148">
        <v>175824</v>
      </c>
      <c r="U168" s="149">
        <v>17582.4</v>
      </c>
      <c r="V168" s="150">
        <v>0.1</v>
      </c>
      <c r="W168" s="149">
        <v>70329.6</v>
      </c>
      <c r="X168" s="150">
        <v>0.4</v>
      </c>
      <c r="Y168" s="149">
        <v>42197.76</v>
      </c>
      <c r="Z168" s="157">
        <v>0.24</v>
      </c>
      <c r="AA168" s="149">
        <v>28131.84</v>
      </c>
      <c r="AB168" s="149">
        <v>0.16</v>
      </c>
      <c r="AC168" s="149">
        <v>87912</v>
      </c>
      <c r="AD168" s="158">
        <v>0.5</v>
      </c>
      <c r="AE168" s="147">
        <v>17582.4</v>
      </c>
      <c r="AF168" s="159"/>
      <c r="AH168" s="126" t="s">
        <v>20</v>
      </c>
    </row>
    <row r="169" s="114" customFormat="1" ht="48" spans="1:34">
      <c r="A169" s="126">
        <v>246</v>
      </c>
      <c r="B169" s="126" t="s">
        <v>16</v>
      </c>
      <c r="C169" s="126" t="s">
        <v>186</v>
      </c>
      <c r="D169" s="126" t="s">
        <v>20</v>
      </c>
      <c r="E169" s="127" t="s">
        <v>242</v>
      </c>
      <c r="F169" s="127"/>
      <c r="G169" s="126" t="s">
        <v>119</v>
      </c>
      <c r="H169" s="128" t="s">
        <v>525</v>
      </c>
      <c r="I169" s="126" t="s">
        <v>526</v>
      </c>
      <c r="J169" s="126" t="s">
        <v>526</v>
      </c>
      <c r="K169" s="126" t="s">
        <v>527</v>
      </c>
      <c r="L169" s="126" t="s">
        <v>528</v>
      </c>
      <c r="M169" s="130">
        <v>45826</v>
      </c>
      <c r="N169" s="131">
        <v>45827</v>
      </c>
      <c r="O169" s="131">
        <v>46071</v>
      </c>
      <c r="P169" s="127">
        <v>8</v>
      </c>
      <c r="Q169" s="145">
        <v>99000</v>
      </c>
      <c r="R169" s="146">
        <v>0.048</v>
      </c>
      <c r="S169" s="147">
        <v>4752</v>
      </c>
      <c r="T169" s="148">
        <v>38016</v>
      </c>
      <c r="U169" s="149">
        <v>3801.6</v>
      </c>
      <c r="V169" s="150">
        <v>0.1</v>
      </c>
      <c r="W169" s="149">
        <v>15206.4</v>
      </c>
      <c r="X169" s="150">
        <v>0.4</v>
      </c>
      <c r="Y169" s="149">
        <v>9123.84</v>
      </c>
      <c r="Z169" s="157">
        <v>0.24</v>
      </c>
      <c r="AA169" s="149">
        <v>6082.56</v>
      </c>
      <c r="AB169" s="149">
        <v>0.16</v>
      </c>
      <c r="AC169" s="149">
        <v>19008</v>
      </c>
      <c r="AD169" s="158">
        <v>0.5</v>
      </c>
      <c r="AE169" s="147">
        <v>3801.6</v>
      </c>
      <c r="AF169" s="159"/>
      <c r="AH169" s="126" t="s">
        <v>20</v>
      </c>
    </row>
    <row r="170" s="114" customFormat="1" ht="48" spans="1:34">
      <c r="A170" s="126">
        <v>247</v>
      </c>
      <c r="B170" s="126" t="s">
        <v>16</v>
      </c>
      <c r="C170" s="126" t="s">
        <v>186</v>
      </c>
      <c r="D170" s="126" t="s">
        <v>20</v>
      </c>
      <c r="E170" s="127" t="s">
        <v>242</v>
      </c>
      <c r="F170" s="127"/>
      <c r="G170" s="126" t="s">
        <v>119</v>
      </c>
      <c r="H170" s="128" t="s">
        <v>529</v>
      </c>
      <c r="I170" s="126" t="s">
        <v>530</v>
      </c>
      <c r="J170" s="126" t="s">
        <v>530</v>
      </c>
      <c r="K170" s="126" t="s">
        <v>527</v>
      </c>
      <c r="L170" s="126" t="s">
        <v>531</v>
      </c>
      <c r="M170" s="130">
        <v>45826</v>
      </c>
      <c r="N170" s="131">
        <v>45827</v>
      </c>
      <c r="O170" s="131">
        <v>46071</v>
      </c>
      <c r="P170" s="127">
        <v>9.5</v>
      </c>
      <c r="Q170" s="145">
        <v>99000</v>
      </c>
      <c r="R170" s="146">
        <v>0.048</v>
      </c>
      <c r="S170" s="147">
        <v>4752</v>
      </c>
      <c r="T170" s="148">
        <v>45144</v>
      </c>
      <c r="U170" s="149">
        <v>4514.4</v>
      </c>
      <c r="V170" s="150">
        <v>0.1</v>
      </c>
      <c r="W170" s="149">
        <v>18057.6</v>
      </c>
      <c r="X170" s="150">
        <v>0.4</v>
      </c>
      <c r="Y170" s="149">
        <v>10834.56</v>
      </c>
      <c r="Z170" s="157">
        <v>0.24</v>
      </c>
      <c r="AA170" s="149">
        <v>7223.04</v>
      </c>
      <c r="AB170" s="149">
        <v>0.16</v>
      </c>
      <c r="AC170" s="149">
        <v>22572</v>
      </c>
      <c r="AD170" s="158">
        <v>0.5</v>
      </c>
      <c r="AE170" s="147">
        <v>4514.4</v>
      </c>
      <c r="AF170" s="159"/>
      <c r="AH170" s="126" t="s">
        <v>20</v>
      </c>
    </row>
    <row r="171" s="114" customFormat="1" ht="48" spans="1:34">
      <c r="A171" s="126">
        <v>248</v>
      </c>
      <c r="B171" s="126" t="s">
        <v>16</v>
      </c>
      <c r="C171" s="126" t="s">
        <v>186</v>
      </c>
      <c r="D171" s="126" t="s">
        <v>20</v>
      </c>
      <c r="E171" s="127" t="s">
        <v>199</v>
      </c>
      <c r="F171" s="127"/>
      <c r="G171" s="126" t="s">
        <v>119</v>
      </c>
      <c r="H171" s="128" t="s">
        <v>529</v>
      </c>
      <c r="I171" s="126" t="s">
        <v>530</v>
      </c>
      <c r="J171" s="126" t="s">
        <v>530</v>
      </c>
      <c r="K171" s="126" t="s">
        <v>527</v>
      </c>
      <c r="L171" s="126" t="s">
        <v>531</v>
      </c>
      <c r="M171" s="130">
        <v>45826</v>
      </c>
      <c r="N171" s="131">
        <v>45827</v>
      </c>
      <c r="O171" s="131">
        <v>46071</v>
      </c>
      <c r="P171" s="127">
        <v>35</v>
      </c>
      <c r="Q171" s="145">
        <v>48300</v>
      </c>
      <c r="R171" s="146">
        <v>0.048</v>
      </c>
      <c r="S171" s="147">
        <v>2318.4</v>
      </c>
      <c r="T171" s="148">
        <v>81144</v>
      </c>
      <c r="U171" s="149">
        <v>8114.4</v>
      </c>
      <c r="V171" s="150">
        <v>0.1</v>
      </c>
      <c r="W171" s="149">
        <v>32457.6</v>
      </c>
      <c r="X171" s="150">
        <v>0.4</v>
      </c>
      <c r="Y171" s="149">
        <v>19474.56</v>
      </c>
      <c r="Z171" s="157">
        <v>0.24</v>
      </c>
      <c r="AA171" s="149">
        <v>12983.04</v>
      </c>
      <c r="AB171" s="149">
        <v>0.16</v>
      </c>
      <c r="AC171" s="149">
        <v>40572</v>
      </c>
      <c r="AD171" s="158">
        <v>0.5</v>
      </c>
      <c r="AE171" s="147">
        <v>8114.4</v>
      </c>
      <c r="AF171" s="159"/>
      <c r="AH171" s="126" t="s">
        <v>20</v>
      </c>
    </row>
    <row r="172" s="114" customFormat="1" ht="48" spans="1:34">
      <c r="A172" s="126">
        <v>249</v>
      </c>
      <c r="B172" s="126" t="s">
        <v>16</v>
      </c>
      <c r="C172" s="126" t="s">
        <v>186</v>
      </c>
      <c r="D172" s="126" t="s">
        <v>20</v>
      </c>
      <c r="E172" s="127" t="s">
        <v>242</v>
      </c>
      <c r="F172" s="127"/>
      <c r="G172" s="126" t="s">
        <v>119</v>
      </c>
      <c r="H172" s="128" t="s">
        <v>532</v>
      </c>
      <c r="I172" s="126" t="s">
        <v>533</v>
      </c>
      <c r="J172" s="126" t="s">
        <v>533</v>
      </c>
      <c r="K172" s="126" t="s">
        <v>534</v>
      </c>
      <c r="L172" s="126" t="s">
        <v>535</v>
      </c>
      <c r="M172" s="130">
        <v>45828</v>
      </c>
      <c r="N172" s="131">
        <v>45829</v>
      </c>
      <c r="O172" s="131">
        <v>46042</v>
      </c>
      <c r="P172" s="127">
        <v>27</v>
      </c>
      <c r="Q172" s="145">
        <v>99000</v>
      </c>
      <c r="R172" s="146">
        <v>0.048</v>
      </c>
      <c r="S172" s="147">
        <v>4752</v>
      </c>
      <c r="T172" s="148">
        <v>128304</v>
      </c>
      <c r="U172" s="149">
        <v>12830.4</v>
      </c>
      <c r="V172" s="150">
        <v>0.1</v>
      </c>
      <c r="W172" s="149">
        <v>51321.6</v>
      </c>
      <c r="X172" s="150">
        <v>0.4</v>
      </c>
      <c r="Y172" s="149">
        <v>30792.96</v>
      </c>
      <c r="Z172" s="157">
        <v>0.24</v>
      </c>
      <c r="AA172" s="149">
        <v>20528.64</v>
      </c>
      <c r="AB172" s="149">
        <v>0.16</v>
      </c>
      <c r="AC172" s="149">
        <v>64152</v>
      </c>
      <c r="AD172" s="158">
        <v>0.5</v>
      </c>
      <c r="AE172" s="147">
        <v>12830.4</v>
      </c>
      <c r="AF172" s="159"/>
      <c r="AH172" s="126" t="s">
        <v>20</v>
      </c>
    </row>
    <row r="173" s="114" customFormat="1" ht="48" spans="1:34">
      <c r="A173" s="126">
        <v>250</v>
      </c>
      <c r="B173" s="126" t="s">
        <v>16</v>
      </c>
      <c r="C173" s="126" t="s">
        <v>186</v>
      </c>
      <c r="D173" s="126" t="s">
        <v>20</v>
      </c>
      <c r="E173" s="127" t="s">
        <v>242</v>
      </c>
      <c r="F173" s="127"/>
      <c r="G173" s="126" t="s">
        <v>119</v>
      </c>
      <c r="H173" s="128" t="s">
        <v>536</v>
      </c>
      <c r="I173" s="126" t="s">
        <v>537</v>
      </c>
      <c r="J173" s="126" t="s">
        <v>537</v>
      </c>
      <c r="K173" s="126" t="s">
        <v>538</v>
      </c>
      <c r="L173" s="126" t="s">
        <v>539</v>
      </c>
      <c r="M173" s="130">
        <v>45832</v>
      </c>
      <c r="N173" s="131">
        <v>45833</v>
      </c>
      <c r="O173" s="131">
        <v>46046</v>
      </c>
      <c r="P173" s="127">
        <v>38</v>
      </c>
      <c r="Q173" s="145">
        <v>99000</v>
      </c>
      <c r="R173" s="146">
        <v>0.048</v>
      </c>
      <c r="S173" s="147">
        <v>4752</v>
      </c>
      <c r="T173" s="148">
        <v>180576</v>
      </c>
      <c r="U173" s="149">
        <v>18057.6</v>
      </c>
      <c r="V173" s="150">
        <v>0.1</v>
      </c>
      <c r="W173" s="149">
        <v>72230.4</v>
      </c>
      <c r="X173" s="150">
        <v>0.4</v>
      </c>
      <c r="Y173" s="149">
        <v>43338.24</v>
      </c>
      <c r="Z173" s="157">
        <v>0.24</v>
      </c>
      <c r="AA173" s="149">
        <v>28892.16</v>
      </c>
      <c r="AB173" s="149">
        <v>0.16</v>
      </c>
      <c r="AC173" s="149">
        <v>90288</v>
      </c>
      <c r="AD173" s="158">
        <v>0.5</v>
      </c>
      <c r="AE173" s="147">
        <v>18057.6</v>
      </c>
      <c r="AF173" s="159"/>
      <c r="AH173" s="126" t="s">
        <v>20</v>
      </c>
    </row>
    <row r="174" s="114" customFormat="1" ht="48" spans="1:34">
      <c r="A174" s="126">
        <v>251</v>
      </c>
      <c r="B174" s="126" t="s">
        <v>16</v>
      </c>
      <c r="C174" s="126" t="s">
        <v>186</v>
      </c>
      <c r="D174" s="126" t="s">
        <v>20</v>
      </c>
      <c r="E174" s="127" t="s">
        <v>242</v>
      </c>
      <c r="F174" s="127"/>
      <c r="G174" s="126" t="s">
        <v>119</v>
      </c>
      <c r="H174" s="128" t="s">
        <v>540</v>
      </c>
      <c r="I174" s="126" t="s">
        <v>541</v>
      </c>
      <c r="J174" s="126" t="s">
        <v>541</v>
      </c>
      <c r="K174" s="126" t="s">
        <v>527</v>
      </c>
      <c r="L174" s="126" t="s">
        <v>542</v>
      </c>
      <c r="M174" s="130">
        <v>45834</v>
      </c>
      <c r="N174" s="131">
        <v>45835</v>
      </c>
      <c r="O174" s="131">
        <v>46048</v>
      </c>
      <c r="P174" s="127">
        <v>28</v>
      </c>
      <c r="Q174" s="145">
        <v>99000</v>
      </c>
      <c r="R174" s="146">
        <v>0.048</v>
      </c>
      <c r="S174" s="147">
        <v>4752</v>
      </c>
      <c r="T174" s="148">
        <v>133056</v>
      </c>
      <c r="U174" s="149">
        <v>13305.6</v>
      </c>
      <c r="V174" s="150">
        <v>0.1</v>
      </c>
      <c r="W174" s="149">
        <v>53222.4</v>
      </c>
      <c r="X174" s="150">
        <v>0.4</v>
      </c>
      <c r="Y174" s="149">
        <v>31933.44</v>
      </c>
      <c r="Z174" s="157">
        <v>0.24</v>
      </c>
      <c r="AA174" s="149">
        <v>21288.96</v>
      </c>
      <c r="AB174" s="149">
        <v>0.16</v>
      </c>
      <c r="AC174" s="149">
        <v>66528</v>
      </c>
      <c r="AD174" s="158">
        <v>0.5</v>
      </c>
      <c r="AE174" s="147">
        <v>13305.6</v>
      </c>
      <c r="AF174" s="159"/>
      <c r="AH174" s="126" t="s">
        <v>20</v>
      </c>
    </row>
    <row r="175" s="114" customFormat="1" ht="48" spans="1:34">
      <c r="A175" s="126">
        <v>252</v>
      </c>
      <c r="B175" s="126" t="s">
        <v>16</v>
      </c>
      <c r="C175" s="126" t="s">
        <v>186</v>
      </c>
      <c r="D175" s="126" t="s">
        <v>20</v>
      </c>
      <c r="E175" s="127" t="s">
        <v>242</v>
      </c>
      <c r="F175" s="127"/>
      <c r="G175" s="126" t="s">
        <v>119</v>
      </c>
      <c r="H175" s="128" t="s">
        <v>543</v>
      </c>
      <c r="I175" s="126" t="s">
        <v>544</v>
      </c>
      <c r="J175" s="126" t="s">
        <v>544</v>
      </c>
      <c r="K175" s="126" t="s">
        <v>545</v>
      </c>
      <c r="L175" s="126" t="s">
        <v>546</v>
      </c>
      <c r="M175" s="130">
        <v>45835</v>
      </c>
      <c r="N175" s="131">
        <v>45836</v>
      </c>
      <c r="O175" s="131">
        <v>46049</v>
      </c>
      <c r="P175" s="127">
        <v>24.5</v>
      </c>
      <c r="Q175" s="145">
        <v>99000</v>
      </c>
      <c r="R175" s="146">
        <v>0.048</v>
      </c>
      <c r="S175" s="147">
        <v>4752</v>
      </c>
      <c r="T175" s="148">
        <v>116424</v>
      </c>
      <c r="U175" s="149">
        <v>11642.4</v>
      </c>
      <c r="V175" s="150">
        <v>0.1</v>
      </c>
      <c r="W175" s="149">
        <v>46569.6</v>
      </c>
      <c r="X175" s="150">
        <v>0.4</v>
      </c>
      <c r="Y175" s="149">
        <v>27941.76</v>
      </c>
      <c r="Z175" s="157">
        <v>0.24</v>
      </c>
      <c r="AA175" s="149">
        <v>18627.84</v>
      </c>
      <c r="AB175" s="149">
        <v>0.16</v>
      </c>
      <c r="AC175" s="149">
        <v>58212</v>
      </c>
      <c r="AD175" s="158">
        <v>0.5</v>
      </c>
      <c r="AE175" s="147">
        <v>11642.4</v>
      </c>
      <c r="AF175" s="159"/>
      <c r="AH175" s="126" t="s">
        <v>20</v>
      </c>
    </row>
    <row r="176" s="114" customFormat="1" ht="48" spans="1:34">
      <c r="A176" s="126">
        <v>253</v>
      </c>
      <c r="B176" s="126" t="s">
        <v>16</v>
      </c>
      <c r="C176" s="126" t="s">
        <v>186</v>
      </c>
      <c r="D176" s="126" t="s">
        <v>20</v>
      </c>
      <c r="E176" s="127" t="s">
        <v>199</v>
      </c>
      <c r="F176" s="127"/>
      <c r="G176" s="126" t="s">
        <v>119</v>
      </c>
      <c r="H176" s="128" t="s">
        <v>543</v>
      </c>
      <c r="I176" s="126" t="s">
        <v>544</v>
      </c>
      <c r="J176" s="126" t="s">
        <v>544</v>
      </c>
      <c r="K176" s="126" t="s">
        <v>545</v>
      </c>
      <c r="L176" s="126" t="s">
        <v>546</v>
      </c>
      <c r="M176" s="130">
        <v>45835</v>
      </c>
      <c r="N176" s="131">
        <v>45836</v>
      </c>
      <c r="O176" s="131">
        <v>46049</v>
      </c>
      <c r="P176" s="127">
        <v>11.5</v>
      </c>
      <c r="Q176" s="145">
        <v>48300</v>
      </c>
      <c r="R176" s="146">
        <v>0.048</v>
      </c>
      <c r="S176" s="147">
        <v>2318.4</v>
      </c>
      <c r="T176" s="148">
        <v>26661.6</v>
      </c>
      <c r="U176" s="149">
        <v>2666.16</v>
      </c>
      <c r="V176" s="150">
        <v>0.1</v>
      </c>
      <c r="W176" s="149">
        <v>10664.64</v>
      </c>
      <c r="X176" s="150">
        <v>0.4</v>
      </c>
      <c r="Y176" s="149">
        <v>6398.78</v>
      </c>
      <c r="Z176" s="157">
        <v>0.24</v>
      </c>
      <c r="AA176" s="149">
        <v>4265.86</v>
      </c>
      <c r="AB176" s="149">
        <v>0.16</v>
      </c>
      <c r="AC176" s="149">
        <v>13330.8</v>
      </c>
      <c r="AD176" s="158">
        <v>0.5</v>
      </c>
      <c r="AE176" s="147">
        <v>2666.16</v>
      </c>
      <c r="AF176" s="159"/>
      <c r="AH176" s="126" t="s">
        <v>20</v>
      </c>
    </row>
    <row r="177" s="114" customFormat="1" ht="48" spans="1:34">
      <c r="A177" s="126">
        <v>254</v>
      </c>
      <c r="B177" s="126" t="s">
        <v>16</v>
      </c>
      <c r="C177" s="126" t="s">
        <v>186</v>
      </c>
      <c r="D177" s="126" t="s">
        <v>20</v>
      </c>
      <c r="E177" s="127" t="s">
        <v>242</v>
      </c>
      <c r="F177" s="127"/>
      <c r="G177" s="126" t="s">
        <v>119</v>
      </c>
      <c r="H177" s="128" t="s">
        <v>547</v>
      </c>
      <c r="I177" s="126" t="s">
        <v>548</v>
      </c>
      <c r="J177" s="126" t="s">
        <v>548</v>
      </c>
      <c r="K177" s="126" t="s">
        <v>549</v>
      </c>
      <c r="L177" s="126" t="s">
        <v>550</v>
      </c>
      <c r="M177" s="130">
        <v>45840</v>
      </c>
      <c r="N177" s="131">
        <v>45841</v>
      </c>
      <c r="O177" s="131">
        <v>46024</v>
      </c>
      <c r="P177" s="127">
        <v>13.5</v>
      </c>
      <c r="Q177" s="145">
        <v>99000</v>
      </c>
      <c r="R177" s="146">
        <v>0.04</v>
      </c>
      <c r="S177" s="147">
        <v>3960</v>
      </c>
      <c r="T177" s="148">
        <v>53460</v>
      </c>
      <c r="U177" s="149">
        <v>5346</v>
      </c>
      <c r="V177" s="150">
        <v>0.1</v>
      </c>
      <c r="W177" s="149">
        <v>21384</v>
      </c>
      <c r="X177" s="150">
        <v>0.4</v>
      </c>
      <c r="Y177" s="149">
        <v>12830.4</v>
      </c>
      <c r="Z177" s="157">
        <v>0.24</v>
      </c>
      <c r="AA177" s="149">
        <v>8553.6</v>
      </c>
      <c r="AB177" s="149">
        <v>0.16</v>
      </c>
      <c r="AC177" s="149">
        <v>26730</v>
      </c>
      <c r="AD177" s="158">
        <v>0.5</v>
      </c>
      <c r="AE177" s="147">
        <v>5346</v>
      </c>
      <c r="AF177" s="159"/>
      <c r="AH177" s="126" t="s">
        <v>20</v>
      </c>
    </row>
    <row r="178" s="114" customFormat="1" ht="48" spans="1:34">
      <c r="A178" s="126">
        <v>255</v>
      </c>
      <c r="B178" s="126" t="s">
        <v>16</v>
      </c>
      <c r="C178" s="126" t="s">
        <v>186</v>
      </c>
      <c r="D178" s="126" t="s">
        <v>20</v>
      </c>
      <c r="E178" s="127" t="s">
        <v>402</v>
      </c>
      <c r="F178" s="127"/>
      <c r="G178" s="126" t="s">
        <v>119</v>
      </c>
      <c r="H178" s="128" t="s">
        <v>547</v>
      </c>
      <c r="I178" s="126" t="s">
        <v>548</v>
      </c>
      <c r="J178" s="126" t="s">
        <v>548</v>
      </c>
      <c r="K178" s="126" t="s">
        <v>549</v>
      </c>
      <c r="L178" s="126" t="s">
        <v>550</v>
      </c>
      <c r="M178" s="130">
        <v>45840</v>
      </c>
      <c r="N178" s="131">
        <v>45841</v>
      </c>
      <c r="O178" s="131">
        <v>46024</v>
      </c>
      <c r="P178" s="127">
        <v>67</v>
      </c>
      <c r="Q178" s="145">
        <v>20304</v>
      </c>
      <c r="R178" s="146">
        <v>0.04</v>
      </c>
      <c r="S178" s="147">
        <v>812.16</v>
      </c>
      <c r="T178" s="148">
        <v>54414.72</v>
      </c>
      <c r="U178" s="149">
        <v>5441.47</v>
      </c>
      <c r="V178" s="150">
        <v>0.1</v>
      </c>
      <c r="W178" s="149">
        <v>21765.88</v>
      </c>
      <c r="X178" s="150">
        <v>0.4</v>
      </c>
      <c r="Y178" s="149">
        <v>13059.53</v>
      </c>
      <c r="Z178" s="157">
        <v>0.24</v>
      </c>
      <c r="AA178" s="149">
        <v>8706.35</v>
      </c>
      <c r="AB178" s="149">
        <v>0.16</v>
      </c>
      <c r="AC178" s="149">
        <v>27207.37</v>
      </c>
      <c r="AD178" s="158">
        <v>0.5</v>
      </c>
      <c r="AE178" s="147">
        <v>5441.47</v>
      </c>
      <c r="AF178" s="159"/>
      <c r="AH178" s="126" t="s">
        <v>20</v>
      </c>
    </row>
    <row r="179" s="114" customFormat="1" ht="48" spans="1:34">
      <c r="A179" s="126">
        <v>256</v>
      </c>
      <c r="B179" s="126" t="s">
        <v>16</v>
      </c>
      <c r="C179" s="126" t="s">
        <v>186</v>
      </c>
      <c r="D179" s="126" t="s">
        <v>20</v>
      </c>
      <c r="E179" s="127" t="s">
        <v>402</v>
      </c>
      <c r="F179" s="127"/>
      <c r="G179" s="126" t="s">
        <v>119</v>
      </c>
      <c r="H179" s="128" t="s">
        <v>547</v>
      </c>
      <c r="I179" s="126" t="s">
        <v>548</v>
      </c>
      <c r="J179" s="126" t="s">
        <v>548</v>
      </c>
      <c r="K179" s="126" t="s">
        <v>549</v>
      </c>
      <c r="L179" s="126" t="s">
        <v>550</v>
      </c>
      <c r="M179" s="130">
        <v>45840</v>
      </c>
      <c r="N179" s="131">
        <v>45841</v>
      </c>
      <c r="O179" s="131">
        <v>46024</v>
      </c>
      <c r="P179" s="127">
        <v>15.5</v>
      </c>
      <c r="Q179" s="145">
        <v>20304</v>
      </c>
      <c r="R179" s="146">
        <v>0.04</v>
      </c>
      <c r="S179" s="147">
        <v>812.16</v>
      </c>
      <c r="T179" s="148">
        <v>12588.48</v>
      </c>
      <c r="U179" s="149">
        <v>1258.85</v>
      </c>
      <c r="V179" s="150">
        <v>0.1</v>
      </c>
      <c r="W179" s="149">
        <v>5035.4</v>
      </c>
      <c r="X179" s="150">
        <v>0.4</v>
      </c>
      <c r="Y179" s="149">
        <v>3021.24</v>
      </c>
      <c r="Z179" s="157">
        <v>0.24</v>
      </c>
      <c r="AA179" s="149">
        <v>2014.16</v>
      </c>
      <c r="AB179" s="149">
        <v>0.16</v>
      </c>
      <c r="AC179" s="149">
        <v>6294.23</v>
      </c>
      <c r="AD179" s="158">
        <v>0.5</v>
      </c>
      <c r="AE179" s="147">
        <v>1258.85</v>
      </c>
      <c r="AF179" s="159"/>
      <c r="AH179" s="126" t="s">
        <v>20</v>
      </c>
    </row>
    <row r="180" s="114" customFormat="1" ht="48" spans="1:34">
      <c r="A180" s="126">
        <v>257</v>
      </c>
      <c r="B180" s="126" t="s">
        <v>16</v>
      </c>
      <c r="C180" s="126" t="s">
        <v>186</v>
      </c>
      <c r="D180" s="126" t="s">
        <v>20</v>
      </c>
      <c r="E180" s="127" t="s">
        <v>342</v>
      </c>
      <c r="F180" s="127"/>
      <c r="G180" s="126" t="s">
        <v>119</v>
      </c>
      <c r="H180" s="128" t="s">
        <v>547</v>
      </c>
      <c r="I180" s="126" t="s">
        <v>548</v>
      </c>
      <c r="J180" s="126" t="s">
        <v>548</v>
      </c>
      <c r="K180" s="126" t="s">
        <v>549</v>
      </c>
      <c r="L180" s="126" t="s">
        <v>550</v>
      </c>
      <c r="M180" s="130">
        <v>45840</v>
      </c>
      <c r="N180" s="131">
        <v>45841</v>
      </c>
      <c r="O180" s="131">
        <v>46024</v>
      </c>
      <c r="P180" s="127">
        <v>15.5</v>
      </c>
      <c r="Q180" s="145">
        <v>14640</v>
      </c>
      <c r="R180" s="146">
        <v>0.04</v>
      </c>
      <c r="S180" s="147">
        <v>585.6</v>
      </c>
      <c r="T180" s="148">
        <v>9076.8</v>
      </c>
      <c r="U180" s="149">
        <v>907.68</v>
      </c>
      <c r="V180" s="150">
        <v>0.1</v>
      </c>
      <c r="W180" s="149">
        <v>3630.72</v>
      </c>
      <c r="X180" s="150">
        <v>0.4</v>
      </c>
      <c r="Y180" s="149">
        <v>2178.43</v>
      </c>
      <c r="Z180" s="157">
        <v>0.24</v>
      </c>
      <c r="AA180" s="149">
        <v>1452.29</v>
      </c>
      <c r="AB180" s="149">
        <v>0.16</v>
      </c>
      <c r="AC180" s="149">
        <v>4538.4</v>
      </c>
      <c r="AD180" s="158">
        <v>0.5</v>
      </c>
      <c r="AE180" s="147">
        <v>907.68</v>
      </c>
      <c r="AF180" s="159"/>
      <c r="AH180" s="126" t="s">
        <v>20</v>
      </c>
    </row>
    <row r="181" s="114" customFormat="1" ht="48" spans="1:34">
      <c r="A181" s="126">
        <v>258</v>
      </c>
      <c r="B181" s="126" t="s">
        <v>16</v>
      </c>
      <c r="C181" s="126" t="s">
        <v>186</v>
      </c>
      <c r="D181" s="126" t="s">
        <v>20</v>
      </c>
      <c r="E181" s="127" t="s">
        <v>199</v>
      </c>
      <c r="F181" s="127"/>
      <c r="G181" s="126" t="s">
        <v>119</v>
      </c>
      <c r="H181" s="128" t="s">
        <v>551</v>
      </c>
      <c r="I181" s="126" t="s">
        <v>552</v>
      </c>
      <c r="J181" s="126" t="s">
        <v>552</v>
      </c>
      <c r="K181" s="126" t="s">
        <v>553</v>
      </c>
      <c r="L181" s="126" t="s">
        <v>554</v>
      </c>
      <c r="M181" s="130">
        <v>45842</v>
      </c>
      <c r="N181" s="131">
        <v>45843</v>
      </c>
      <c r="O181" s="131">
        <v>46026</v>
      </c>
      <c r="P181" s="127">
        <v>9</v>
      </c>
      <c r="Q181" s="145">
        <v>48300</v>
      </c>
      <c r="R181" s="146">
        <v>0.04</v>
      </c>
      <c r="S181" s="147">
        <v>1932</v>
      </c>
      <c r="T181" s="148">
        <v>17388</v>
      </c>
      <c r="U181" s="149">
        <v>1738.8</v>
      </c>
      <c r="V181" s="150">
        <v>0.1</v>
      </c>
      <c r="W181" s="149">
        <v>6955.2</v>
      </c>
      <c r="X181" s="150">
        <v>0.4</v>
      </c>
      <c r="Y181" s="149">
        <v>4173.12</v>
      </c>
      <c r="Z181" s="157">
        <v>0.24</v>
      </c>
      <c r="AA181" s="149">
        <v>2782.08</v>
      </c>
      <c r="AB181" s="149">
        <v>0.16</v>
      </c>
      <c r="AC181" s="149">
        <v>8694</v>
      </c>
      <c r="AD181" s="158">
        <v>0.5</v>
      </c>
      <c r="AE181" s="147">
        <v>1738.8</v>
      </c>
      <c r="AF181" s="159"/>
      <c r="AH181" s="126" t="s">
        <v>20</v>
      </c>
    </row>
    <row r="182" s="114" customFormat="1" ht="48" spans="1:34">
      <c r="A182" s="126">
        <v>259</v>
      </c>
      <c r="B182" s="126" t="s">
        <v>16</v>
      </c>
      <c r="C182" s="126" t="s">
        <v>186</v>
      </c>
      <c r="D182" s="126" t="s">
        <v>20</v>
      </c>
      <c r="E182" s="127" t="s">
        <v>402</v>
      </c>
      <c r="F182" s="127"/>
      <c r="G182" s="126" t="s">
        <v>119</v>
      </c>
      <c r="H182" s="128" t="s">
        <v>551</v>
      </c>
      <c r="I182" s="126" t="s">
        <v>552</v>
      </c>
      <c r="J182" s="126" t="s">
        <v>552</v>
      </c>
      <c r="K182" s="126" t="s">
        <v>553</v>
      </c>
      <c r="L182" s="126" t="s">
        <v>554</v>
      </c>
      <c r="M182" s="130">
        <v>45842</v>
      </c>
      <c r="N182" s="131">
        <v>45843</v>
      </c>
      <c r="O182" s="131">
        <v>46026</v>
      </c>
      <c r="P182" s="127">
        <v>16.5</v>
      </c>
      <c r="Q182" s="145">
        <v>20304</v>
      </c>
      <c r="R182" s="146">
        <v>0.04</v>
      </c>
      <c r="S182" s="147">
        <v>812.16</v>
      </c>
      <c r="T182" s="148">
        <v>13400.64</v>
      </c>
      <c r="U182" s="149">
        <v>1340.06</v>
      </c>
      <c r="V182" s="150">
        <v>0.1</v>
      </c>
      <c r="W182" s="149">
        <v>5360.25</v>
      </c>
      <c r="X182" s="150">
        <v>0.4</v>
      </c>
      <c r="Y182" s="149">
        <v>3216.15</v>
      </c>
      <c r="Z182" s="157">
        <v>0.24</v>
      </c>
      <c r="AA182" s="149">
        <v>2144.1</v>
      </c>
      <c r="AB182" s="149">
        <v>0.16</v>
      </c>
      <c r="AC182" s="149">
        <v>6700.33</v>
      </c>
      <c r="AD182" s="158">
        <v>0.5</v>
      </c>
      <c r="AE182" s="147">
        <v>1340.06</v>
      </c>
      <c r="AF182" s="159"/>
      <c r="AH182" s="126" t="s">
        <v>20</v>
      </c>
    </row>
    <row r="183" s="114" customFormat="1" ht="48" spans="1:34">
      <c r="A183" s="126">
        <v>260</v>
      </c>
      <c r="B183" s="126" t="s">
        <v>16</v>
      </c>
      <c r="C183" s="126" t="s">
        <v>186</v>
      </c>
      <c r="D183" s="126" t="s">
        <v>20</v>
      </c>
      <c r="E183" s="127" t="s">
        <v>342</v>
      </c>
      <c r="F183" s="127"/>
      <c r="G183" s="126" t="s">
        <v>119</v>
      </c>
      <c r="H183" s="128" t="s">
        <v>551</v>
      </c>
      <c r="I183" s="126" t="s">
        <v>552</v>
      </c>
      <c r="J183" s="126" t="s">
        <v>552</v>
      </c>
      <c r="K183" s="126" t="s">
        <v>553</v>
      </c>
      <c r="L183" s="126" t="s">
        <v>554</v>
      </c>
      <c r="M183" s="130">
        <v>45842</v>
      </c>
      <c r="N183" s="131">
        <v>45843</v>
      </c>
      <c r="O183" s="131">
        <v>46026</v>
      </c>
      <c r="P183" s="127">
        <v>16.5</v>
      </c>
      <c r="Q183" s="145">
        <v>14640</v>
      </c>
      <c r="R183" s="146">
        <v>0.04</v>
      </c>
      <c r="S183" s="147">
        <v>585.6</v>
      </c>
      <c r="T183" s="148">
        <v>9662.4</v>
      </c>
      <c r="U183" s="149">
        <v>966.24</v>
      </c>
      <c r="V183" s="150">
        <v>0.1</v>
      </c>
      <c r="W183" s="149">
        <v>3864.97</v>
      </c>
      <c r="X183" s="150">
        <v>0.4</v>
      </c>
      <c r="Y183" s="149">
        <v>2318.98</v>
      </c>
      <c r="Z183" s="157">
        <v>0.24</v>
      </c>
      <c r="AA183" s="149">
        <v>1545.99</v>
      </c>
      <c r="AB183" s="149">
        <v>0.16</v>
      </c>
      <c r="AC183" s="149">
        <v>4831.19</v>
      </c>
      <c r="AD183" s="158">
        <v>0.5</v>
      </c>
      <c r="AE183" s="147">
        <v>966.24</v>
      </c>
      <c r="AF183" s="159"/>
      <c r="AH183" s="126" t="s">
        <v>20</v>
      </c>
    </row>
    <row r="184" s="114" customFormat="1" ht="48" spans="1:34">
      <c r="A184" s="126">
        <v>261</v>
      </c>
      <c r="B184" s="126" t="s">
        <v>16</v>
      </c>
      <c r="C184" s="126" t="s">
        <v>186</v>
      </c>
      <c r="D184" s="126" t="s">
        <v>20</v>
      </c>
      <c r="E184" s="127" t="s">
        <v>242</v>
      </c>
      <c r="F184" s="127"/>
      <c r="G184" s="126" t="s">
        <v>119</v>
      </c>
      <c r="H184" s="128" t="s">
        <v>555</v>
      </c>
      <c r="I184" s="126" t="s">
        <v>548</v>
      </c>
      <c r="J184" s="126" t="s">
        <v>548</v>
      </c>
      <c r="K184" s="126" t="s">
        <v>549</v>
      </c>
      <c r="L184" s="126" t="s">
        <v>556</v>
      </c>
      <c r="M184" s="130">
        <v>45852</v>
      </c>
      <c r="N184" s="131">
        <v>45853</v>
      </c>
      <c r="O184" s="131">
        <v>46036</v>
      </c>
      <c r="P184" s="127">
        <v>10</v>
      </c>
      <c r="Q184" s="145">
        <v>99000</v>
      </c>
      <c r="R184" s="146">
        <v>0.04</v>
      </c>
      <c r="S184" s="147">
        <v>3960</v>
      </c>
      <c r="T184" s="148">
        <v>39600</v>
      </c>
      <c r="U184" s="149">
        <v>3960</v>
      </c>
      <c r="V184" s="150">
        <v>0.1</v>
      </c>
      <c r="W184" s="149">
        <v>15840</v>
      </c>
      <c r="X184" s="150">
        <v>0.4</v>
      </c>
      <c r="Y184" s="149">
        <v>9504</v>
      </c>
      <c r="Z184" s="157">
        <v>0.24</v>
      </c>
      <c r="AA184" s="149">
        <v>6336</v>
      </c>
      <c r="AB184" s="149">
        <v>0.16</v>
      </c>
      <c r="AC184" s="149">
        <v>19800</v>
      </c>
      <c r="AD184" s="158">
        <v>0.5</v>
      </c>
      <c r="AE184" s="147">
        <v>3960</v>
      </c>
      <c r="AF184" s="159"/>
      <c r="AH184" s="126" t="s">
        <v>20</v>
      </c>
    </row>
    <row r="185" s="114" customFormat="1" ht="48" spans="1:34">
      <c r="A185" s="126">
        <v>262</v>
      </c>
      <c r="B185" s="126" t="s">
        <v>16</v>
      </c>
      <c r="C185" s="126" t="s">
        <v>186</v>
      </c>
      <c r="D185" s="126" t="s">
        <v>20</v>
      </c>
      <c r="E185" s="127" t="s">
        <v>232</v>
      </c>
      <c r="F185" s="127"/>
      <c r="G185" s="126" t="s">
        <v>119</v>
      </c>
      <c r="H185" s="128" t="s">
        <v>557</v>
      </c>
      <c r="I185" s="126" t="s">
        <v>558</v>
      </c>
      <c r="J185" s="126" t="s">
        <v>558</v>
      </c>
      <c r="K185" s="126" t="s">
        <v>527</v>
      </c>
      <c r="L185" s="126" t="s">
        <v>559</v>
      </c>
      <c r="M185" s="130">
        <v>45867</v>
      </c>
      <c r="N185" s="131">
        <v>45868</v>
      </c>
      <c r="O185" s="131">
        <v>46110</v>
      </c>
      <c r="P185" s="127">
        <v>10</v>
      </c>
      <c r="Q185" s="145">
        <v>55200</v>
      </c>
      <c r="R185" s="146">
        <v>0.048</v>
      </c>
      <c r="S185" s="147">
        <v>2649.6</v>
      </c>
      <c r="T185" s="148">
        <v>26496</v>
      </c>
      <c r="U185" s="149">
        <v>2649.6</v>
      </c>
      <c r="V185" s="150">
        <v>0.1</v>
      </c>
      <c r="W185" s="149">
        <v>10598.4</v>
      </c>
      <c r="X185" s="150">
        <v>0.4</v>
      </c>
      <c r="Y185" s="149">
        <v>6359.04</v>
      </c>
      <c r="Z185" s="157">
        <v>0.24</v>
      </c>
      <c r="AA185" s="149">
        <v>4239.36</v>
      </c>
      <c r="AB185" s="149">
        <v>0.16</v>
      </c>
      <c r="AC185" s="149">
        <v>13248</v>
      </c>
      <c r="AD185" s="158">
        <v>0.5</v>
      </c>
      <c r="AE185" s="147">
        <v>2649.6</v>
      </c>
      <c r="AF185" s="159"/>
      <c r="AH185" s="126" t="s">
        <v>20</v>
      </c>
    </row>
    <row r="186" s="114" customFormat="1" ht="60" spans="1:34">
      <c r="A186" s="126">
        <v>263</v>
      </c>
      <c r="B186" s="126" t="s">
        <v>16</v>
      </c>
      <c r="C186" s="126" t="s">
        <v>186</v>
      </c>
      <c r="D186" s="126" t="s">
        <v>20</v>
      </c>
      <c r="E186" s="127" t="s">
        <v>232</v>
      </c>
      <c r="F186" s="127"/>
      <c r="G186" s="126" t="s">
        <v>119</v>
      </c>
      <c r="H186" s="128" t="s">
        <v>560</v>
      </c>
      <c r="I186" s="126" t="s">
        <v>561</v>
      </c>
      <c r="J186" s="126" t="s">
        <v>561</v>
      </c>
      <c r="K186" s="126" t="s">
        <v>562</v>
      </c>
      <c r="L186" s="126" t="s">
        <v>563</v>
      </c>
      <c r="M186" s="130">
        <v>45868</v>
      </c>
      <c r="N186" s="131">
        <v>45869</v>
      </c>
      <c r="O186" s="131">
        <v>46052</v>
      </c>
      <c r="P186" s="127">
        <v>10</v>
      </c>
      <c r="Q186" s="145">
        <v>55200</v>
      </c>
      <c r="R186" s="146">
        <v>0.04</v>
      </c>
      <c r="S186" s="147">
        <v>2208</v>
      </c>
      <c r="T186" s="148">
        <v>22080</v>
      </c>
      <c r="U186" s="149">
        <v>2208</v>
      </c>
      <c r="V186" s="150">
        <v>0.1</v>
      </c>
      <c r="W186" s="149">
        <v>8832</v>
      </c>
      <c r="X186" s="150">
        <v>0.4</v>
      </c>
      <c r="Y186" s="149">
        <v>5299.2</v>
      </c>
      <c r="Z186" s="157">
        <v>0.24</v>
      </c>
      <c r="AA186" s="149">
        <v>3532.8</v>
      </c>
      <c r="AB186" s="149">
        <v>0.16</v>
      </c>
      <c r="AC186" s="149">
        <v>11040</v>
      </c>
      <c r="AD186" s="158">
        <v>0.5</v>
      </c>
      <c r="AE186" s="147">
        <v>2208</v>
      </c>
      <c r="AF186" s="159"/>
      <c r="AH186" s="126" t="s">
        <v>20</v>
      </c>
    </row>
    <row r="187" s="114" customFormat="1" ht="60" spans="1:34">
      <c r="A187" s="126">
        <v>264</v>
      </c>
      <c r="B187" s="126" t="s">
        <v>16</v>
      </c>
      <c r="C187" s="126" t="s">
        <v>186</v>
      </c>
      <c r="D187" s="126" t="s">
        <v>20</v>
      </c>
      <c r="E187" s="127" t="s">
        <v>199</v>
      </c>
      <c r="F187" s="127"/>
      <c r="G187" s="126" t="s">
        <v>119</v>
      </c>
      <c r="H187" s="128" t="s">
        <v>560</v>
      </c>
      <c r="I187" s="126" t="s">
        <v>561</v>
      </c>
      <c r="J187" s="126" t="s">
        <v>561</v>
      </c>
      <c r="K187" s="126" t="s">
        <v>562</v>
      </c>
      <c r="L187" s="126" t="s">
        <v>563</v>
      </c>
      <c r="M187" s="130">
        <v>45868</v>
      </c>
      <c r="N187" s="131">
        <v>45869</v>
      </c>
      <c r="O187" s="131">
        <v>46052</v>
      </c>
      <c r="P187" s="127">
        <v>18</v>
      </c>
      <c r="Q187" s="145">
        <v>48300</v>
      </c>
      <c r="R187" s="146">
        <v>0.04</v>
      </c>
      <c r="S187" s="147">
        <v>1932</v>
      </c>
      <c r="T187" s="148">
        <v>34776</v>
      </c>
      <c r="U187" s="149">
        <v>3477.6</v>
      </c>
      <c r="V187" s="150">
        <v>0.1</v>
      </c>
      <c r="W187" s="149">
        <v>13910.4</v>
      </c>
      <c r="X187" s="150">
        <v>0.4</v>
      </c>
      <c r="Y187" s="149">
        <v>8346.24</v>
      </c>
      <c r="Z187" s="157">
        <v>0.24</v>
      </c>
      <c r="AA187" s="149">
        <v>5564.16</v>
      </c>
      <c r="AB187" s="149">
        <v>0.16</v>
      </c>
      <c r="AC187" s="149">
        <v>17388</v>
      </c>
      <c r="AD187" s="158">
        <v>0.5</v>
      </c>
      <c r="AE187" s="147">
        <v>3477.6</v>
      </c>
      <c r="AF187" s="159"/>
      <c r="AH187" s="126" t="s">
        <v>20</v>
      </c>
    </row>
    <row r="188" s="114" customFormat="1" ht="60" spans="1:34">
      <c r="A188" s="126">
        <v>265</v>
      </c>
      <c r="B188" s="126" t="s">
        <v>16</v>
      </c>
      <c r="C188" s="126" t="s">
        <v>186</v>
      </c>
      <c r="D188" s="126" t="s">
        <v>20</v>
      </c>
      <c r="E188" s="127" t="s">
        <v>402</v>
      </c>
      <c r="F188" s="127"/>
      <c r="G188" s="126" t="s">
        <v>119</v>
      </c>
      <c r="H188" s="128" t="s">
        <v>560</v>
      </c>
      <c r="I188" s="126" t="s">
        <v>561</v>
      </c>
      <c r="J188" s="126" t="s">
        <v>561</v>
      </c>
      <c r="K188" s="126" t="s">
        <v>562</v>
      </c>
      <c r="L188" s="126" t="s">
        <v>563</v>
      </c>
      <c r="M188" s="130">
        <v>45868</v>
      </c>
      <c r="N188" s="131">
        <v>45869</v>
      </c>
      <c r="O188" s="131">
        <v>46052</v>
      </c>
      <c r="P188" s="127">
        <v>22</v>
      </c>
      <c r="Q188" s="145">
        <v>20304</v>
      </c>
      <c r="R188" s="146">
        <v>0.04</v>
      </c>
      <c r="S188" s="147">
        <v>812.16</v>
      </c>
      <c r="T188" s="148">
        <v>17867.52</v>
      </c>
      <c r="U188" s="149">
        <v>1786.75</v>
      </c>
      <c r="V188" s="150">
        <v>0.1</v>
      </c>
      <c r="W188" s="149">
        <v>7147</v>
      </c>
      <c r="X188" s="150">
        <v>0.4</v>
      </c>
      <c r="Y188" s="149">
        <v>4288.2</v>
      </c>
      <c r="Z188" s="157">
        <v>0.24</v>
      </c>
      <c r="AA188" s="149">
        <v>2858.8</v>
      </c>
      <c r="AB188" s="149">
        <v>0.16</v>
      </c>
      <c r="AC188" s="149">
        <v>8933.77</v>
      </c>
      <c r="AD188" s="158">
        <v>0.5</v>
      </c>
      <c r="AE188" s="147">
        <v>1786.75</v>
      </c>
      <c r="AF188" s="159"/>
      <c r="AH188" s="126" t="s">
        <v>20</v>
      </c>
    </row>
    <row r="189" s="114" customFormat="1" ht="36" spans="1:34">
      <c r="A189" s="126">
        <v>266</v>
      </c>
      <c r="B189" s="126" t="s">
        <v>16</v>
      </c>
      <c r="C189" s="126" t="s">
        <v>186</v>
      </c>
      <c r="D189" s="126" t="s">
        <v>20</v>
      </c>
      <c r="E189" s="127" t="s">
        <v>232</v>
      </c>
      <c r="F189" s="127"/>
      <c r="G189" s="126" t="s">
        <v>119</v>
      </c>
      <c r="H189" s="128" t="s">
        <v>564</v>
      </c>
      <c r="I189" s="126" t="s">
        <v>522</v>
      </c>
      <c r="J189" s="126" t="s">
        <v>522</v>
      </c>
      <c r="K189" s="126" t="s">
        <v>523</v>
      </c>
      <c r="L189" s="126" t="s">
        <v>565</v>
      </c>
      <c r="M189" s="130">
        <v>45874</v>
      </c>
      <c r="N189" s="131">
        <v>45875</v>
      </c>
      <c r="O189" s="131">
        <v>46058</v>
      </c>
      <c r="P189" s="127">
        <v>14</v>
      </c>
      <c r="Q189" s="145">
        <v>55200</v>
      </c>
      <c r="R189" s="146">
        <v>0.04</v>
      </c>
      <c r="S189" s="147">
        <v>2208</v>
      </c>
      <c r="T189" s="148">
        <v>30912</v>
      </c>
      <c r="U189" s="149">
        <v>3091.2</v>
      </c>
      <c r="V189" s="150">
        <v>0.1</v>
      </c>
      <c r="W189" s="149">
        <v>12364.8</v>
      </c>
      <c r="X189" s="150">
        <v>0.4</v>
      </c>
      <c r="Y189" s="149">
        <v>7418.88</v>
      </c>
      <c r="Z189" s="157">
        <v>0.24</v>
      </c>
      <c r="AA189" s="149">
        <v>4945.92</v>
      </c>
      <c r="AB189" s="149">
        <v>0.16</v>
      </c>
      <c r="AC189" s="149">
        <v>15456</v>
      </c>
      <c r="AD189" s="158">
        <v>0.5</v>
      </c>
      <c r="AE189" s="147">
        <v>3091.2</v>
      </c>
      <c r="AF189" s="159"/>
      <c r="AH189" s="126" t="s">
        <v>20</v>
      </c>
    </row>
    <row r="190" s="114" customFormat="1" ht="48" spans="1:34">
      <c r="A190" s="126">
        <v>267</v>
      </c>
      <c r="B190" s="126" t="s">
        <v>16</v>
      </c>
      <c r="C190" s="126" t="s">
        <v>186</v>
      </c>
      <c r="D190" s="126" t="s">
        <v>20</v>
      </c>
      <c r="E190" s="127" t="s">
        <v>402</v>
      </c>
      <c r="F190" s="127"/>
      <c r="G190" s="126" t="s">
        <v>119</v>
      </c>
      <c r="H190" s="128" t="s">
        <v>566</v>
      </c>
      <c r="I190" s="126" t="s">
        <v>567</v>
      </c>
      <c r="J190" s="126" t="s">
        <v>567</v>
      </c>
      <c r="K190" s="126" t="s">
        <v>527</v>
      </c>
      <c r="L190" s="126" t="s">
        <v>568</v>
      </c>
      <c r="M190" s="130">
        <v>45874</v>
      </c>
      <c r="N190" s="131">
        <v>45875</v>
      </c>
      <c r="O190" s="131">
        <v>46027</v>
      </c>
      <c r="P190" s="127">
        <v>7</v>
      </c>
      <c r="Q190" s="145">
        <v>20304</v>
      </c>
      <c r="R190" s="146">
        <v>0.04</v>
      </c>
      <c r="S190" s="147">
        <v>812.16</v>
      </c>
      <c r="T190" s="148">
        <v>5685.12</v>
      </c>
      <c r="U190" s="149">
        <v>568.51</v>
      </c>
      <c r="V190" s="150">
        <v>0.1</v>
      </c>
      <c r="W190" s="149">
        <v>2274.05</v>
      </c>
      <c r="X190" s="150">
        <v>0.4</v>
      </c>
      <c r="Y190" s="149">
        <v>1364.43</v>
      </c>
      <c r="Z190" s="157">
        <v>0.24</v>
      </c>
      <c r="AA190" s="149">
        <v>909.62</v>
      </c>
      <c r="AB190" s="149">
        <v>0.16</v>
      </c>
      <c r="AC190" s="149">
        <v>2842.56</v>
      </c>
      <c r="AD190" s="158">
        <v>0.5</v>
      </c>
      <c r="AE190" s="147">
        <v>568.51</v>
      </c>
      <c r="AF190" s="159"/>
      <c r="AH190" s="126" t="s">
        <v>20</v>
      </c>
    </row>
    <row r="191" s="114" customFormat="1" ht="48" spans="1:34">
      <c r="A191" s="126">
        <v>268</v>
      </c>
      <c r="B191" s="126" t="s">
        <v>16</v>
      </c>
      <c r="C191" s="126" t="s">
        <v>186</v>
      </c>
      <c r="D191" s="126" t="s">
        <v>20</v>
      </c>
      <c r="E191" s="127" t="s">
        <v>402</v>
      </c>
      <c r="F191" s="127"/>
      <c r="G191" s="126" t="s">
        <v>119</v>
      </c>
      <c r="H191" s="128" t="s">
        <v>569</v>
      </c>
      <c r="I191" s="126" t="s">
        <v>570</v>
      </c>
      <c r="J191" s="126" t="s">
        <v>570</v>
      </c>
      <c r="K191" s="126" t="s">
        <v>534</v>
      </c>
      <c r="L191" s="126" t="s">
        <v>571</v>
      </c>
      <c r="M191" s="130">
        <v>45874</v>
      </c>
      <c r="N191" s="131">
        <v>45875</v>
      </c>
      <c r="O191" s="131">
        <v>46058</v>
      </c>
      <c r="P191" s="127">
        <v>38</v>
      </c>
      <c r="Q191" s="145">
        <v>20304</v>
      </c>
      <c r="R191" s="146">
        <v>0.04</v>
      </c>
      <c r="S191" s="147">
        <v>812.16</v>
      </c>
      <c r="T191" s="148">
        <v>30862.08</v>
      </c>
      <c r="U191" s="149">
        <v>3086.21</v>
      </c>
      <c r="V191" s="150">
        <v>0.1</v>
      </c>
      <c r="W191" s="149">
        <v>12344.83</v>
      </c>
      <c r="X191" s="150">
        <v>0.4</v>
      </c>
      <c r="Y191" s="149">
        <v>7406.9</v>
      </c>
      <c r="Z191" s="157">
        <v>0.24</v>
      </c>
      <c r="AA191" s="149">
        <v>4937.93</v>
      </c>
      <c r="AB191" s="149">
        <v>0.16</v>
      </c>
      <c r="AC191" s="149">
        <v>15431.04</v>
      </c>
      <c r="AD191" s="158">
        <v>0.5</v>
      </c>
      <c r="AE191" s="147">
        <v>3086.21</v>
      </c>
      <c r="AF191" s="159"/>
      <c r="AH191" s="126" t="s">
        <v>20</v>
      </c>
    </row>
    <row r="192" s="114" customFormat="1" ht="48" spans="1:34">
      <c r="A192" s="126">
        <v>269</v>
      </c>
      <c r="B192" s="126" t="s">
        <v>16</v>
      </c>
      <c r="C192" s="126" t="s">
        <v>186</v>
      </c>
      <c r="D192" s="126" t="s">
        <v>20</v>
      </c>
      <c r="E192" s="127" t="s">
        <v>342</v>
      </c>
      <c r="F192" s="127"/>
      <c r="G192" s="126" t="s">
        <v>119</v>
      </c>
      <c r="H192" s="128" t="s">
        <v>569</v>
      </c>
      <c r="I192" s="126" t="s">
        <v>570</v>
      </c>
      <c r="J192" s="126" t="s">
        <v>570</v>
      </c>
      <c r="K192" s="126" t="s">
        <v>534</v>
      </c>
      <c r="L192" s="126" t="s">
        <v>571</v>
      </c>
      <c r="M192" s="130">
        <v>45874</v>
      </c>
      <c r="N192" s="131">
        <v>45875</v>
      </c>
      <c r="O192" s="131">
        <v>46058</v>
      </c>
      <c r="P192" s="127">
        <v>9.5</v>
      </c>
      <c r="Q192" s="145">
        <v>14640</v>
      </c>
      <c r="R192" s="146">
        <v>0.04</v>
      </c>
      <c r="S192" s="147">
        <v>585.6</v>
      </c>
      <c r="T192" s="148">
        <v>5563.2</v>
      </c>
      <c r="U192" s="149">
        <v>556.32</v>
      </c>
      <c r="V192" s="150">
        <v>0.1</v>
      </c>
      <c r="W192" s="149">
        <v>2225.28</v>
      </c>
      <c r="X192" s="150">
        <v>0.4</v>
      </c>
      <c r="Y192" s="149">
        <v>1335.17</v>
      </c>
      <c r="Z192" s="157">
        <v>0.24</v>
      </c>
      <c r="AA192" s="149">
        <v>890.11</v>
      </c>
      <c r="AB192" s="149">
        <v>0.16</v>
      </c>
      <c r="AC192" s="149">
        <v>2781.6</v>
      </c>
      <c r="AD192" s="158">
        <v>0.5</v>
      </c>
      <c r="AE192" s="147">
        <v>556.32</v>
      </c>
      <c r="AF192" s="159"/>
      <c r="AH192" s="126" t="s">
        <v>20</v>
      </c>
    </row>
    <row r="193" s="114" customFormat="1" ht="48" spans="1:34">
      <c r="A193" s="126">
        <v>270</v>
      </c>
      <c r="B193" s="126" t="s">
        <v>16</v>
      </c>
      <c r="C193" s="126" t="s">
        <v>186</v>
      </c>
      <c r="D193" s="126" t="s">
        <v>20</v>
      </c>
      <c r="E193" s="127" t="s">
        <v>199</v>
      </c>
      <c r="F193" s="127"/>
      <c r="G193" s="126" t="s">
        <v>119</v>
      </c>
      <c r="H193" s="128" t="s">
        <v>569</v>
      </c>
      <c r="I193" s="126" t="s">
        <v>570</v>
      </c>
      <c r="J193" s="126" t="s">
        <v>570</v>
      </c>
      <c r="K193" s="126" t="s">
        <v>534</v>
      </c>
      <c r="L193" s="126" t="s">
        <v>571</v>
      </c>
      <c r="M193" s="130">
        <v>45874</v>
      </c>
      <c r="N193" s="131">
        <v>45875</v>
      </c>
      <c r="O193" s="131">
        <v>46058</v>
      </c>
      <c r="P193" s="127">
        <v>16</v>
      </c>
      <c r="Q193" s="145">
        <v>48300</v>
      </c>
      <c r="R193" s="146">
        <v>0.04</v>
      </c>
      <c r="S193" s="147">
        <v>1932</v>
      </c>
      <c r="T193" s="148">
        <v>30912</v>
      </c>
      <c r="U193" s="149">
        <v>3091.2</v>
      </c>
      <c r="V193" s="150">
        <v>0.1</v>
      </c>
      <c r="W193" s="149">
        <v>12364.8</v>
      </c>
      <c r="X193" s="150">
        <v>0.4</v>
      </c>
      <c r="Y193" s="149">
        <v>7418.88</v>
      </c>
      <c r="Z193" s="157">
        <v>0.24</v>
      </c>
      <c r="AA193" s="149">
        <v>4945.92</v>
      </c>
      <c r="AB193" s="149">
        <v>0.16</v>
      </c>
      <c r="AC193" s="149">
        <v>15456</v>
      </c>
      <c r="AD193" s="158">
        <v>0.5</v>
      </c>
      <c r="AE193" s="147">
        <v>3091.2</v>
      </c>
      <c r="AF193" s="159"/>
      <c r="AH193" s="126" t="s">
        <v>20</v>
      </c>
    </row>
    <row r="194" s="114" customFormat="1" ht="48" spans="1:34">
      <c r="A194" s="126">
        <v>271</v>
      </c>
      <c r="B194" s="126" t="s">
        <v>16</v>
      </c>
      <c r="C194" s="126" t="s">
        <v>186</v>
      </c>
      <c r="D194" s="126" t="s">
        <v>20</v>
      </c>
      <c r="E194" s="127" t="s">
        <v>232</v>
      </c>
      <c r="F194" s="127"/>
      <c r="G194" s="126" t="s">
        <v>119</v>
      </c>
      <c r="H194" s="128" t="s">
        <v>572</v>
      </c>
      <c r="I194" s="126" t="s">
        <v>573</v>
      </c>
      <c r="J194" s="126" t="s">
        <v>573</v>
      </c>
      <c r="K194" s="126" t="s">
        <v>534</v>
      </c>
      <c r="L194" s="126" t="s">
        <v>574</v>
      </c>
      <c r="M194" s="130">
        <v>45875</v>
      </c>
      <c r="N194" s="131">
        <v>45876</v>
      </c>
      <c r="O194" s="131">
        <v>46059</v>
      </c>
      <c r="P194" s="127">
        <v>17</v>
      </c>
      <c r="Q194" s="145">
        <v>55200</v>
      </c>
      <c r="R194" s="146">
        <v>0.04</v>
      </c>
      <c r="S194" s="147">
        <v>2208</v>
      </c>
      <c r="T194" s="148">
        <v>37536</v>
      </c>
      <c r="U194" s="149">
        <v>3753.6</v>
      </c>
      <c r="V194" s="150">
        <v>0.1</v>
      </c>
      <c r="W194" s="149">
        <v>15014.4</v>
      </c>
      <c r="X194" s="150">
        <v>0.4</v>
      </c>
      <c r="Y194" s="149">
        <v>9008.64</v>
      </c>
      <c r="Z194" s="157">
        <v>0.24</v>
      </c>
      <c r="AA194" s="149">
        <v>6005.76</v>
      </c>
      <c r="AB194" s="149">
        <v>0.16</v>
      </c>
      <c r="AC194" s="149">
        <v>18768</v>
      </c>
      <c r="AD194" s="158">
        <v>0.5</v>
      </c>
      <c r="AE194" s="147">
        <v>3753.6</v>
      </c>
      <c r="AF194" s="159"/>
      <c r="AH194" s="126" t="s">
        <v>20</v>
      </c>
    </row>
    <row r="195" s="114" customFormat="1" ht="48" spans="1:34">
      <c r="A195" s="126">
        <v>272</v>
      </c>
      <c r="B195" s="126" t="s">
        <v>16</v>
      </c>
      <c r="C195" s="126" t="s">
        <v>186</v>
      </c>
      <c r="D195" s="126" t="s">
        <v>20</v>
      </c>
      <c r="E195" s="127" t="s">
        <v>402</v>
      </c>
      <c r="F195" s="127"/>
      <c r="G195" s="126" t="s">
        <v>119</v>
      </c>
      <c r="H195" s="128" t="s">
        <v>572</v>
      </c>
      <c r="I195" s="126" t="s">
        <v>573</v>
      </c>
      <c r="J195" s="126" t="s">
        <v>573</v>
      </c>
      <c r="K195" s="126" t="s">
        <v>534</v>
      </c>
      <c r="L195" s="126" t="s">
        <v>574</v>
      </c>
      <c r="M195" s="130">
        <v>45875</v>
      </c>
      <c r="N195" s="131">
        <v>45876</v>
      </c>
      <c r="O195" s="131">
        <v>46059</v>
      </c>
      <c r="P195" s="127">
        <v>23</v>
      </c>
      <c r="Q195" s="145">
        <v>20304</v>
      </c>
      <c r="R195" s="146">
        <v>0.04</v>
      </c>
      <c r="S195" s="147">
        <v>812.16</v>
      </c>
      <c r="T195" s="148">
        <v>18679.68</v>
      </c>
      <c r="U195" s="149">
        <v>1867.97</v>
      </c>
      <c r="V195" s="150">
        <v>0.1</v>
      </c>
      <c r="W195" s="149">
        <v>7471.87</v>
      </c>
      <c r="X195" s="150">
        <v>0.4</v>
      </c>
      <c r="Y195" s="149">
        <v>4483.12</v>
      </c>
      <c r="Z195" s="157">
        <v>0.24</v>
      </c>
      <c r="AA195" s="149">
        <v>2988.75</v>
      </c>
      <c r="AB195" s="149">
        <v>0.16</v>
      </c>
      <c r="AC195" s="149">
        <v>9339.84</v>
      </c>
      <c r="AD195" s="158">
        <v>0.5</v>
      </c>
      <c r="AE195" s="147">
        <v>1867.97</v>
      </c>
      <c r="AF195" s="159"/>
      <c r="AH195" s="126" t="s">
        <v>20</v>
      </c>
    </row>
    <row r="196" s="114" customFormat="1" ht="36" spans="1:34">
      <c r="A196" s="126">
        <v>273</v>
      </c>
      <c r="B196" s="126" t="s">
        <v>16</v>
      </c>
      <c r="C196" s="126" t="s">
        <v>186</v>
      </c>
      <c r="D196" s="126" t="s">
        <v>20</v>
      </c>
      <c r="E196" s="127" t="s">
        <v>232</v>
      </c>
      <c r="F196" s="127"/>
      <c r="G196" s="126" t="s">
        <v>119</v>
      </c>
      <c r="H196" s="128" t="s">
        <v>575</v>
      </c>
      <c r="I196" s="126" t="s">
        <v>522</v>
      </c>
      <c r="J196" s="126" t="s">
        <v>522</v>
      </c>
      <c r="K196" s="126" t="s">
        <v>523</v>
      </c>
      <c r="L196" s="126" t="s">
        <v>576</v>
      </c>
      <c r="M196" s="130">
        <v>45875</v>
      </c>
      <c r="N196" s="131">
        <v>45876</v>
      </c>
      <c r="O196" s="131">
        <v>46087</v>
      </c>
      <c r="P196" s="127">
        <v>7</v>
      </c>
      <c r="Q196" s="145">
        <v>55200</v>
      </c>
      <c r="R196" s="146">
        <v>0.048</v>
      </c>
      <c r="S196" s="147">
        <v>2649.6</v>
      </c>
      <c r="T196" s="148">
        <v>18547.2</v>
      </c>
      <c r="U196" s="149">
        <v>1854.72</v>
      </c>
      <c r="V196" s="150">
        <v>0.1</v>
      </c>
      <c r="W196" s="149">
        <v>7418.88</v>
      </c>
      <c r="X196" s="150">
        <v>0.4</v>
      </c>
      <c r="Y196" s="149">
        <v>4451.33</v>
      </c>
      <c r="Z196" s="157">
        <v>0.24</v>
      </c>
      <c r="AA196" s="149">
        <v>2967.55</v>
      </c>
      <c r="AB196" s="149">
        <v>0.16</v>
      </c>
      <c r="AC196" s="149">
        <v>9273.6</v>
      </c>
      <c r="AD196" s="158">
        <v>0.5</v>
      </c>
      <c r="AE196" s="147">
        <v>1854.72</v>
      </c>
      <c r="AF196" s="159"/>
      <c r="AH196" s="126" t="s">
        <v>20</v>
      </c>
    </row>
    <row r="197" s="114" customFormat="1" ht="36" spans="1:34">
      <c r="A197" s="126">
        <v>274</v>
      </c>
      <c r="B197" s="126" t="s">
        <v>16</v>
      </c>
      <c r="C197" s="126" t="s">
        <v>186</v>
      </c>
      <c r="D197" s="126" t="s">
        <v>20</v>
      </c>
      <c r="E197" s="127" t="s">
        <v>199</v>
      </c>
      <c r="F197" s="127"/>
      <c r="G197" s="126" t="s">
        <v>119</v>
      </c>
      <c r="H197" s="128" t="s">
        <v>577</v>
      </c>
      <c r="I197" s="126" t="s">
        <v>578</v>
      </c>
      <c r="J197" s="126" t="s">
        <v>578</v>
      </c>
      <c r="K197" s="126" t="s">
        <v>534</v>
      </c>
      <c r="L197" s="126" t="s">
        <v>579</v>
      </c>
      <c r="M197" s="130">
        <v>45876</v>
      </c>
      <c r="N197" s="131">
        <v>45877</v>
      </c>
      <c r="O197" s="131">
        <v>46060</v>
      </c>
      <c r="P197" s="127">
        <v>10</v>
      </c>
      <c r="Q197" s="145">
        <v>48300</v>
      </c>
      <c r="R197" s="146">
        <v>0.04</v>
      </c>
      <c r="S197" s="147">
        <v>1932</v>
      </c>
      <c r="T197" s="148">
        <v>19320</v>
      </c>
      <c r="U197" s="149">
        <v>1932</v>
      </c>
      <c r="V197" s="150">
        <v>0.1</v>
      </c>
      <c r="W197" s="149">
        <v>7728</v>
      </c>
      <c r="X197" s="150">
        <v>0.4</v>
      </c>
      <c r="Y197" s="149">
        <v>4636.8</v>
      </c>
      <c r="Z197" s="157">
        <v>0.24</v>
      </c>
      <c r="AA197" s="149">
        <v>3091.2</v>
      </c>
      <c r="AB197" s="149">
        <v>0.16</v>
      </c>
      <c r="AC197" s="149">
        <v>9660</v>
      </c>
      <c r="AD197" s="158">
        <v>0.5</v>
      </c>
      <c r="AE197" s="147">
        <v>1932</v>
      </c>
      <c r="AF197" s="159"/>
      <c r="AH197" s="126" t="s">
        <v>20</v>
      </c>
    </row>
    <row r="198" s="114" customFormat="1" ht="48" spans="1:34">
      <c r="A198" s="126">
        <v>275</v>
      </c>
      <c r="B198" s="126" t="s">
        <v>16</v>
      </c>
      <c r="C198" s="126" t="s">
        <v>186</v>
      </c>
      <c r="D198" s="126" t="s">
        <v>20</v>
      </c>
      <c r="E198" s="127" t="s">
        <v>402</v>
      </c>
      <c r="F198" s="127"/>
      <c r="G198" s="126" t="s">
        <v>119</v>
      </c>
      <c r="H198" s="128" t="s">
        <v>580</v>
      </c>
      <c r="I198" s="126" t="s">
        <v>581</v>
      </c>
      <c r="J198" s="126" t="s">
        <v>581</v>
      </c>
      <c r="K198" s="126" t="s">
        <v>545</v>
      </c>
      <c r="L198" s="126" t="s">
        <v>582</v>
      </c>
      <c r="M198" s="130">
        <v>45884</v>
      </c>
      <c r="N198" s="131">
        <v>45885</v>
      </c>
      <c r="O198" s="131">
        <v>46068</v>
      </c>
      <c r="P198" s="127">
        <v>7.4</v>
      </c>
      <c r="Q198" s="145">
        <v>20304</v>
      </c>
      <c r="R198" s="146">
        <v>0.04</v>
      </c>
      <c r="S198" s="147">
        <v>812.16</v>
      </c>
      <c r="T198" s="148">
        <v>6009.98</v>
      </c>
      <c r="U198" s="149">
        <v>601</v>
      </c>
      <c r="V198" s="150">
        <v>0.1</v>
      </c>
      <c r="W198" s="149">
        <v>2403.99</v>
      </c>
      <c r="X198" s="150">
        <v>0.4</v>
      </c>
      <c r="Y198" s="149">
        <v>1442.39</v>
      </c>
      <c r="Z198" s="157">
        <v>0.24</v>
      </c>
      <c r="AA198" s="149">
        <v>961.6</v>
      </c>
      <c r="AB198" s="149">
        <v>0.16</v>
      </c>
      <c r="AC198" s="149">
        <v>3004.99</v>
      </c>
      <c r="AD198" s="158">
        <v>0.5</v>
      </c>
      <c r="AE198" s="147">
        <v>601</v>
      </c>
      <c r="AF198" s="159"/>
      <c r="AH198" s="126" t="s">
        <v>20</v>
      </c>
    </row>
    <row r="199" s="114" customFormat="1" ht="48" spans="1:34">
      <c r="A199" s="126">
        <v>276</v>
      </c>
      <c r="B199" s="126" t="s">
        <v>16</v>
      </c>
      <c r="C199" s="126" t="s">
        <v>186</v>
      </c>
      <c r="D199" s="126" t="s">
        <v>20</v>
      </c>
      <c r="E199" s="127" t="s">
        <v>342</v>
      </c>
      <c r="F199" s="127"/>
      <c r="G199" s="126" t="s">
        <v>119</v>
      </c>
      <c r="H199" s="128" t="s">
        <v>580</v>
      </c>
      <c r="I199" s="126" t="s">
        <v>581</v>
      </c>
      <c r="J199" s="126" t="s">
        <v>581</v>
      </c>
      <c r="K199" s="126" t="s">
        <v>545</v>
      </c>
      <c r="L199" s="126" t="s">
        <v>582</v>
      </c>
      <c r="M199" s="130">
        <v>45884</v>
      </c>
      <c r="N199" s="131">
        <v>45885</v>
      </c>
      <c r="O199" s="131">
        <v>46068</v>
      </c>
      <c r="P199" s="127">
        <v>7.4</v>
      </c>
      <c r="Q199" s="145">
        <v>14640</v>
      </c>
      <c r="R199" s="146">
        <v>0.04</v>
      </c>
      <c r="S199" s="147">
        <v>585.6</v>
      </c>
      <c r="T199" s="148">
        <v>4333.44</v>
      </c>
      <c r="U199" s="149">
        <v>433.34</v>
      </c>
      <c r="V199" s="150">
        <v>0.1</v>
      </c>
      <c r="W199" s="149">
        <v>1733.38</v>
      </c>
      <c r="X199" s="150">
        <v>0.4</v>
      </c>
      <c r="Y199" s="149">
        <v>1040.03</v>
      </c>
      <c r="Z199" s="157">
        <v>0.24</v>
      </c>
      <c r="AA199" s="149">
        <v>693.35</v>
      </c>
      <c r="AB199" s="149">
        <v>0.16</v>
      </c>
      <c r="AC199" s="149">
        <v>2166.72</v>
      </c>
      <c r="AD199" s="158">
        <v>0.5</v>
      </c>
      <c r="AE199" s="147">
        <v>433.34</v>
      </c>
      <c r="AF199" s="159"/>
      <c r="AH199" s="126" t="s">
        <v>20</v>
      </c>
    </row>
    <row r="200" s="114" customFormat="1" ht="48" spans="1:34">
      <c r="A200" s="126">
        <v>277</v>
      </c>
      <c r="B200" s="126" t="s">
        <v>16</v>
      </c>
      <c r="C200" s="126" t="s">
        <v>186</v>
      </c>
      <c r="D200" s="126" t="s">
        <v>20</v>
      </c>
      <c r="E200" s="127" t="s">
        <v>402</v>
      </c>
      <c r="F200" s="127"/>
      <c r="G200" s="126" t="s">
        <v>119</v>
      </c>
      <c r="H200" s="128" t="s">
        <v>583</v>
      </c>
      <c r="I200" s="126" t="s">
        <v>584</v>
      </c>
      <c r="J200" s="126" t="s">
        <v>584</v>
      </c>
      <c r="K200" s="126" t="s">
        <v>523</v>
      </c>
      <c r="L200" s="126" t="s">
        <v>524</v>
      </c>
      <c r="M200" s="130">
        <v>45884</v>
      </c>
      <c r="N200" s="131">
        <v>45885</v>
      </c>
      <c r="O200" s="131">
        <v>46068</v>
      </c>
      <c r="P200" s="127">
        <v>44</v>
      </c>
      <c r="Q200" s="145">
        <v>20304</v>
      </c>
      <c r="R200" s="146">
        <v>0.04</v>
      </c>
      <c r="S200" s="147">
        <v>812.16</v>
      </c>
      <c r="T200" s="148">
        <v>35735.04</v>
      </c>
      <c r="U200" s="149">
        <v>3573.5</v>
      </c>
      <c r="V200" s="150">
        <v>0.1</v>
      </c>
      <c r="W200" s="149">
        <v>14294.02</v>
      </c>
      <c r="X200" s="150">
        <v>0.4</v>
      </c>
      <c r="Y200" s="149">
        <v>8576.41</v>
      </c>
      <c r="Z200" s="157">
        <v>0.24</v>
      </c>
      <c r="AA200" s="149">
        <v>5717.61</v>
      </c>
      <c r="AB200" s="149">
        <v>0.16</v>
      </c>
      <c r="AC200" s="149">
        <v>17867.52</v>
      </c>
      <c r="AD200" s="158">
        <v>0.5</v>
      </c>
      <c r="AE200" s="147">
        <v>3573.5</v>
      </c>
      <c r="AF200" s="159"/>
      <c r="AH200" s="126" t="s">
        <v>20</v>
      </c>
    </row>
    <row r="201" s="114" customFormat="1" ht="60" spans="1:34">
      <c r="A201" s="126">
        <v>278</v>
      </c>
      <c r="B201" s="126" t="s">
        <v>16</v>
      </c>
      <c r="C201" s="126" t="s">
        <v>186</v>
      </c>
      <c r="D201" s="126" t="s">
        <v>20</v>
      </c>
      <c r="E201" s="127" t="s">
        <v>402</v>
      </c>
      <c r="F201" s="127"/>
      <c r="G201" s="126" t="s">
        <v>119</v>
      </c>
      <c r="H201" s="128" t="s">
        <v>585</v>
      </c>
      <c r="I201" s="126" t="s">
        <v>586</v>
      </c>
      <c r="J201" s="126" t="s">
        <v>586</v>
      </c>
      <c r="K201" s="126" t="s">
        <v>587</v>
      </c>
      <c r="L201" s="126" t="s">
        <v>588</v>
      </c>
      <c r="M201" s="130">
        <v>45887</v>
      </c>
      <c r="N201" s="131">
        <v>45890</v>
      </c>
      <c r="O201" s="131">
        <v>46073</v>
      </c>
      <c r="P201" s="127">
        <v>20.5</v>
      </c>
      <c r="Q201" s="145">
        <v>20304</v>
      </c>
      <c r="R201" s="146">
        <v>0.04</v>
      </c>
      <c r="S201" s="147">
        <v>812.16</v>
      </c>
      <c r="T201" s="148">
        <v>16649.28</v>
      </c>
      <c r="U201" s="149">
        <v>1664.93</v>
      </c>
      <c r="V201" s="150">
        <v>0.1</v>
      </c>
      <c r="W201" s="149">
        <v>6659.71</v>
      </c>
      <c r="X201" s="150">
        <v>0.4</v>
      </c>
      <c r="Y201" s="149">
        <v>3995.83</v>
      </c>
      <c r="Z201" s="157">
        <v>0.24</v>
      </c>
      <c r="AA201" s="149">
        <v>2663.88</v>
      </c>
      <c r="AB201" s="149">
        <v>0.16</v>
      </c>
      <c r="AC201" s="149">
        <v>8324.64</v>
      </c>
      <c r="AD201" s="158">
        <v>0.5</v>
      </c>
      <c r="AE201" s="147">
        <v>1664.93</v>
      </c>
      <c r="AF201" s="159"/>
      <c r="AH201" s="126" t="s">
        <v>20</v>
      </c>
    </row>
    <row r="202" s="114" customFormat="1" ht="60" spans="1:34">
      <c r="A202" s="126">
        <v>279</v>
      </c>
      <c r="B202" s="126" t="s">
        <v>16</v>
      </c>
      <c r="C202" s="126" t="s">
        <v>186</v>
      </c>
      <c r="D202" s="126" t="s">
        <v>20</v>
      </c>
      <c r="E202" s="127" t="s">
        <v>342</v>
      </c>
      <c r="F202" s="127"/>
      <c r="G202" s="126" t="s">
        <v>119</v>
      </c>
      <c r="H202" s="128" t="s">
        <v>585</v>
      </c>
      <c r="I202" s="126" t="s">
        <v>586</v>
      </c>
      <c r="J202" s="126" t="s">
        <v>586</v>
      </c>
      <c r="K202" s="126" t="s">
        <v>587</v>
      </c>
      <c r="L202" s="126" t="s">
        <v>588</v>
      </c>
      <c r="M202" s="130">
        <v>45887</v>
      </c>
      <c r="N202" s="131">
        <v>45890</v>
      </c>
      <c r="O202" s="131">
        <v>46073</v>
      </c>
      <c r="P202" s="127">
        <v>20.5</v>
      </c>
      <c r="Q202" s="145">
        <v>14640</v>
      </c>
      <c r="R202" s="146">
        <v>0.04</v>
      </c>
      <c r="S202" s="147">
        <v>585.6</v>
      </c>
      <c r="T202" s="148">
        <v>12004.8</v>
      </c>
      <c r="U202" s="149">
        <v>1200.48</v>
      </c>
      <c r="V202" s="150">
        <v>0.1</v>
      </c>
      <c r="W202" s="149">
        <v>4801.92</v>
      </c>
      <c r="X202" s="150">
        <v>0.4</v>
      </c>
      <c r="Y202" s="149">
        <v>2881.15</v>
      </c>
      <c r="Z202" s="157">
        <v>0.24</v>
      </c>
      <c r="AA202" s="149">
        <v>1920.77</v>
      </c>
      <c r="AB202" s="149">
        <v>0.16</v>
      </c>
      <c r="AC202" s="149">
        <v>6002.4</v>
      </c>
      <c r="AD202" s="158">
        <v>0.5</v>
      </c>
      <c r="AE202" s="147">
        <v>1200.48</v>
      </c>
      <c r="AF202" s="159"/>
      <c r="AH202" s="126" t="s">
        <v>20</v>
      </c>
    </row>
    <row r="203" s="114" customFormat="1" ht="36" spans="1:34">
      <c r="A203" s="126">
        <v>280</v>
      </c>
      <c r="B203" s="126" t="s">
        <v>16</v>
      </c>
      <c r="C203" s="126" t="s">
        <v>186</v>
      </c>
      <c r="D203" s="126" t="s">
        <v>20</v>
      </c>
      <c r="E203" s="127" t="s">
        <v>232</v>
      </c>
      <c r="F203" s="127"/>
      <c r="G203" s="126" t="s">
        <v>119</v>
      </c>
      <c r="H203" s="128" t="s">
        <v>589</v>
      </c>
      <c r="I203" s="126" t="s">
        <v>590</v>
      </c>
      <c r="J203" s="126" t="s">
        <v>590</v>
      </c>
      <c r="K203" s="126" t="s">
        <v>591</v>
      </c>
      <c r="L203" s="126" t="s">
        <v>592</v>
      </c>
      <c r="M203" s="130">
        <v>45889</v>
      </c>
      <c r="N203" s="131">
        <v>45890</v>
      </c>
      <c r="O203" s="131">
        <v>46073</v>
      </c>
      <c r="P203" s="127">
        <v>11</v>
      </c>
      <c r="Q203" s="145">
        <v>55200</v>
      </c>
      <c r="R203" s="146">
        <v>0.04</v>
      </c>
      <c r="S203" s="147">
        <v>2208</v>
      </c>
      <c r="T203" s="148">
        <v>24288</v>
      </c>
      <c r="U203" s="149">
        <v>2428.8</v>
      </c>
      <c r="V203" s="150">
        <v>0.1</v>
      </c>
      <c r="W203" s="149">
        <v>9715.2</v>
      </c>
      <c r="X203" s="150">
        <v>0.4</v>
      </c>
      <c r="Y203" s="149">
        <v>5829.12</v>
      </c>
      <c r="Z203" s="157">
        <v>0.24</v>
      </c>
      <c r="AA203" s="149">
        <v>3886.08</v>
      </c>
      <c r="AB203" s="149">
        <v>0.16</v>
      </c>
      <c r="AC203" s="149">
        <v>12144</v>
      </c>
      <c r="AD203" s="158">
        <v>0.5</v>
      </c>
      <c r="AE203" s="147">
        <v>2428.8</v>
      </c>
      <c r="AF203" s="159"/>
      <c r="AH203" s="126" t="s">
        <v>20</v>
      </c>
    </row>
    <row r="204" s="114" customFormat="1" ht="48" spans="1:34">
      <c r="A204" s="126">
        <v>281</v>
      </c>
      <c r="B204" s="126" t="s">
        <v>16</v>
      </c>
      <c r="C204" s="126" t="s">
        <v>186</v>
      </c>
      <c r="D204" s="126" t="s">
        <v>20</v>
      </c>
      <c r="E204" s="127" t="s">
        <v>402</v>
      </c>
      <c r="F204" s="127"/>
      <c r="G204" s="126" t="s">
        <v>119</v>
      </c>
      <c r="H204" s="128" t="s">
        <v>593</v>
      </c>
      <c r="I204" s="126" t="s">
        <v>594</v>
      </c>
      <c r="J204" s="126" t="s">
        <v>594</v>
      </c>
      <c r="K204" s="126" t="s">
        <v>595</v>
      </c>
      <c r="L204" s="126" t="s">
        <v>596</v>
      </c>
      <c r="M204" s="130">
        <v>45890</v>
      </c>
      <c r="N204" s="131">
        <v>45891</v>
      </c>
      <c r="O204" s="131">
        <v>46074</v>
      </c>
      <c r="P204" s="127">
        <v>11</v>
      </c>
      <c r="Q204" s="145">
        <v>20304</v>
      </c>
      <c r="R204" s="146">
        <v>0.04</v>
      </c>
      <c r="S204" s="147">
        <v>812.16</v>
      </c>
      <c r="T204" s="148">
        <v>8933.76</v>
      </c>
      <c r="U204" s="149">
        <v>893.38</v>
      </c>
      <c r="V204" s="150">
        <v>0.1</v>
      </c>
      <c r="W204" s="149">
        <v>3573.5</v>
      </c>
      <c r="X204" s="150">
        <v>0.4</v>
      </c>
      <c r="Y204" s="149">
        <v>2144.1</v>
      </c>
      <c r="Z204" s="157">
        <v>0.24</v>
      </c>
      <c r="AA204" s="149">
        <v>1429.4</v>
      </c>
      <c r="AB204" s="149">
        <v>0.16</v>
      </c>
      <c r="AC204" s="149">
        <v>4466.88</v>
      </c>
      <c r="AD204" s="158">
        <v>0.5</v>
      </c>
      <c r="AE204" s="147">
        <v>893.38</v>
      </c>
      <c r="AF204" s="159"/>
      <c r="AH204" s="126" t="s">
        <v>20</v>
      </c>
    </row>
    <row r="205" s="114" customFormat="1" ht="48" spans="1:34">
      <c r="A205" s="126">
        <v>282</v>
      </c>
      <c r="B205" s="126" t="s">
        <v>16</v>
      </c>
      <c r="C205" s="126" t="s">
        <v>186</v>
      </c>
      <c r="D205" s="126" t="s">
        <v>20</v>
      </c>
      <c r="E205" s="127" t="s">
        <v>342</v>
      </c>
      <c r="F205" s="127"/>
      <c r="G205" s="126" t="s">
        <v>119</v>
      </c>
      <c r="H205" s="128" t="s">
        <v>593</v>
      </c>
      <c r="I205" s="126" t="s">
        <v>594</v>
      </c>
      <c r="J205" s="126" t="s">
        <v>594</v>
      </c>
      <c r="K205" s="126" t="s">
        <v>595</v>
      </c>
      <c r="L205" s="126" t="s">
        <v>596</v>
      </c>
      <c r="M205" s="130">
        <v>45890</v>
      </c>
      <c r="N205" s="131">
        <v>45891</v>
      </c>
      <c r="O205" s="131">
        <v>46074</v>
      </c>
      <c r="P205" s="127">
        <v>11</v>
      </c>
      <c r="Q205" s="145">
        <v>14640</v>
      </c>
      <c r="R205" s="146">
        <v>0.04</v>
      </c>
      <c r="S205" s="147">
        <v>585.6</v>
      </c>
      <c r="T205" s="148">
        <v>6441.6</v>
      </c>
      <c r="U205" s="149">
        <v>644.16</v>
      </c>
      <c r="V205" s="150">
        <v>0.1</v>
      </c>
      <c r="W205" s="149">
        <v>2576.65</v>
      </c>
      <c r="X205" s="150">
        <v>0.4</v>
      </c>
      <c r="Y205" s="149">
        <v>1545.99</v>
      </c>
      <c r="Z205" s="157">
        <v>0.24</v>
      </c>
      <c r="AA205" s="149">
        <v>1030.66</v>
      </c>
      <c r="AB205" s="149">
        <v>0.16</v>
      </c>
      <c r="AC205" s="149">
        <v>3220.79</v>
      </c>
      <c r="AD205" s="158">
        <v>0.5</v>
      </c>
      <c r="AE205" s="147">
        <v>644.16</v>
      </c>
      <c r="AF205" s="159"/>
      <c r="AH205" s="126" t="s">
        <v>20</v>
      </c>
    </row>
    <row r="206" s="114" customFormat="1" ht="48" spans="1:34">
      <c r="A206" s="126">
        <v>283</v>
      </c>
      <c r="B206" s="126" t="s">
        <v>16</v>
      </c>
      <c r="C206" s="126" t="s">
        <v>186</v>
      </c>
      <c r="D206" s="126" t="s">
        <v>20</v>
      </c>
      <c r="E206" s="127" t="s">
        <v>402</v>
      </c>
      <c r="F206" s="127"/>
      <c r="G206" s="126" t="s">
        <v>119</v>
      </c>
      <c r="H206" s="128" t="s">
        <v>597</v>
      </c>
      <c r="I206" s="126" t="s">
        <v>598</v>
      </c>
      <c r="J206" s="126" t="s">
        <v>598</v>
      </c>
      <c r="K206" s="126" t="s">
        <v>519</v>
      </c>
      <c r="L206" s="126" t="s">
        <v>599</v>
      </c>
      <c r="M206" s="130">
        <v>45890</v>
      </c>
      <c r="N206" s="131">
        <v>45891</v>
      </c>
      <c r="O206" s="131">
        <v>46074</v>
      </c>
      <c r="P206" s="127">
        <v>7.25</v>
      </c>
      <c r="Q206" s="145">
        <v>20304</v>
      </c>
      <c r="R206" s="146">
        <v>0.04</v>
      </c>
      <c r="S206" s="147">
        <v>812.16</v>
      </c>
      <c r="T206" s="148">
        <v>5888.16</v>
      </c>
      <c r="U206" s="149">
        <v>588.82</v>
      </c>
      <c r="V206" s="150">
        <v>0.1</v>
      </c>
      <c r="W206" s="149">
        <v>2355.26</v>
      </c>
      <c r="X206" s="150">
        <v>0.4</v>
      </c>
      <c r="Y206" s="149">
        <v>1413.16</v>
      </c>
      <c r="Z206" s="157">
        <v>0.24</v>
      </c>
      <c r="AA206" s="149">
        <v>942.1</v>
      </c>
      <c r="AB206" s="149">
        <v>0.16</v>
      </c>
      <c r="AC206" s="149">
        <v>2944.08</v>
      </c>
      <c r="AD206" s="158">
        <v>0.5</v>
      </c>
      <c r="AE206" s="147">
        <v>588.82</v>
      </c>
      <c r="AF206" s="159"/>
      <c r="AH206" s="126" t="s">
        <v>20</v>
      </c>
    </row>
    <row r="207" s="114" customFormat="1" ht="48" spans="1:34">
      <c r="A207" s="126">
        <v>284</v>
      </c>
      <c r="B207" s="126" t="s">
        <v>16</v>
      </c>
      <c r="C207" s="126" t="s">
        <v>186</v>
      </c>
      <c r="D207" s="126" t="s">
        <v>20</v>
      </c>
      <c r="E207" s="127" t="s">
        <v>342</v>
      </c>
      <c r="F207" s="127"/>
      <c r="G207" s="126" t="s">
        <v>119</v>
      </c>
      <c r="H207" s="128" t="s">
        <v>597</v>
      </c>
      <c r="I207" s="126" t="s">
        <v>598</v>
      </c>
      <c r="J207" s="126" t="s">
        <v>598</v>
      </c>
      <c r="K207" s="126" t="s">
        <v>519</v>
      </c>
      <c r="L207" s="126" t="s">
        <v>599</v>
      </c>
      <c r="M207" s="130">
        <v>45890</v>
      </c>
      <c r="N207" s="131">
        <v>45891</v>
      </c>
      <c r="O207" s="131">
        <v>46074</v>
      </c>
      <c r="P207" s="127">
        <v>7.25</v>
      </c>
      <c r="Q207" s="145">
        <v>14640</v>
      </c>
      <c r="R207" s="146">
        <v>0.04</v>
      </c>
      <c r="S207" s="147">
        <v>585.6</v>
      </c>
      <c r="T207" s="148">
        <v>4245.6</v>
      </c>
      <c r="U207" s="149">
        <v>424.56</v>
      </c>
      <c r="V207" s="150">
        <v>0.1</v>
      </c>
      <c r="W207" s="149">
        <v>1698.24</v>
      </c>
      <c r="X207" s="150">
        <v>0.4</v>
      </c>
      <c r="Y207" s="149">
        <v>1018.94</v>
      </c>
      <c r="Z207" s="157">
        <v>0.24</v>
      </c>
      <c r="AA207" s="149">
        <v>679.3</v>
      </c>
      <c r="AB207" s="149">
        <v>0.16</v>
      </c>
      <c r="AC207" s="149">
        <v>2122.8</v>
      </c>
      <c r="AD207" s="158">
        <v>0.5</v>
      </c>
      <c r="AE207" s="147">
        <v>424.56</v>
      </c>
      <c r="AF207" s="159"/>
      <c r="AH207" s="126" t="s">
        <v>20</v>
      </c>
    </row>
    <row r="208" s="114" customFormat="1" ht="48" spans="1:34">
      <c r="A208" s="126">
        <v>285</v>
      </c>
      <c r="B208" s="126" t="s">
        <v>16</v>
      </c>
      <c r="C208" s="126" t="s">
        <v>186</v>
      </c>
      <c r="D208" s="126" t="s">
        <v>20</v>
      </c>
      <c r="E208" s="127" t="s">
        <v>242</v>
      </c>
      <c r="F208" s="127"/>
      <c r="G208" s="126" t="s">
        <v>119</v>
      </c>
      <c r="H208" s="128" t="s">
        <v>600</v>
      </c>
      <c r="I208" s="126" t="s">
        <v>601</v>
      </c>
      <c r="J208" s="126" t="s">
        <v>601</v>
      </c>
      <c r="K208" s="126" t="s">
        <v>602</v>
      </c>
      <c r="L208" s="126" t="s">
        <v>603</v>
      </c>
      <c r="M208" s="130">
        <v>45895</v>
      </c>
      <c r="N208" s="131">
        <v>45896</v>
      </c>
      <c r="O208" s="131">
        <v>46079</v>
      </c>
      <c r="P208" s="127">
        <v>11</v>
      </c>
      <c r="Q208" s="145">
        <v>99000</v>
      </c>
      <c r="R208" s="146">
        <v>0.04</v>
      </c>
      <c r="S208" s="147">
        <v>3960</v>
      </c>
      <c r="T208" s="148">
        <v>43560</v>
      </c>
      <c r="U208" s="149">
        <v>4356</v>
      </c>
      <c r="V208" s="150">
        <v>0.1</v>
      </c>
      <c r="W208" s="149">
        <v>17424</v>
      </c>
      <c r="X208" s="150">
        <v>0.4</v>
      </c>
      <c r="Y208" s="149">
        <v>10454.4</v>
      </c>
      <c r="Z208" s="157">
        <v>0.24</v>
      </c>
      <c r="AA208" s="149">
        <v>6969.6</v>
      </c>
      <c r="AB208" s="149">
        <v>0.16</v>
      </c>
      <c r="AC208" s="149">
        <v>21780</v>
      </c>
      <c r="AD208" s="158">
        <v>0.5</v>
      </c>
      <c r="AE208" s="147">
        <v>4356</v>
      </c>
      <c r="AF208" s="159"/>
      <c r="AH208" s="126" t="s">
        <v>20</v>
      </c>
    </row>
    <row r="209" s="114" customFormat="1" ht="48" spans="1:34">
      <c r="A209" s="126">
        <v>286</v>
      </c>
      <c r="B209" s="126" t="s">
        <v>16</v>
      </c>
      <c r="C209" s="126" t="s">
        <v>186</v>
      </c>
      <c r="D209" s="126" t="s">
        <v>20</v>
      </c>
      <c r="E209" s="127" t="s">
        <v>402</v>
      </c>
      <c r="F209" s="127"/>
      <c r="G209" s="126" t="s">
        <v>119</v>
      </c>
      <c r="H209" s="128" t="s">
        <v>600</v>
      </c>
      <c r="I209" s="126" t="s">
        <v>601</v>
      </c>
      <c r="J209" s="126" t="s">
        <v>601</v>
      </c>
      <c r="K209" s="126" t="s">
        <v>602</v>
      </c>
      <c r="L209" s="126" t="s">
        <v>603</v>
      </c>
      <c r="M209" s="130">
        <v>45895</v>
      </c>
      <c r="N209" s="131">
        <v>45896</v>
      </c>
      <c r="O209" s="131">
        <v>46079</v>
      </c>
      <c r="P209" s="127">
        <v>12.5</v>
      </c>
      <c r="Q209" s="145">
        <v>20304</v>
      </c>
      <c r="R209" s="146">
        <v>0.04</v>
      </c>
      <c r="S209" s="147">
        <v>812.16</v>
      </c>
      <c r="T209" s="148">
        <v>10152</v>
      </c>
      <c r="U209" s="149">
        <v>1015.2</v>
      </c>
      <c r="V209" s="150">
        <v>0.1</v>
      </c>
      <c r="W209" s="149">
        <v>4060.8</v>
      </c>
      <c r="X209" s="150">
        <v>0.4</v>
      </c>
      <c r="Y209" s="149">
        <v>2436.48</v>
      </c>
      <c r="Z209" s="157">
        <v>0.24</v>
      </c>
      <c r="AA209" s="149">
        <v>1624.32</v>
      </c>
      <c r="AB209" s="149">
        <v>0.16</v>
      </c>
      <c r="AC209" s="149">
        <v>5076</v>
      </c>
      <c r="AD209" s="158">
        <v>0.5</v>
      </c>
      <c r="AE209" s="147">
        <v>1015.2</v>
      </c>
      <c r="AF209" s="159"/>
      <c r="AH209" s="126" t="s">
        <v>20</v>
      </c>
    </row>
    <row r="210" s="114" customFormat="1" ht="48" spans="1:34">
      <c r="A210" s="126">
        <v>287</v>
      </c>
      <c r="B210" s="126" t="s">
        <v>16</v>
      </c>
      <c r="C210" s="126" t="s">
        <v>186</v>
      </c>
      <c r="D210" s="126" t="s">
        <v>20</v>
      </c>
      <c r="E210" s="127" t="s">
        <v>199</v>
      </c>
      <c r="F210" s="127"/>
      <c r="G210" s="126" t="s">
        <v>119</v>
      </c>
      <c r="H210" s="128" t="s">
        <v>604</v>
      </c>
      <c r="I210" s="126" t="s">
        <v>605</v>
      </c>
      <c r="J210" s="126" t="s">
        <v>605</v>
      </c>
      <c r="K210" s="126" t="s">
        <v>606</v>
      </c>
      <c r="L210" s="126" t="s">
        <v>607</v>
      </c>
      <c r="M210" s="130">
        <v>45919</v>
      </c>
      <c r="N210" s="131">
        <v>45920</v>
      </c>
      <c r="O210" s="131">
        <v>46072</v>
      </c>
      <c r="P210" s="127">
        <v>13</v>
      </c>
      <c r="Q210" s="145">
        <v>48300</v>
      </c>
      <c r="R210" s="146">
        <v>0.04</v>
      </c>
      <c r="S210" s="147">
        <v>1932</v>
      </c>
      <c r="T210" s="148">
        <v>25116</v>
      </c>
      <c r="U210" s="149">
        <v>2511.6</v>
      </c>
      <c r="V210" s="150">
        <v>0.1</v>
      </c>
      <c r="W210" s="149">
        <v>10046.4</v>
      </c>
      <c r="X210" s="150">
        <v>0.4</v>
      </c>
      <c r="Y210" s="149">
        <v>6027.84</v>
      </c>
      <c r="Z210" s="157">
        <v>0.24</v>
      </c>
      <c r="AA210" s="149">
        <v>4018.56</v>
      </c>
      <c r="AB210" s="149">
        <v>0.16</v>
      </c>
      <c r="AC210" s="149">
        <v>12558</v>
      </c>
      <c r="AD210" s="158">
        <v>0.5</v>
      </c>
      <c r="AE210" s="147">
        <v>2511.6</v>
      </c>
      <c r="AF210" s="159"/>
      <c r="AH210" s="126" t="s">
        <v>20</v>
      </c>
    </row>
    <row r="211" s="114" customFormat="1" ht="48" spans="1:34">
      <c r="A211" s="126">
        <v>288</v>
      </c>
      <c r="B211" s="126" t="s">
        <v>16</v>
      </c>
      <c r="C211" s="126" t="s">
        <v>186</v>
      </c>
      <c r="D211" s="126" t="s">
        <v>20</v>
      </c>
      <c r="E211" s="127" t="s">
        <v>402</v>
      </c>
      <c r="F211" s="127"/>
      <c r="G211" s="126" t="s">
        <v>119</v>
      </c>
      <c r="H211" s="128" t="s">
        <v>604</v>
      </c>
      <c r="I211" s="126" t="s">
        <v>605</v>
      </c>
      <c r="J211" s="126" t="s">
        <v>605</v>
      </c>
      <c r="K211" s="126" t="s">
        <v>606</v>
      </c>
      <c r="L211" s="126" t="s">
        <v>607</v>
      </c>
      <c r="M211" s="130">
        <v>45919</v>
      </c>
      <c r="N211" s="131">
        <v>45920</v>
      </c>
      <c r="O211" s="131">
        <v>46072</v>
      </c>
      <c r="P211" s="127">
        <v>12</v>
      </c>
      <c r="Q211" s="145">
        <v>20304</v>
      </c>
      <c r="R211" s="146">
        <v>0.04</v>
      </c>
      <c r="S211" s="147">
        <v>812.16</v>
      </c>
      <c r="T211" s="148">
        <v>9745.92</v>
      </c>
      <c r="U211" s="149">
        <v>974.59</v>
      </c>
      <c r="V211" s="150">
        <v>0.1</v>
      </c>
      <c r="W211" s="149">
        <v>3898.37</v>
      </c>
      <c r="X211" s="150">
        <v>0.4</v>
      </c>
      <c r="Y211" s="149">
        <v>2339.02</v>
      </c>
      <c r="Z211" s="157">
        <v>0.24</v>
      </c>
      <c r="AA211" s="149">
        <v>1559.35</v>
      </c>
      <c r="AB211" s="149">
        <v>0.16</v>
      </c>
      <c r="AC211" s="149">
        <v>4872.96</v>
      </c>
      <c r="AD211" s="158">
        <v>0.5</v>
      </c>
      <c r="AE211" s="147">
        <v>974.59</v>
      </c>
      <c r="AF211" s="159"/>
      <c r="AH211" s="126" t="s">
        <v>20</v>
      </c>
    </row>
    <row r="212" s="114" customFormat="1" ht="48" spans="1:34">
      <c r="A212" s="126">
        <v>289</v>
      </c>
      <c r="B212" s="126" t="s">
        <v>16</v>
      </c>
      <c r="C212" s="126" t="s">
        <v>186</v>
      </c>
      <c r="D212" s="126" t="s">
        <v>20</v>
      </c>
      <c r="E212" s="127" t="s">
        <v>402</v>
      </c>
      <c r="F212" s="127"/>
      <c r="G212" s="126" t="s">
        <v>119</v>
      </c>
      <c r="H212" s="128" t="s">
        <v>604</v>
      </c>
      <c r="I212" s="126" t="s">
        <v>605</v>
      </c>
      <c r="J212" s="126" t="s">
        <v>605</v>
      </c>
      <c r="K212" s="126" t="s">
        <v>606</v>
      </c>
      <c r="L212" s="126" t="s">
        <v>607</v>
      </c>
      <c r="M212" s="130">
        <v>45919</v>
      </c>
      <c r="N212" s="131">
        <v>45920</v>
      </c>
      <c r="O212" s="131">
        <v>46072</v>
      </c>
      <c r="P212" s="127">
        <v>46.2</v>
      </c>
      <c r="Q212" s="145">
        <v>20304</v>
      </c>
      <c r="R212" s="146">
        <v>0.04</v>
      </c>
      <c r="S212" s="147">
        <v>812.16</v>
      </c>
      <c r="T212" s="148">
        <v>37521.79</v>
      </c>
      <c r="U212" s="149">
        <v>3752.18</v>
      </c>
      <c r="V212" s="150">
        <v>0.1</v>
      </c>
      <c r="W212" s="149">
        <v>15008.72</v>
      </c>
      <c r="X212" s="150">
        <v>0.4</v>
      </c>
      <c r="Y212" s="149">
        <v>9005.23</v>
      </c>
      <c r="Z212" s="157">
        <v>0.24</v>
      </c>
      <c r="AA212" s="149">
        <v>6003.49</v>
      </c>
      <c r="AB212" s="149">
        <v>0.16</v>
      </c>
      <c r="AC212" s="149">
        <v>18760.89</v>
      </c>
      <c r="AD212" s="158">
        <v>0.5</v>
      </c>
      <c r="AE212" s="147">
        <v>3752.18</v>
      </c>
      <c r="AF212" s="159"/>
      <c r="AH212" s="126" t="s">
        <v>20</v>
      </c>
    </row>
    <row r="213" s="114" customFormat="1" ht="48" spans="1:34">
      <c r="A213" s="126">
        <v>290</v>
      </c>
      <c r="B213" s="126" t="s">
        <v>16</v>
      </c>
      <c r="C213" s="126" t="s">
        <v>186</v>
      </c>
      <c r="D213" s="126" t="s">
        <v>20</v>
      </c>
      <c r="E213" s="127" t="s">
        <v>342</v>
      </c>
      <c r="F213" s="127"/>
      <c r="G213" s="126" t="s">
        <v>119</v>
      </c>
      <c r="H213" s="128" t="s">
        <v>604</v>
      </c>
      <c r="I213" s="126" t="s">
        <v>605</v>
      </c>
      <c r="J213" s="126" t="s">
        <v>605</v>
      </c>
      <c r="K213" s="126" t="s">
        <v>606</v>
      </c>
      <c r="L213" s="126" t="s">
        <v>607</v>
      </c>
      <c r="M213" s="130">
        <v>45919</v>
      </c>
      <c r="N213" s="131">
        <v>45920</v>
      </c>
      <c r="O213" s="131">
        <v>46072</v>
      </c>
      <c r="P213" s="127">
        <v>19.8</v>
      </c>
      <c r="Q213" s="145">
        <v>14640</v>
      </c>
      <c r="R213" s="146">
        <v>0.04</v>
      </c>
      <c r="S213" s="147">
        <v>585.6</v>
      </c>
      <c r="T213" s="148">
        <v>11594.88</v>
      </c>
      <c r="U213" s="149">
        <v>1159.49</v>
      </c>
      <c r="V213" s="150">
        <v>0.1</v>
      </c>
      <c r="W213" s="149">
        <v>4637.95</v>
      </c>
      <c r="X213" s="150">
        <v>0.4</v>
      </c>
      <c r="Y213" s="149">
        <v>2782.77</v>
      </c>
      <c r="Z213" s="157">
        <v>0.24</v>
      </c>
      <c r="AA213" s="149">
        <v>1855.18</v>
      </c>
      <c r="AB213" s="149">
        <v>0.16</v>
      </c>
      <c r="AC213" s="149">
        <v>5797.44</v>
      </c>
      <c r="AD213" s="158">
        <v>0.5</v>
      </c>
      <c r="AE213" s="147">
        <v>1159.49</v>
      </c>
      <c r="AF213" s="159"/>
      <c r="AH213" s="126" t="s">
        <v>20</v>
      </c>
    </row>
    <row r="214" s="114" customFormat="1" ht="48" spans="1:34">
      <c r="A214" s="126">
        <v>291</v>
      </c>
      <c r="B214" s="126" t="s">
        <v>16</v>
      </c>
      <c r="C214" s="126" t="s">
        <v>186</v>
      </c>
      <c r="D214" s="126" t="s">
        <v>20</v>
      </c>
      <c r="E214" s="127" t="s">
        <v>402</v>
      </c>
      <c r="F214" s="127"/>
      <c r="G214" s="126" t="s">
        <v>119</v>
      </c>
      <c r="H214" s="128" t="s">
        <v>604</v>
      </c>
      <c r="I214" s="126" t="s">
        <v>605</v>
      </c>
      <c r="J214" s="126" t="s">
        <v>605</v>
      </c>
      <c r="K214" s="126" t="s">
        <v>606</v>
      </c>
      <c r="L214" s="126" t="s">
        <v>607</v>
      </c>
      <c r="M214" s="130">
        <v>45919</v>
      </c>
      <c r="N214" s="131">
        <v>45920</v>
      </c>
      <c r="O214" s="131">
        <v>46072</v>
      </c>
      <c r="P214" s="127">
        <v>6</v>
      </c>
      <c r="Q214" s="145">
        <v>20304</v>
      </c>
      <c r="R214" s="146">
        <v>0.04</v>
      </c>
      <c r="S214" s="147">
        <v>812.16</v>
      </c>
      <c r="T214" s="148">
        <v>4872.96</v>
      </c>
      <c r="U214" s="149">
        <v>487.3</v>
      </c>
      <c r="V214" s="150">
        <v>0.1</v>
      </c>
      <c r="W214" s="149">
        <v>1949.18</v>
      </c>
      <c r="X214" s="150">
        <v>0.4</v>
      </c>
      <c r="Y214" s="149">
        <v>1169.51</v>
      </c>
      <c r="Z214" s="157">
        <v>0.24</v>
      </c>
      <c r="AA214" s="149">
        <v>779.67</v>
      </c>
      <c r="AB214" s="149">
        <v>0.16</v>
      </c>
      <c r="AC214" s="149">
        <v>2436.48</v>
      </c>
      <c r="AD214" s="158">
        <v>0.5</v>
      </c>
      <c r="AE214" s="147">
        <v>487.3</v>
      </c>
      <c r="AF214" s="159"/>
      <c r="AH214" s="126" t="s">
        <v>20</v>
      </c>
    </row>
    <row r="215" s="114" customFormat="1" ht="48" spans="1:34">
      <c r="A215" s="126">
        <v>292</v>
      </c>
      <c r="B215" s="126" t="s">
        <v>16</v>
      </c>
      <c r="C215" s="126" t="s">
        <v>186</v>
      </c>
      <c r="D215" s="126" t="s">
        <v>20</v>
      </c>
      <c r="E215" s="127" t="s">
        <v>342</v>
      </c>
      <c r="F215" s="127"/>
      <c r="G215" s="126" t="s">
        <v>119</v>
      </c>
      <c r="H215" s="128" t="s">
        <v>604</v>
      </c>
      <c r="I215" s="126" t="s">
        <v>605</v>
      </c>
      <c r="J215" s="126" t="s">
        <v>605</v>
      </c>
      <c r="K215" s="126" t="s">
        <v>606</v>
      </c>
      <c r="L215" s="126" t="s">
        <v>607</v>
      </c>
      <c r="M215" s="130">
        <v>45919</v>
      </c>
      <c r="N215" s="131">
        <v>45920</v>
      </c>
      <c r="O215" s="131">
        <v>46072</v>
      </c>
      <c r="P215" s="127">
        <v>14</v>
      </c>
      <c r="Q215" s="145">
        <v>14640</v>
      </c>
      <c r="R215" s="146">
        <v>0.04</v>
      </c>
      <c r="S215" s="147">
        <v>585.6</v>
      </c>
      <c r="T215" s="148">
        <v>8198.4</v>
      </c>
      <c r="U215" s="149">
        <v>819.84</v>
      </c>
      <c r="V215" s="150">
        <v>0.1</v>
      </c>
      <c r="W215" s="149">
        <v>3279.36</v>
      </c>
      <c r="X215" s="150">
        <v>0.4</v>
      </c>
      <c r="Y215" s="149">
        <v>1967.62</v>
      </c>
      <c r="Z215" s="157">
        <v>0.24</v>
      </c>
      <c r="AA215" s="149">
        <v>1311.74</v>
      </c>
      <c r="AB215" s="149">
        <v>0.16</v>
      </c>
      <c r="AC215" s="149">
        <v>4099.2</v>
      </c>
      <c r="AD215" s="158">
        <v>0.5</v>
      </c>
      <c r="AE215" s="147">
        <v>819.84</v>
      </c>
      <c r="AF215" s="159"/>
      <c r="AH215" s="126" t="s">
        <v>20</v>
      </c>
    </row>
    <row r="216" s="114" customFormat="1" ht="48" spans="1:34">
      <c r="A216" s="126">
        <v>293</v>
      </c>
      <c r="B216" s="126" t="s">
        <v>16</v>
      </c>
      <c r="C216" s="126" t="s">
        <v>186</v>
      </c>
      <c r="D216" s="126" t="s">
        <v>20</v>
      </c>
      <c r="E216" s="127" t="s">
        <v>402</v>
      </c>
      <c r="F216" s="127"/>
      <c r="G216" s="126" t="s">
        <v>119</v>
      </c>
      <c r="H216" s="128" t="s">
        <v>608</v>
      </c>
      <c r="I216" s="126" t="s">
        <v>609</v>
      </c>
      <c r="J216" s="126" t="s">
        <v>609</v>
      </c>
      <c r="K216" s="126" t="s">
        <v>610</v>
      </c>
      <c r="L216" s="126" t="s">
        <v>611</v>
      </c>
      <c r="M216" s="130">
        <v>45919</v>
      </c>
      <c r="N216" s="131">
        <v>45920</v>
      </c>
      <c r="O216" s="131">
        <v>46041</v>
      </c>
      <c r="P216" s="127">
        <v>34</v>
      </c>
      <c r="Q216" s="145">
        <v>20304</v>
      </c>
      <c r="R216" s="146">
        <v>0.04</v>
      </c>
      <c r="S216" s="147">
        <v>812.16</v>
      </c>
      <c r="T216" s="148">
        <v>27613.44</v>
      </c>
      <c r="U216" s="149">
        <v>2761.34</v>
      </c>
      <c r="V216" s="150">
        <v>0.1</v>
      </c>
      <c r="W216" s="149">
        <v>11045.37</v>
      </c>
      <c r="X216" s="150">
        <v>0.4</v>
      </c>
      <c r="Y216" s="149">
        <v>6627.22</v>
      </c>
      <c r="Z216" s="157">
        <v>0.24</v>
      </c>
      <c r="AA216" s="149">
        <v>4418.15</v>
      </c>
      <c r="AB216" s="149">
        <v>0.16</v>
      </c>
      <c r="AC216" s="149">
        <v>13806.73</v>
      </c>
      <c r="AD216" s="158">
        <v>0.5</v>
      </c>
      <c r="AE216" s="147">
        <v>2761.34</v>
      </c>
      <c r="AF216" s="159"/>
      <c r="AH216" s="126" t="s">
        <v>20</v>
      </c>
    </row>
    <row r="217" s="114" customFormat="1" ht="48" spans="1:34">
      <c r="A217" s="126">
        <v>294</v>
      </c>
      <c r="B217" s="126" t="s">
        <v>16</v>
      </c>
      <c r="C217" s="126" t="s">
        <v>186</v>
      </c>
      <c r="D217" s="126" t="s">
        <v>20</v>
      </c>
      <c r="E217" s="127" t="s">
        <v>342</v>
      </c>
      <c r="F217" s="127"/>
      <c r="G217" s="126" t="s">
        <v>119</v>
      </c>
      <c r="H217" s="128" t="s">
        <v>608</v>
      </c>
      <c r="I217" s="126" t="s">
        <v>609</v>
      </c>
      <c r="J217" s="126" t="s">
        <v>609</v>
      </c>
      <c r="K217" s="126" t="s">
        <v>610</v>
      </c>
      <c r="L217" s="126" t="s">
        <v>611</v>
      </c>
      <c r="M217" s="130">
        <v>45919</v>
      </c>
      <c r="N217" s="131">
        <v>45920</v>
      </c>
      <c r="O217" s="131">
        <v>46041</v>
      </c>
      <c r="P217" s="127">
        <v>34</v>
      </c>
      <c r="Q217" s="145">
        <v>14640</v>
      </c>
      <c r="R217" s="146">
        <v>0.04</v>
      </c>
      <c r="S217" s="147">
        <v>585.6</v>
      </c>
      <c r="T217" s="148">
        <v>19910.4</v>
      </c>
      <c r="U217" s="149">
        <v>1991.04</v>
      </c>
      <c r="V217" s="150">
        <v>0.1</v>
      </c>
      <c r="W217" s="149">
        <v>7964.16</v>
      </c>
      <c r="X217" s="150">
        <v>0.4</v>
      </c>
      <c r="Y217" s="149">
        <v>4778.5</v>
      </c>
      <c r="Z217" s="157">
        <v>0.24</v>
      </c>
      <c r="AA217" s="149">
        <v>3185.66</v>
      </c>
      <c r="AB217" s="149">
        <v>0.16</v>
      </c>
      <c r="AC217" s="149">
        <v>9955.2</v>
      </c>
      <c r="AD217" s="158">
        <v>0.5</v>
      </c>
      <c r="AE217" s="147">
        <v>1991.04</v>
      </c>
      <c r="AF217" s="159"/>
      <c r="AH217" s="126" t="s">
        <v>20</v>
      </c>
    </row>
    <row r="218" s="114" customFormat="1" ht="48" spans="1:34">
      <c r="A218" s="126">
        <v>295</v>
      </c>
      <c r="B218" s="126" t="s">
        <v>16</v>
      </c>
      <c r="C218" s="126" t="s">
        <v>186</v>
      </c>
      <c r="D218" s="126" t="s">
        <v>20</v>
      </c>
      <c r="E218" s="127" t="s">
        <v>402</v>
      </c>
      <c r="F218" s="127"/>
      <c r="G218" s="126" t="s">
        <v>119</v>
      </c>
      <c r="H218" s="128" t="s">
        <v>612</v>
      </c>
      <c r="I218" s="126" t="s">
        <v>613</v>
      </c>
      <c r="J218" s="126" t="s">
        <v>613</v>
      </c>
      <c r="K218" s="126" t="s">
        <v>610</v>
      </c>
      <c r="L218" s="126" t="s">
        <v>614</v>
      </c>
      <c r="M218" s="130">
        <v>45922</v>
      </c>
      <c r="N218" s="131">
        <v>45923</v>
      </c>
      <c r="O218" s="131">
        <v>46044</v>
      </c>
      <c r="P218" s="127">
        <v>18</v>
      </c>
      <c r="Q218" s="145">
        <v>20304</v>
      </c>
      <c r="R218" s="146">
        <v>0.04</v>
      </c>
      <c r="S218" s="147">
        <v>812.16</v>
      </c>
      <c r="T218" s="148">
        <v>14618.88</v>
      </c>
      <c r="U218" s="149">
        <v>1461.89</v>
      </c>
      <c r="V218" s="150">
        <v>0.1</v>
      </c>
      <c r="W218" s="149">
        <v>5847.55</v>
      </c>
      <c r="X218" s="150">
        <v>0.4</v>
      </c>
      <c r="Y218" s="149">
        <v>3508.53</v>
      </c>
      <c r="Z218" s="157">
        <v>0.24</v>
      </c>
      <c r="AA218" s="149">
        <v>2339.02</v>
      </c>
      <c r="AB218" s="149">
        <v>0.16</v>
      </c>
      <c r="AC218" s="149">
        <v>7309.44</v>
      </c>
      <c r="AD218" s="158">
        <v>0.5</v>
      </c>
      <c r="AE218" s="147">
        <v>1461.89</v>
      </c>
      <c r="AF218" s="159"/>
      <c r="AH218" s="126" t="s">
        <v>20</v>
      </c>
    </row>
    <row r="219" s="114" customFormat="1" ht="48" spans="1:34">
      <c r="A219" s="126">
        <v>296</v>
      </c>
      <c r="B219" s="126" t="s">
        <v>16</v>
      </c>
      <c r="C219" s="126" t="s">
        <v>186</v>
      </c>
      <c r="D219" s="126" t="s">
        <v>20</v>
      </c>
      <c r="E219" s="127" t="s">
        <v>342</v>
      </c>
      <c r="F219" s="127"/>
      <c r="G219" s="126" t="s">
        <v>119</v>
      </c>
      <c r="H219" s="128" t="s">
        <v>612</v>
      </c>
      <c r="I219" s="126" t="s">
        <v>613</v>
      </c>
      <c r="J219" s="126" t="s">
        <v>613</v>
      </c>
      <c r="K219" s="126" t="s">
        <v>610</v>
      </c>
      <c r="L219" s="126" t="s">
        <v>614</v>
      </c>
      <c r="M219" s="130">
        <v>45922</v>
      </c>
      <c r="N219" s="131">
        <v>45923</v>
      </c>
      <c r="O219" s="131">
        <v>46044</v>
      </c>
      <c r="P219" s="127">
        <v>18</v>
      </c>
      <c r="Q219" s="145">
        <v>14640</v>
      </c>
      <c r="R219" s="146">
        <v>0.04</v>
      </c>
      <c r="S219" s="147">
        <v>585.6</v>
      </c>
      <c r="T219" s="148">
        <v>10540.8</v>
      </c>
      <c r="U219" s="149">
        <v>1054.08</v>
      </c>
      <c r="V219" s="150">
        <v>0.1</v>
      </c>
      <c r="W219" s="149">
        <v>4216.32</v>
      </c>
      <c r="X219" s="150">
        <v>0.4</v>
      </c>
      <c r="Y219" s="149">
        <v>2529.79</v>
      </c>
      <c r="Z219" s="157">
        <v>0.24</v>
      </c>
      <c r="AA219" s="149">
        <v>1686.53</v>
      </c>
      <c r="AB219" s="149">
        <v>0.16</v>
      </c>
      <c r="AC219" s="149">
        <v>5270.4</v>
      </c>
      <c r="AD219" s="158">
        <v>0.5</v>
      </c>
      <c r="AE219" s="147">
        <v>1054.08</v>
      </c>
      <c r="AF219" s="159"/>
      <c r="AH219" s="126" t="s">
        <v>20</v>
      </c>
    </row>
    <row r="220" s="114" customFormat="1" ht="48" spans="1:34">
      <c r="A220" s="126">
        <v>297</v>
      </c>
      <c r="B220" s="126" t="s">
        <v>16</v>
      </c>
      <c r="C220" s="126" t="s">
        <v>186</v>
      </c>
      <c r="D220" s="126" t="s">
        <v>20</v>
      </c>
      <c r="E220" s="127" t="s">
        <v>402</v>
      </c>
      <c r="F220" s="127"/>
      <c r="G220" s="126" t="s">
        <v>119</v>
      </c>
      <c r="H220" s="128" t="s">
        <v>615</v>
      </c>
      <c r="I220" s="126" t="s">
        <v>616</v>
      </c>
      <c r="J220" s="126" t="s">
        <v>616</v>
      </c>
      <c r="K220" s="126" t="s">
        <v>617</v>
      </c>
      <c r="L220" s="126" t="s">
        <v>618</v>
      </c>
      <c r="M220" s="130">
        <v>45922</v>
      </c>
      <c r="N220" s="131">
        <v>45923</v>
      </c>
      <c r="O220" s="131">
        <v>46075</v>
      </c>
      <c r="P220" s="127">
        <v>33.5</v>
      </c>
      <c r="Q220" s="145">
        <v>20304</v>
      </c>
      <c r="R220" s="146">
        <v>0.04</v>
      </c>
      <c r="S220" s="147">
        <v>812.16</v>
      </c>
      <c r="T220" s="148">
        <v>27207.36</v>
      </c>
      <c r="U220" s="149">
        <v>2720.74</v>
      </c>
      <c r="V220" s="150">
        <v>0.1</v>
      </c>
      <c r="W220" s="149">
        <v>10882.95</v>
      </c>
      <c r="X220" s="150">
        <v>0.4</v>
      </c>
      <c r="Y220" s="149">
        <v>6529.77</v>
      </c>
      <c r="Z220" s="157">
        <v>0.24</v>
      </c>
      <c r="AA220" s="149">
        <v>4353.18</v>
      </c>
      <c r="AB220" s="149">
        <v>0.16</v>
      </c>
      <c r="AC220" s="149">
        <v>13603.67</v>
      </c>
      <c r="AD220" s="158">
        <v>0.5</v>
      </c>
      <c r="AE220" s="147">
        <v>2720.74</v>
      </c>
      <c r="AF220" s="159"/>
      <c r="AH220" s="126" t="s">
        <v>20</v>
      </c>
    </row>
    <row r="221" s="114" customFormat="1" ht="48" spans="1:34">
      <c r="A221" s="126">
        <v>298</v>
      </c>
      <c r="B221" s="126" t="s">
        <v>16</v>
      </c>
      <c r="C221" s="126" t="s">
        <v>186</v>
      </c>
      <c r="D221" s="126" t="s">
        <v>20</v>
      </c>
      <c r="E221" s="127" t="s">
        <v>342</v>
      </c>
      <c r="F221" s="127"/>
      <c r="G221" s="126" t="s">
        <v>119</v>
      </c>
      <c r="H221" s="128" t="s">
        <v>615</v>
      </c>
      <c r="I221" s="126" t="s">
        <v>616</v>
      </c>
      <c r="J221" s="126" t="s">
        <v>616</v>
      </c>
      <c r="K221" s="126" t="s">
        <v>617</v>
      </c>
      <c r="L221" s="126" t="s">
        <v>618</v>
      </c>
      <c r="M221" s="130">
        <v>45922</v>
      </c>
      <c r="N221" s="131">
        <v>45923</v>
      </c>
      <c r="O221" s="131">
        <v>46075</v>
      </c>
      <c r="P221" s="127">
        <v>33.5</v>
      </c>
      <c r="Q221" s="145">
        <v>14640</v>
      </c>
      <c r="R221" s="146">
        <v>0.04</v>
      </c>
      <c r="S221" s="147">
        <v>585.6</v>
      </c>
      <c r="T221" s="148">
        <v>19617.6</v>
      </c>
      <c r="U221" s="149">
        <v>1961.76</v>
      </c>
      <c r="V221" s="150">
        <v>0.1</v>
      </c>
      <c r="W221" s="149">
        <v>7847.03</v>
      </c>
      <c r="X221" s="150">
        <v>0.4</v>
      </c>
      <c r="Y221" s="149">
        <v>4708.22</v>
      </c>
      <c r="Z221" s="157">
        <v>0.24</v>
      </c>
      <c r="AA221" s="149">
        <v>3138.81</v>
      </c>
      <c r="AB221" s="149">
        <v>0.16</v>
      </c>
      <c r="AC221" s="149">
        <v>9808.81</v>
      </c>
      <c r="AD221" s="158">
        <v>0.5</v>
      </c>
      <c r="AE221" s="147">
        <v>1961.76</v>
      </c>
      <c r="AF221" s="159"/>
      <c r="AH221" s="126" t="s">
        <v>20</v>
      </c>
    </row>
    <row r="222" s="114" customFormat="1" ht="48" spans="1:34">
      <c r="A222" s="126">
        <v>299</v>
      </c>
      <c r="B222" s="126" t="s">
        <v>16</v>
      </c>
      <c r="C222" s="126" t="s">
        <v>186</v>
      </c>
      <c r="D222" s="126" t="s">
        <v>20</v>
      </c>
      <c r="E222" s="127" t="s">
        <v>402</v>
      </c>
      <c r="F222" s="127"/>
      <c r="G222" s="126" t="s">
        <v>119</v>
      </c>
      <c r="H222" s="128" t="s">
        <v>619</v>
      </c>
      <c r="I222" s="126" t="s">
        <v>620</v>
      </c>
      <c r="J222" s="126" t="s">
        <v>620</v>
      </c>
      <c r="K222" s="126" t="s">
        <v>621</v>
      </c>
      <c r="L222" s="126" t="s">
        <v>622</v>
      </c>
      <c r="M222" s="130">
        <v>45922</v>
      </c>
      <c r="N222" s="131">
        <v>45923</v>
      </c>
      <c r="O222" s="131">
        <v>46103</v>
      </c>
      <c r="P222" s="127">
        <v>4.5</v>
      </c>
      <c r="Q222" s="145">
        <v>20304</v>
      </c>
      <c r="R222" s="146">
        <v>0.04</v>
      </c>
      <c r="S222" s="147">
        <v>812.16</v>
      </c>
      <c r="T222" s="148">
        <v>3654.72</v>
      </c>
      <c r="U222" s="149">
        <v>365.47</v>
      </c>
      <c r="V222" s="150">
        <v>0.1</v>
      </c>
      <c r="W222" s="149">
        <v>1461.89</v>
      </c>
      <c r="X222" s="150">
        <v>0.4</v>
      </c>
      <c r="Y222" s="149">
        <v>877.13</v>
      </c>
      <c r="Z222" s="157">
        <v>0.24</v>
      </c>
      <c r="AA222" s="149">
        <v>584.76</v>
      </c>
      <c r="AB222" s="149">
        <v>0.16</v>
      </c>
      <c r="AC222" s="149">
        <v>1827.36</v>
      </c>
      <c r="AD222" s="158">
        <v>0.5</v>
      </c>
      <c r="AE222" s="147">
        <v>365.47</v>
      </c>
      <c r="AF222" s="159"/>
      <c r="AH222" s="126" t="s">
        <v>20</v>
      </c>
    </row>
    <row r="223" s="114" customFormat="1" ht="48" spans="1:34">
      <c r="A223" s="126">
        <v>300</v>
      </c>
      <c r="B223" s="126" t="s">
        <v>16</v>
      </c>
      <c r="C223" s="126" t="s">
        <v>186</v>
      </c>
      <c r="D223" s="126" t="s">
        <v>20</v>
      </c>
      <c r="E223" s="127" t="s">
        <v>342</v>
      </c>
      <c r="F223" s="127"/>
      <c r="G223" s="126" t="s">
        <v>119</v>
      </c>
      <c r="H223" s="128" t="s">
        <v>619</v>
      </c>
      <c r="I223" s="126" t="s">
        <v>620</v>
      </c>
      <c r="J223" s="126" t="s">
        <v>620</v>
      </c>
      <c r="K223" s="126" t="s">
        <v>621</v>
      </c>
      <c r="L223" s="126" t="s">
        <v>622</v>
      </c>
      <c r="M223" s="130">
        <v>45922</v>
      </c>
      <c r="N223" s="131">
        <v>45923</v>
      </c>
      <c r="O223" s="131">
        <v>46103</v>
      </c>
      <c r="P223" s="127">
        <v>4.5</v>
      </c>
      <c r="Q223" s="145">
        <v>14640</v>
      </c>
      <c r="R223" s="146">
        <v>0.04</v>
      </c>
      <c r="S223" s="147">
        <v>585.6</v>
      </c>
      <c r="T223" s="148">
        <v>2635.2</v>
      </c>
      <c r="U223" s="149">
        <v>263.52</v>
      </c>
      <c r="V223" s="150">
        <v>0.1</v>
      </c>
      <c r="W223" s="149">
        <v>1054.08</v>
      </c>
      <c r="X223" s="150">
        <v>0.4</v>
      </c>
      <c r="Y223" s="149">
        <v>632.45</v>
      </c>
      <c r="Z223" s="157">
        <v>0.24</v>
      </c>
      <c r="AA223" s="149">
        <v>421.63</v>
      </c>
      <c r="AB223" s="149">
        <v>0.16</v>
      </c>
      <c r="AC223" s="149">
        <v>1317.6</v>
      </c>
      <c r="AD223" s="158">
        <v>0.5</v>
      </c>
      <c r="AE223" s="147">
        <v>263.52</v>
      </c>
      <c r="AF223" s="159"/>
      <c r="AH223" s="126" t="s">
        <v>20</v>
      </c>
    </row>
    <row r="224" s="114" customFormat="1" ht="36" spans="1:34">
      <c r="A224" s="126">
        <v>301</v>
      </c>
      <c r="B224" s="126" t="s">
        <v>16</v>
      </c>
      <c r="C224" s="126" t="s">
        <v>186</v>
      </c>
      <c r="D224" s="126" t="s">
        <v>20</v>
      </c>
      <c r="E224" s="127" t="s">
        <v>402</v>
      </c>
      <c r="F224" s="127"/>
      <c r="G224" s="126" t="s">
        <v>119</v>
      </c>
      <c r="H224" s="128" t="s">
        <v>623</v>
      </c>
      <c r="I224" s="126" t="s">
        <v>620</v>
      </c>
      <c r="J224" s="126" t="s">
        <v>620</v>
      </c>
      <c r="K224" s="126" t="s">
        <v>624</v>
      </c>
      <c r="L224" s="126" t="s">
        <v>625</v>
      </c>
      <c r="M224" s="130">
        <v>45922</v>
      </c>
      <c r="N224" s="131">
        <v>45923</v>
      </c>
      <c r="O224" s="131">
        <v>46103</v>
      </c>
      <c r="P224" s="127">
        <v>11.75</v>
      </c>
      <c r="Q224" s="145">
        <v>20304</v>
      </c>
      <c r="R224" s="146">
        <v>0.04</v>
      </c>
      <c r="S224" s="147">
        <v>812.16</v>
      </c>
      <c r="T224" s="148">
        <v>9542.88</v>
      </c>
      <c r="U224" s="149">
        <v>954.29</v>
      </c>
      <c r="V224" s="150">
        <v>0.1</v>
      </c>
      <c r="W224" s="149">
        <v>3817.15</v>
      </c>
      <c r="X224" s="150">
        <v>0.4</v>
      </c>
      <c r="Y224" s="149">
        <v>2290.29</v>
      </c>
      <c r="Z224" s="157">
        <v>0.24</v>
      </c>
      <c r="AA224" s="149">
        <v>1526.86</v>
      </c>
      <c r="AB224" s="149">
        <v>0.16</v>
      </c>
      <c r="AC224" s="149">
        <v>4771.44</v>
      </c>
      <c r="AD224" s="158">
        <v>0.5</v>
      </c>
      <c r="AE224" s="147">
        <v>954.29</v>
      </c>
      <c r="AF224" s="159"/>
      <c r="AH224" s="126" t="s">
        <v>20</v>
      </c>
    </row>
    <row r="225" s="114" customFormat="1" ht="36" spans="1:34">
      <c r="A225" s="126">
        <v>302</v>
      </c>
      <c r="B225" s="126" t="s">
        <v>16</v>
      </c>
      <c r="C225" s="126" t="s">
        <v>186</v>
      </c>
      <c r="D225" s="126" t="s">
        <v>20</v>
      </c>
      <c r="E225" s="127" t="s">
        <v>342</v>
      </c>
      <c r="F225" s="127"/>
      <c r="G225" s="126" t="s">
        <v>119</v>
      </c>
      <c r="H225" s="128" t="s">
        <v>623</v>
      </c>
      <c r="I225" s="126" t="s">
        <v>620</v>
      </c>
      <c r="J225" s="126" t="s">
        <v>620</v>
      </c>
      <c r="K225" s="126" t="s">
        <v>624</v>
      </c>
      <c r="L225" s="126" t="s">
        <v>625</v>
      </c>
      <c r="M225" s="130">
        <v>45922</v>
      </c>
      <c r="N225" s="131">
        <v>45923</v>
      </c>
      <c r="O225" s="131">
        <v>46103</v>
      </c>
      <c r="P225" s="127">
        <v>11.75</v>
      </c>
      <c r="Q225" s="145">
        <v>14640</v>
      </c>
      <c r="R225" s="146">
        <v>0.04</v>
      </c>
      <c r="S225" s="147">
        <v>585.6</v>
      </c>
      <c r="T225" s="148">
        <v>6880.8</v>
      </c>
      <c r="U225" s="149">
        <v>688.08</v>
      </c>
      <c r="V225" s="150">
        <v>0.1</v>
      </c>
      <c r="W225" s="149">
        <v>2752.32</v>
      </c>
      <c r="X225" s="150">
        <v>0.4</v>
      </c>
      <c r="Y225" s="149">
        <v>1651.39</v>
      </c>
      <c r="Z225" s="157">
        <v>0.24</v>
      </c>
      <c r="AA225" s="149">
        <v>1100.93</v>
      </c>
      <c r="AB225" s="149">
        <v>0.16</v>
      </c>
      <c r="AC225" s="149">
        <v>3440.4</v>
      </c>
      <c r="AD225" s="158">
        <v>0.5</v>
      </c>
      <c r="AE225" s="147">
        <v>688.08</v>
      </c>
      <c r="AF225" s="159"/>
      <c r="AH225" s="126" t="s">
        <v>20</v>
      </c>
    </row>
    <row r="226" s="114" customFormat="1" ht="48" spans="1:34">
      <c r="A226" s="126">
        <v>303</v>
      </c>
      <c r="B226" s="126" t="s">
        <v>16</v>
      </c>
      <c r="C226" s="126" t="s">
        <v>186</v>
      </c>
      <c r="D226" s="126" t="s">
        <v>20</v>
      </c>
      <c r="E226" s="127" t="s">
        <v>402</v>
      </c>
      <c r="F226" s="127"/>
      <c r="G226" s="126" t="s">
        <v>119</v>
      </c>
      <c r="H226" s="128" t="s">
        <v>626</v>
      </c>
      <c r="I226" s="126" t="s">
        <v>627</v>
      </c>
      <c r="J226" s="126" t="s">
        <v>627</v>
      </c>
      <c r="K226" s="126" t="s">
        <v>628</v>
      </c>
      <c r="L226" s="126" t="s">
        <v>629</v>
      </c>
      <c r="M226" s="130">
        <v>45922</v>
      </c>
      <c r="N226" s="131">
        <v>45923</v>
      </c>
      <c r="O226" s="131">
        <v>46075</v>
      </c>
      <c r="P226" s="127">
        <v>7.5</v>
      </c>
      <c r="Q226" s="145">
        <v>20304</v>
      </c>
      <c r="R226" s="146">
        <v>0.04</v>
      </c>
      <c r="S226" s="147">
        <v>812.16</v>
      </c>
      <c r="T226" s="148">
        <v>6091.2</v>
      </c>
      <c r="U226" s="149">
        <v>609.12</v>
      </c>
      <c r="V226" s="150">
        <v>0.1</v>
      </c>
      <c r="W226" s="149">
        <v>2436.48</v>
      </c>
      <c r="X226" s="150">
        <v>0.4</v>
      </c>
      <c r="Y226" s="149">
        <v>1461.89</v>
      </c>
      <c r="Z226" s="157">
        <v>0.24</v>
      </c>
      <c r="AA226" s="149">
        <v>974.59</v>
      </c>
      <c r="AB226" s="149">
        <v>0.16</v>
      </c>
      <c r="AC226" s="149">
        <v>3045.6</v>
      </c>
      <c r="AD226" s="158">
        <v>0.5</v>
      </c>
      <c r="AE226" s="147">
        <v>609.12</v>
      </c>
      <c r="AF226" s="159"/>
      <c r="AH226" s="126" t="s">
        <v>20</v>
      </c>
    </row>
    <row r="227" s="114" customFormat="1" ht="48" spans="1:34">
      <c r="A227" s="126">
        <v>304</v>
      </c>
      <c r="B227" s="126" t="s">
        <v>16</v>
      </c>
      <c r="C227" s="126" t="s">
        <v>186</v>
      </c>
      <c r="D227" s="126" t="s">
        <v>20</v>
      </c>
      <c r="E227" s="127" t="s">
        <v>342</v>
      </c>
      <c r="F227" s="127"/>
      <c r="G227" s="126" t="s">
        <v>119</v>
      </c>
      <c r="H227" s="128" t="s">
        <v>626</v>
      </c>
      <c r="I227" s="126" t="s">
        <v>627</v>
      </c>
      <c r="J227" s="126" t="s">
        <v>627</v>
      </c>
      <c r="K227" s="126" t="s">
        <v>628</v>
      </c>
      <c r="L227" s="126" t="s">
        <v>629</v>
      </c>
      <c r="M227" s="130">
        <v>45922</v>
      </c>
      <c r="N227" s="131">
        <v>45923</v>
      </c>
      <c r="O227" s="131">
        <v>46075</v>
      </c>
      <c r="P227" s="127">
        <v>7.5</v>
      </c>
      <c r="Q227" s="145">
        <v>14640</v>
      </c>
      <c r="R227" s="146">
        <v>0.04</v>
      </c>
      <c r="S227" s="147">
        <v>585.6</v>
      </c>
      <c r="T227" s="148">
        <v>4392</v>
      </c>
      <c r="U227" s="149">
        <v>439.2</v>
      </c>
      <c r="V227" s="150">
        <v>0.1</v>
      </c>
      <c r="W227" s="149">
        <v>1756.8</v>
      </c>
      <c r="X227" s="150">
        <v>0.4</v>
      </c>
      <c r="Y227" s="149">
        <v>1054.08</v>
      </c>
      <c r="Z227" s="157">
        <v>0.24</v>
      </c>
      <c r="AA227" s="149">
        <v>702.72</v>
      </c>
      <c r="AB227" s="149">
        <v>0.16</v>
      </c>
      <c r="AC227" s="149">
        <v>2196</v>
      </c>
      <c r="AD227" s="158">
        <v>0.5</v>
      </c>
      <c r="AE227" s="147">
        <v>439.2</v>
      </c>
      <c r="AF227" s="159"/>
      <c r="AH227" s="126" t="s">
        <v>20</v>
      </c>
    </row>
    <row r="228" s="114" customFormat="1" ht="48" spans="1:34">
      <c r="A228" s="126">
        <v>305</v>
      </c>
      <c r="B228" s="126" t="s">
        <v>16</v>
      </c>
      <c r="C228" s="126" t="s">
        <v>186</v>
      </c>
      <c r="D228" s="126" t="s">
        <v>20</v>
      </c>
      <c r="E228" s="127" t="s">
        <v>199</v>
      </c>
      <c r="F228" s="127"/>
      <c r="G228" s="126" t="s">
        <v>119</v>
      </c>
      <c r="H228" s="128" t="s">
        <v>630</v>
      </c>
      <c r="I228" s="126" t="s">
        <v>631</v>
      </c>
      <c r="J228" s="126" t="s">
        <v>631</v>
      </c>
      <c r="K228" s="126" t="s">
        <v>632</v>
      </c>
      <c r="L228" s="126" t="s">
        <v>633</v>
      </c>
      <c r="M228" s="130">
        <v>45922</v>
      </c>
      <c r="N228" s="131">
        <v>45923</v>
      </c>
      <c r="O228" s="131">
        <v>46075</v>
      </c>
      <c r="P228" s="127">
        <v>27.4</v>
      </c>
      <c r="Q228" s="145">
        <v>48300</v>
      </c>
      <c r="R228" s="146">
        <v>0.04</v>
      </c>
      <c r="S228" s="147">
        <v>1932</v>
      </c>
      <c r="T228" s="148">
        <v>52936.8</v>
      </c>
      <c r="U228" s="149">
        <v>5293.68</v>
      </c>
      <c r="V228" s="150">
        <v>0.1</v>
      </c>
      <c r="W228" s="149">
        <v>21174.72</v>
      </c>
      <c r="X228" s="150">
        <v>0.4</v>
      </c>
      <c r="Y228" s="149">
        <v>12704.83</v>
      </c>
      <c r="Z228" s="157">
        <v>0.24</v>
      </c>
      <c r="AA228" s="149">
        <v>8469.89</v>
      </c>
      <c r="AB228" s="149">
        <v>0.16</v>
      </c>
      <c r="AC228" s="149">
        <v>26468.4</v>
      </c>
      <c r="AD228" s="158">
        <v>0.5</v>
      </c>
      <c r="AE228" s="147">
        <v>5293.68</v>
      </c>
      <c r="AF228" s="159"/>
      <c r="AH228" s="126" t="s">
        <v>20</v>
      </c>
    </row>
    <row r="229" s="114" customFormat="1" ht="48" spans="1:34">
      <c r="A229" s="126">
        <v>306</v>
      </c>
      <c r="B229" s="126" t="s">
        <v>16</v>
      </c>
      <c r="C229" s="126" t="s">
        <v>186</v>
      </c>
      <c r="D229" s="126" t="s">
        <v>20</v>
      </c>
      <c r="E229" s="127" t="s">
        <v>402</v>
      </c>
      <c r="F229" s="127"/>
      <c r="G229" s="126" t="s">
        <v>119</v>
      </c>
      <c r="H229" s="128" t="s">
        <v>634</v>
      </c>
      <c r="I229" s="126" t="s">
        <v>635</v>
      </c>
      <c r="J229" s="126" t="s">
        <v>635</v>
      </c>
      <c r="K229" s="126" t="s">
        <v>610</v>
      </c>
      <c r="L229" s="126" t="s">
        <v>636</v>
      </c>
      <c r="M229" s="130">
        <v>45922</v>
      </c>
      <c r="N229" s="131">
        <v>45923</v>
      </c>
      <c r="O229" s="131">
        <v>46044</v>
      </c>
      <c r="P229" s="127">
        <v>9.3</v>
      </c>
      <c r="Q229" s="145">
        <v>20304</v>
      </c>
      <c r="R229" s="146">
        <v>0.04</v>
      </c>
      <c r="S229" s="147">
        <v>812.16</v>
      </c>
      <c r="T229" s="148">
        <v>7553.09</v>
      </c>
      <c r="U229" s="149">
        <v>755.31</v>
      </c>
      <c r="V229" s="150">
        <v>0.1</v>
      </c>
      <c r="W229" s="149">
        <v>3021.24</v>
      </c>
      <c r="X229" s="150">
        <v>0.4</v>
      </c>
      <c r="Y229" s="149">
        <v>1812.74</v>
      </c>
      <c r="Z229" s="157">
        <v>0.24</v>
      </c>
      <c r="AA229" s="149">
        <v>1208.5</v>
      </c>
      <c r="AB229" s="149">
        <v>0.16</v>
      </c>
      <c r="AC229" s="149">
        <v>3776.54</v>
      </c>
      <c r="AD229" s="158">
        <v>0.5</v>
      </c>
      <c r="AE229" s="147">
        <v>755.31</v>
      </c>
      <c r="AF229" s="159"/>
      <c r="AH229" s="126" t="s">
        <v>20</v>
      </c>
    </row>
    <row r="230" s="114" customFormat="1" ht="48" spans="1:34">
      <c r="A230" s="126">
        <v>307</v>
      </c>
      <c r="B230" s="126" t="s">
        <v>16</v>
      </c>
      <c r="C230" s="126" t="s">
        <v>186</v>
      </c>
      <c r="D230" s="126" t="s">
        <v>20</v>
      </c>
      <c r="E230" s="127" t="s">
        <v>342</v>
      </c>
      <c r="F230" s="127"/>
      <c r="G230" s="126" t="s">
        <v>119</v>
      </c>
      <c r="H230" s="128" t="s">
        <v>634</v>
      </c>
      <c r="I230" s="126" t="s">
        <v>635</v>
      </c>
      <c r="J230" s="126" t="s">
        <v>635</v>
      </c>
      <c r="K230" s="126" t="s">
        <v>610</v>
      </c>
      <c r="L230" s="126" t="s">
        <v>636</v>
      </c>
      <c r="M230" s="130">
        <v>45922</v>
      </c>
      <c r="N230" s="131">
        <v>45923</v>
      </c>
      <c r="O230" s="131">
        <v>46044</v>
      </c>
      <c r="P230" s="127">
        <v>9.3</v>
      </c>
      <c r="Q230" s="145">
        <v>14640</v>
      </c>
      <c r="R230" s="146">
        <v>0.04</v>
      </c>
      <c r="S230" s="147">
        <v>585.6</v>
      </c>
      <c r="T230" s="148">
        <v>5446.08</v>
      </c>
      <c r="U230" s="149">
        <v>544.61</v>
      </c>
      <c r="V230" s="150">
        <v>0.1</v>
      </c>
      <c r="W230" s="149">
        <v>2178.43</v>
      </c>
      <c r="X230" s="150">
        <v>0.4</v>
      </c>
      <c r="Y230" s="149">
        <v>1307.06</v>
      </c>
      <c r="Z230" s="157">
        <v>0.24</v>
      </c>
      <c r="AA230" s="149">
        <v>871.37</v>
      </c>
      <c r="AB230" s="149">
        <v>0.16</v>
      </c>
      <c r="AC230" s="149">
        <v>2723.04</v>
      </c>
      <c r="AD230" s="158">
        <v>0.5</v>
      </c>
      <c r="AE230" s="147">
        <v>544.61</v>
      </c>
      <c r="AF230" s="159"/>
      <c r="AH230" s="126" t="s">
        <v>20</v>
      </c>
    </row>
    <row r="231" s="114" customFormat="1" ht="48" spans="1:34">
      <c r="A231" s="126">
        <v>308</v>
      </c>
      <c r="B231" s="126" t="s">
        <v>16</v>
      </c>
      <c r="C231" s="126" t="s">
        <v>186</v>
      </c>
      <c r="D231" s="126" t="s">
        <v>20</v>
      </c>
      <c r="E231" s="127" t="s">
        <v>402</v>
      </c>
      <c r="F231" s="127"/>
      <c r="G231" s="126" t="s">
        <v>119</v>
      </c>
      <c r="H231" s="128" t="s">
        <v>637</v>
      </c>
      <c r="I231" s="126" t="s">
        <v>638</v>
      </c>
      <c r="J231" s="126" t="s">
        <v>638</v>
      </c>
      <c r="K231" s="126" t="s">
        <v>519</v>
      </c>
      <c r="L231" s="126" t="s">
        <v>639</v>
      </c>
      <c r="M231" s="130">
        <v>45922</v>
      </c>
      <c r="N231" s="131">
        <v>45923</v>
      </c>
      <c r="O231" s="131">
        <v>46075</v>
      </c>
      <c r="P231" s="127">
        <v>15.3</v>
      </c>
      <c r="Q231" s="145">
        <v>20304</v>
      </c>
      <c r="R231" s="146">
        <v>0.04</v>
      </c>
      <c r="S231" s="147">
        <v>812.16</v>
      </c>
      <c r="T231" s="148">
        <v>12426.05</v>
      </c>
      <c r="U231" s="149">
        <v>1242.61</v>
      </c>
      <c r="V231" s="150">
        <v>0.1</v>
      </c>
      <c r="W231" s="149">
        <v>4970.42</v>
      </c>
      <c r="X231" s="150">
        <v>0.4</v>
      </c>
      <c r="Y231" s="149">
        <v>2982.25</v>
      </c>
      <c r="Z231" s="157">
        <v>0.24</v>
      </c>
      <c r="AA231" s="149">
        <v>1988.17</v>
      </c>
      <c r="AB231" s="149">
        <v>0.16</v>
      </c>
      <c r="AC231" s="149">
        <v>6213.02</v>
      </c>
      <c r="AD231" s="158">
        <v>0.5</v>
      </c>
      <c r="AE231" s="147">
        <v>1242.61</v>
      </c>
      <c r="AF231" s="159"/>
      <c r="AH231" s="126" t="s">
        <v>20</v>
      </c>
    </row>
    <row r="232" s="114" customFormat="1" ht="48" spans="1:34">
      <c r="A232" s="126">
        <v>309</v>
      </c>
      <c r="B232" s="126" t="s">
        <v>16</v>
      </c>
      <c r="C232" s="126" t="s">
        <v>186</v>
      </c>
      <c r="D232" s="126" t="s">
        <v>20</v>
      </c>
      <c r="E232" s="127" t="s">
        <v>342</v>
      </c>
      <c r="F232" s="127"/>
      <c r="G232" s="126" t="s">
        <v>119</v>
      </c>
      <c r="H232" s="128" t="s">
        <v>637</v>
      </c>
      <c r="I232" s="126" t="s">
        <v>638</v>
      </c>
      <c r="J232" s="126" t="s">
        <v>638</v>
      </c>
      <c r="K232" s="126" t="s">
        <v>519</v>
      </c>
      <c r="L232" s="126" t="s">
        <v>639</v>
      </c>
      <c r="M232" s="130">
        <v>45922</v>
      </c>
      <c r="N232" s="131">
        <v>45923</v>
      </c>
      <c r="O232" s="131">
        <v>46075</v>
      </c>
      <c r="P232" s="127">
        <v>10.2</v>
      </c>
      <c r="Q232" s="145">
        <v>14640</v>
      </c>
      <c r="R232" s="146">
        <v>0.04</v>
      </c>
      <c r="S232" s="147">
        <v>585.6</v>
      </c>
      <c r="T232" s="148">
        <v>5973.12</v>
      </c>
      <c r="U232" s="149">
        <v>597.31</v>
      </c>
      <c r="V232" s="150">
        <v>0.1</v>
      </c>
      <c r="W232" s="149">
        <v>2389.25</v>
      </c>
      <c r="X232" s="150">
        <v>0.4</v>
      </c>
      <c r="Y232" s="149">
        <v>1433.55</v>
      </c>
      <c r="Z232" s="157">
        <v>0.24</v>
      </c>
      <c r="AA232" s="149">
        <v>955.7</v>
      </c>
      <c r="AB232" s="149">
        <v>0.16</v>
      </c>
      <c r="AC232" s="149">
        <v>2986.56</v>
      </c>
      <c r="AD232" s="158">
        <v>0.5</v>
      </c>
      <c r="AE232" s="147">
        <v>597.31</v>
      </c>
      <c r="AF232" s="159"/>
      <c r="AH232" s="126" t="s">
        <v>20</v>
      </c>
    </row>
    <row r="233" s="114" customFormat="1" ht="48" spans="1:34">
      <c r="A233" s="126">
        <v>310</v>
      </c>
      <c r="B233" s="126" t="s">
        <v>16</v>
      </c>
      <c r="C233" s="126" t="s">
        <v>186</v>
      </c>
      <c r="D233" s="126" t="s">
        <v>20</v>
      </c>
      <c r="E233" s="127" t="s">
        <v>242</v>
      </c>
      <c r="F233" s="127"/>
      <c r="G233" s="126" t="s">
        <v>119</v>
      </c>
      <c r="H233" s="128" t="s">
        <v>640</v>
      </c>
      <c r="I233" s="126" t="s">
        <v>641</v>
      </c>
      <c r="J233" s="126" t="s">
        <v>641</v>
      </c>
      <c r="K233" s="126" t="s">
        <v>527</v>
      </c>
      <c r="L233" s="126" t="s">
        <v>531</v>
      </c>
      <c r="M233" s="130">
        <v>45923</v>
      </c>
      <c r="N233" s="131">
        <v>45924</v>
      </c>
      <c r="O233" s="131">
        <v>46104</v>
      </c>
      <c r="P233" s="127">
        <v>15</v>
      </c>
      <c r="Q233" s="145">
        <v>99000</v>
      </c>
      <c r="R233" s="146">
        <v>0.04</v>
      </c>
      <c r="S233" s="147">
        <v>3960</v>
      </c>
      <c r="T233" s="148">
        <v>59400</v>
      </c>
      <c r="U233" s="149">
        <v>5940</v>
      </c>
      <c r="V233" s="150">
        <v>0.1</v>
      </c>
      <c r="W233" s="149">
        <v>23760</v>
      </c>
      <c r="X233" s="150">
        <v>0.4</v>
      </c>
      <c r="Y233" s="149">
        <v>14256</v>
      </c>
      <c r="Z233" s="157">
        <v>0.24</v>
      </c>
      <c r="AA233" s="149">
        <v>9504</v>
      </c>
      <c r="AB233" s="149">
        <v>0.16</v>
      </c>
      <c r="AC233" s="149">
        <v>29700</v>
      </c>
      <c r="AD233" s="158">
        <v>0.5</v>
      </c>
      <c r="AE233" s="147">
        <v>5940</v>
      </c>
      <c r="AF233" s="159"/>
      <c r="AH233" s="126" t="s">
        <v>20</v>
      </c>
    </row>
    <row r="234" s="114" customFormat="1" ht="48" spans="1:34">
      <c r="A234" s="126">
        <v>311</v>
      </c>
      <c r="B234" s="126" t="s">
        <v>16</v>
      </c>
      <c r="C234" s="126" t="s">
        <v>186</v>
      </c>
      <c r="D234" s="126" t="s">
        <v>20</v>
      </c>
      <c r="E234" s="127" t="s">
        <v>199</v>
      </c>
      <c r="F234" s="127"/>
      <c r="G234" s="126" t="s">
        <v>119</v>
      </c>
      <c r="H234" s="128" t="s">
        <v>640</v>
      </c>
      <c r="I234" s="126" t="s">
        <v>641</v>
      </c>
      <c r="J234" s="126" t="s">
        <v>641</v>
      </c>
      <c r="K234" s="126" t="s">
        <v>527</v>
      </c>
      <c r="L234" s="126" t="s">
        <v>531</v>
      </c>
      <c r="M234" s="130">
        <v>45923</v>
      </c>
      <c r="N234" s="131">
        <v>45924</v>
      </c>
      <c r="O234" s="131">
        <v>46104</v>
      </c>
      <c r="P234" s="127">
        <v>12.5</v>
      </c>
      <c r="Q234" s="145">
        <v>48300</v>
      </c>
      <c r="R234" s="146">
        <v>0.04</v>
      </c>
      <c r="S234" s="147">
        <v>1932</v>
      </c>
      <c r="T234" s="148">
        <v>24150</v>
      </c>
      <c r="U234" s="149">
        <v>2415</v>
      </c>
      <c r="V234" s="150">
        <v>0.1</v>
      </c>
      <c r="W234" s="149">
        <v>9660</v>
      </c>
      <c r="X234" s="150">
        <v>0.4</v>
      </c>
      <c r="Y234" s="149">
        <v>5796</v>
      </c>
      <c r="Z234" s="157">
        <v>0.24</v>
      </c>
      <c r="AA234" s="149">
        <v>3864</v>
      </c>
      <c r="AB234" s="149">
        <v>0.16</v>
      </c>
      <c r="AC234" s="149">
        <v>12075</v>
      </c>
      <c r="AD234" s="158">
        <v>0.5</v>
      </c>
      <c r="AE234" s="147">
        <v>2415</v>
      </c>
      <c r="AF234" s="159"/>
      <c r="AH234" s="126" t="s">
        <v>20</v>
      </c>
    </row>
    <row r="235" s="114" customFormat="1" ht="48" spans="1:34">
      <c r="A235" s="126">
        <v>312</v>
      </c>
      <c r="B235" s="126" t="s">
        <v>16</v>
      </c>
      <c r="C235" s="126" t="s">
        <v>186</v>
      </c>
      <c r="D235" s="126" t="s">
        <v>20</v>
      </c>
      <c r="E235" s="127" t="s">
        <v>242</v>
      </c>
      <c r="F235" s="127"/>
      <c r="G235" s="126" t="s">
        <v>119</v>
      </c>
      <c r="H235" s="128" t="s">
        <v>642</v>
      </c>
      <c r="I235" s="126" t="s">
        <v>643</v>
      </c>
      <c r="J235" s="126" t="s">
        <v>643</v>
      </c>
      <c r="K235" s="126" t="s">
        <v>644</v>
      </c>
      <c r="L235" s="126" t="s">
        <v>645</v>
      </c>
      <c r="M235" s="130">
        <v>45926</v>
      </c>
      <c r="N235" s="131">
        <v>45927</v>
      </c>
      <c r="O235" s="131">
        <v>46107</v>
      </c>
      <c r="P235" s="127">
        <v>38</v>
      </c>
      <c r="Q235" s="145">
        <v>99000</v>
      </c>
      <c r="R235" s="146">
        <v>0.04</v>
      </c>
      <c r="S235" s="147">
        <v>3960</v>
      </c>
      <c r="T235" s="148">
        <v>150480</v>
      </c>
      <c r="U235" s="149">
        <v>15048</v>
      </c>
      <c r="V235" s="150">
        <v>0.1</v>
      </c>
      <c r="W235" s="149">
        <v>60192</v>
      </c>
      <c r="X235" s="150">
        <v>0.4</v>
      </c>
      <c r="Y235" s="149">
        <v>36115.2</v>
      </c>
      <c r="Z235" s="157">
        <v>0.24</v>
      </c>
      <c r="AA235" s="149">
        <v>24076.8</v>
      </c>
      <c r="AB235" s="149">
        <v>0.16</v>
      </c>
      <c r="AC235" s="149">
        <v>75240</v>
      </c>
      <c r="AD235" s="158">
        <v>0.5</v>
      </c>
      <c r="AE235" s="147">
        <v>15048</v>
      </c>
      <c r="AF235" s="159"/>
      <c r="AH235" s="126" t="s">
        <v>20</v>
      </c>
    </row>
    <row r="236" s="114" customFormat="1" ht="48" spans="1:34">
      <c r="A236" s="126">
        <v>313</v>
      </c>
      <c r="B236" s="126" t="s">
        <v>16</v>
      </c>
      <c r="C236" s="126" t="s">
        <v>186</v>
      </c>
      <c r="D236" s="126" t="s">
        <v>20</v>
      </c>
      <c r="E236" s="127" t="s">
        <v>402</v>
      </c>
      <c r="F236" s="127"/>
      <c r="G236" s="126" t="s">
        <v>119</v>
      </c>
      <c r="H236" s="128" t="s">
        <v>642</v>
      </c>
      <c r="I236" s="126" t="s">
        <v>643</v>
      </c>
      <c r="J236" s="126" t="s">
        <v>643</v>
      </c>
      <c r="K236" s="126" t="s">
        <v>644</v>
      </c>
      <c r="L236" s="126" t="s">
        <v>645</v>
      </c>
      <c r="M236" s="130">
        <v>45926</v>
      </c>
      <c r="N236" s="131">
        <v>45927</v>
      </c>
      <c r="O236" s="131">
        <v>46107</v>
      </c>
      <c r="P236" s="127">
        <v>28</v>
      </c>
      <c r="Q236" s="145">
        <v>20304</v>
      </c>
      <c r="R236" s="146">
        <v>0.04</v>
      </c>
      <c r="S236" s="147">
        <v>812.16</v>
      </c>
      <c r="T236" s="148">
        <v>22740.48</v>
      </c>
      <c r="U236" s="149">
        <v>2274.05</v>
      </c>
      <c r="V236" s="150">
        <v>0.1</v>
      </c>
      <c r="W236" s="149">
        <v>9096.2</v>
      </c>
      <c r="X236" s="150">
        <v>0.4</v>
      </c>
      <c r="Y236" s="149">
        <v>5457.72</v>
      </c>
      <c r="Z236" s="157">
        <v>0.24</v>
      </c>
      <c r="AA236" s="149">
        <v>3638.48</v>
      </c>
      <c r="AB236" s="149">
        <v>0.16</v>
      </c>
      <c r="AC236" s="149">
        <v>11370.23</v>
      </c>
      <c r="AD236" s="158">
        <v>0.5</v>
      </c>
      <c r="AE236" s="147">
        <v>2274.05</v>
      </c>
      <c r="AF236" s="159"/>
      <c r="AH236" s="126" t="s">
        <v>20</v>
      </c>
    </row>
    <row r="237" s="114" customFormat="1" ht="48" spans="1:34">
      <c r="A237" s="126">
        <v>314</v>
      </c>
      <c r="B237" s="126" t="s">
        <v>16</v>
      </c>
      <c r="C237" s="126" t="s">
        <v>186</v>
      </c>
      <c r="D237" s="126" t="s">
        <v>20</v>
      </c>
      <c r="E237" s="127" t="s">
        <v>199</v>
      </c>
      <c r="F237" s="127"/>
      <c r="G237" s="126" t="s">
        <v>119</v>
      </c>
      <c r="H237" s="128" t="s">
        <v>646</v>
      </c>
      <c r="I237" s="126" t="s">
        <v>570</v>
      </c>
      <c r="J237" s="126" t="s">
        <v>570</v>
      </c>
      <c r="K237" s="126" t="s">
        <v>534</v>
      </c>
      <c r="L237" s="126" t="s">
        <v>647</v>
      </c>
      <c r="M237" s="130">
        <v>45929</v>
      </c>
      <c r="N237" s="131">
        <v>45930</v>
      </c>
      <c r="O237" s="131">
        <v>46110</v>
      </c>
      <c r="P237" s="127">
        <v>9.6</v>
      </c>
      <c r="Q237" s="145">
        <v>48300</v>
      </c>
      <c r="R237" s="146">
        <v>0.04</v>
      </c>
      <c r="S237" s="147">
        <v>1932</v>
      </c>
      <c r="T237" s="148">
        <v>18547.2</v>
      </c>
      <c r="U237" s="149">
        <v>1854.72</v>
      </c>
      <c r="V237" s="150">
        <v>0.1</v>
      </c>
      <c r="W237" s="149">
        <v>7418.88</v>
      </c>
      <c r="X237" s="150">
        <v>0.4</v>
      </c>
      <c r="Y237" s="149">
        <v>4451.33</v>
      </c>
      <c r="Z237" s="157">
        <v>0.24</v>
      </c>
      <c r="AA237" s="149">
        <v>2967.55</v>
      </c>
      <c r="AB237" s="149">
        <v>0.16</v>
      </c>
      <c r="AC237" s="149">
        <v>9273.6</v>
      </c>
      <c r="AD237" s="158">
        <v>0.5</v>
      </c>
      <c r="AE237" s="147">
        <v>1854.72</v>
      </c>
      <c r="AF237" s="159"/>
      <c r="AH237" s="126" t="s">
        <v>20</v>
      </c>
    </row>
    <row r="238" s="114" customFormat="1" ht="48" spans="1:34">
      <c r="A238" s="126">
        <v>315</v>
      </c>
      <c r="B238" s="126" t="s">
        <v>16</v>
      </c>
      <c r="C238" s="126" t="s">
        <v>186</v>
      </c>
      <c r="D238" s="126" t="s">
        <v>20</v>
      </c>
      <c r="E238" s="127" t="s">
        <v>402</v>
      </c>
      <c r="F238" s="127"/>
      <c r="G238" s="126" t="s">
        <v>119</v>
      </c>
      <c r="H238" s="128" t="s">
        <v>646</v>
      </c>
      <c r="I238" s="126" t="s">
        <v>570</v>
      </c>
      <c r="J238" s="126" t="s">
        <v>570</v>
      </c>
      <c r="K238" s="126" t="s">
        <v>534</v>
      </c>
      <c r="L238" s="126" t="s">
        <v>647</v>
      </c>
      <c r="M238" s="130">
        <v>45929</v>
      </c>
      <c r="N238" s="131">
        <v>45930</v>
      </c>
      <c r="O238" s="131">
        <v>46110</v>
      </c>
      <c r="P238" s="127">
        <v>24.12</v>
      </c>
      <c r="Q238" s="145">
        <v>20304</v>
      </c>
      <c r="R238" s="146">
        <v>0.04</v>
      </c>
      <c r="S238" s="147">
        <v>812.16</v>
      </c>
      <c r="T238" s="148">
        <v>19589.3</v>
      </c>
      <c r="U238" s="149">
        <v>1958.93</v>
      </c>
      <c r="V238" s="150">
        <v>0.1</v>
      </c>
      <c r="W238" s="149">
        <v>7835.72</v>
      </c>
      <c r="X238" s="150">
        <v>0.4</v>
      </c>
      <c r="Y238" s="149">
        <v>4701.43</v>
      </c>
      <c r="Z238" s="157">
        <v>0.24</v>
      </c>
      <c r="AA238" s="149">
        <v>3134.29</v>
      </c>
      <c r="AB238" s="149">
        <v>0.16</v>
      </c>
      <c r="AC238" s="149">
        <v>9794.65</v>
      </c>
      <c r="AD238" s="158">
        <v>0.5</v>
      </c>
      <c r="AE238" s="147">
        <v>1958.93</v>
      </c>
      <c r="AF238" s="159"/>
      <c r="AH238" s="126" t="s">
        <v>20</v>
      </c>
    </row>
    <row r="239" s="114" customFormat="1" ht="48" spans="1:34">
      <c r="A239" s="126">
        <v>316</v>
      </c>
      <c r="B239" s="126" t="s">
        <v>16</v>
      </c>
      <c r="C239" s="126" t="s">
        <v>186</v>
      </c>
      <c r="D239" s="126" t="s">
        <v>20</v>
      </c>
      <c r="E239" s="127" t="s">
        <v>342</v>
      </c>
      <c r="F239" s="127"/>
      <c r="G239" s="126" t="s">
        <v>119</v>
      </c>
      <c r="H239" s="128" t="s">
        <v>646</v>
      </c>
      <c r="I239" s="126" t="s">
        <v>570</v>
      </c>
      <c r="J239" s="126" t="s">
        <v>570</v>
      </c>
      <c r="K239" s="126" t="s">
        <v>534</v>
      </c>
      <c r="L239" s="126" t="s">
        <v>647</v>
      </c>
      <c r="M239" s="130">
        <v>45929</v>
      </c>
      <c r="N239" s="131">
        <v>45930</v>
      </c>
      <c r="O239" s="131">
        <v>46110</v>
      </c>
      <c r="P239" s="127">
        <v>16.08</v>
      </c>
      <c r="Q239" s="145">
        <v>14640</v>
      </c>
      <c r="R239" s="146">
        <v>0.04</v>
      </c>
      <c r="S239" s="147">
        <v>585.6</v>
      </c>
      <c r="T239" s="148">
        <v>9416.45</v>
      </c>
      <c r="U239" s="149">
        <v>941.65</v>
      </c>
      <c r="V239" s="150">
        <v>0.1</v>
      </c>
      <c r="W239" s="149">
        <v>3766.58</v>
      </c>
      <c r="X239" s="150">
        <v>0.4</v>
      </c>
      <c r="Y239" s="149">
        <v>2259.95</v>
      </c>
      <c r="Z239" s="157">
        <v>0.24</v>
      </c>
      <c r="AA239" s="149">
        <v>1506.63</v>
      </c>
      <c r="AB239" s="149">
        <v>0.16</v>
      </c>
      <c r="AC239" s="149">
        <v>4708.22</v>
      </c>
      <c r="AD239" s="158">
        <v>0.5</v>
      </c>
      <c r="AE239" s="147">
        <v>941.65</v>
      </c>
      <c r="AF239" s="159"/>
      <c r="AH239" s="126" t="s">
        <v>20</v>
      </c>
    </row>
    <row r="240" s="114" customFormat="1" ht="48" spans="1:34">
      <c r="A240" s="126">
        <v>317</v>
      </c>
      <c r="B240" s="126" t="s">
        <v>16</v>
      </c>
      <c r="C240" s="126" t="s">
        <v>186</v>
      </c>
      <c r="D240" s="126" t="s">
        <v>20</v>
      </c>
      <c r="E240" s="127" t="s">
        <v>242</v>
      </c>
      <c r="F240" s="127"/>
      <c r="G240" s="126" t="s">
        <v>119</v>
      </c>
      <c r="H240" s="128" t="s">
        <v>648</v>
      </c>
      <c r="I240" s="126" t="s">
        <v>649</v>
      </c>
      <c r="J240" s="126" t="s">
        <v>649</v>
      </c>
      <c r="K240" s="126" t="s">
        <v>650</v>
      </c>
      <c r="L240" s="126" t="s">
        <v>651</v>
      </c>
      <c r="M240" s="130">
        <v>45929</v>
      </c>
      <c r="N240" s="131">
        <v>45930</v>
      </c>
      <c r="O240" s="131">
        <v>46051</v>
      </c>
      <c r="P240" s="127">
        <v>18.5</v>
      </c>
      <c r="Q240" s="145">
        <v>99000</v>
      </c>
      <c r="R240" s="146">
        <v>0.04</v>
      </c>
      <c r="S240" s="147">
        <v>3960</v>
      </c>
      <c r="T240" s="148">
        <v>73260</v>
      </c>
      <c r="U240" s="149">
        <v>7326</v>
      </c>
      <c r="V240" s="150">
        <v>0.1</v>
      </c>
      <c r="W240" s="149">
        <v>29304</v>
      </c>
      <c r="X240" s="150">
        <v>0.4</v>
      </c>
      <c r="Y240" s="149">
        <v>17582.4</v>
      </c>
      <c r="Z240" s="157">
        <v>0.24</v>
      </c>
      <c r="AA240" s="149">
        <v>11721.6</v>
      </c>
      <c r="AB240" s="149">
        <v>0.16</v>
      </c>
      <c r="AC240" s="149">
        <v>36630</v>
      </c>
      <c r="AD240" s="158">
        <v>0.5</v>
      </c>
      <c r="AE240" s="147">
        <v>7326</v>
      </c>
      <c r="AF240" s="159"/>
      <c r="AH240" s="126" t="s">
        <v>20</v>
      </c>
    </row>
    <row r="241" s="114" customFormat="1" ht="48" spans="1:34">
      <c r="A241" s="126">
        <v>318</v>
      </c>
      <c r="B241" s="126" t="s">
        <v>16</v>
      </c>
      <c r="C241" s="126" t="s">
        <v>186</v>
      </c>
      <c r="D241" s="126" t="s">
        <v>20</v>
      </c>
      <c r="E241" s="127" t="s">
        <v>232</v>
      </c>
      <c r="F241" s="127"/>
      <c r="G241" s="126" t="s">
        <v>119</v>
      </c>
      <c r="H241" s="128" t="s">
        <v>652</v>
      </c>
      <c r="I241" s="126" t="s">
        <v>653</v>
      </c>
      <c r="J241" s="126" t="s">
        <v>653</v>
      </c>
      <c r="K241" s="126" t="s">
        <v>654</v>
      </c>
      <c r="L241" s="126" t="s">
        <v>655</v>
      </c>
      <c r="M241" s="130">
        <v>45929</v>
      </c>
      <c r="N241" s="131">
        <v>45930</v>
      </c>
      <c r="O241" s="131">
        <v>46110</v>
      </c>
      <c r="P241" s="127">
        <v>19</v>
      </c>
      <c r="Q241" s="145">
        <v>55200</v>
      </c>
      <c r="R241" s="146">
        <v>0.04</v>
      </c>
      <c r="S241" s="147">
        <v>2208</v>
      </c>
      <c r="T241" s="148">
        <v>41952</v>
      </c>
      <c r="U241" s="149">
        <v>4195.2</v>
      </c>
      <c r="V241" s="150">
        <v>0.1</v>
      </c>
      <c r="W241" s="149">
        <v>16780.8</v>
      </c>
      <c r="X241" s="150">
        <v>0.4</v>
      </c>
      <c r="Y241" s="149">
        <v>10068.48</v>
      </c>
      <c r="Z241" s="157">
        <v>0.24</v>
      </c>
      <c r="AA241" s="149">
        <v>6712.32</v>
      </c>
      <c r="AB241" s="149">
        <v>0.16</v>
      </c>
      <c r="AC241" s="149">
        <v>20976</v>
      </c>
      <c r="AD241" s="158">
        <v>0.5</v>
      </c>
      <c r="AE241" s="147">
        <v>4195.2</v>
      </c>
      <c r="AF241" s="159"/>
      <c r="AH241" s="126" t="s">
        <v>20</v>
      </c>
    </row>
    <row r="242" s="114" customFormat="1" ht="48" spans="1:34">
      <c r="A242" s="126">
        <v>319</v>
      </c>
      <c r="B242" s="126" t="s">
        <v>16</v>
      </c>
      <c r="C242" s="126" t="s">
        <v>186</v>
      </c>
      <c r="D242" s="126" t="s">
        <v>20</v>
      </c>
      <c r="E242" s="127" t="s">
        <v>242</v>
      </c>
      <c r="F242" s="127"/>
      <c r="G242" s="126" t="s">
        <v>119</v>
      </c>
      <c r="H242" s="128" t="s">
        <v>652</v>
      </c>
      <c r="I242" s="126" t="s">
        <v>653</v>
      </c>
      <c r="J242" s="126" t="s">
        <v>653</v>
      </c>
      <c r="K242" s="126" t="s">
        <v>654</v>
      </c>
      <c r="L242" s="126" t="s">
        <v>655</v>
      </c>
      <c r="M242" s="130">
        <v>45929</v>
      </c>
      <c r="N242" s="131">
        <v>45930</v>
      </c>
      <c r="O242" s="131">
        <v>46110</v>
      </c>
      <c r="P242" s="127">
        <v>20.5</v>
      </c>
      <c r="Q242" s="145">
        <v>99000</v>
      </c>
      <c r="R242" s="146">
        <v>0.04</v>
      </c>
      <c r="S242" s="147">
        <v>3960</v>
      </c>
      <c r="T242" s="148">
        <v>81180</v>
      </c>
      <c r="U242" s="149">
        <v>8118</v>
      </c>
      <c r="V242" s="150">
        <v>0.1</v>
      </c>
      <c r="W242" s="149">
        <v>32472</v>
      </c>
      <c r="X242" s="150">
        <v>0.4</v>
      </c>
      <c r="Y242" s="149">
        <v>19483.2</v>
      </c>
      <c r="Z242" s="157">
        <v>0.24</v>
      </c>
      <c r="AA242" s="149">
        <v>12988.8</v>
      </c>
      <c r="AB242" s="149">
        <v>0.16</v>
      </c>
      <c r="AC242" s="149">
        <v>40590</v>
      </c>
      <c r="AD242" s="158">
        <v>0.5</v>
      </c>
      <c r="AE242" s="147">
        <v>8118</v>
      </c>
      <c r="AF242" s="159"/>
      <c r="AH242" s="126" t="s">
        <v>20</v>
      </c>
    </row>
    <row r="243" s="114" customFormat="1" ht="48" spans="1:34">
      <c r="A243" s="126">
        <v>320</v>
      </c>
      <c r="B243" s="126" t="s">
        <v>16</v>
      </c>
      <c r="C243" s="126" t="s">
        <v>186</v>
      </c>
      <c r="D243" s="126" t="s">
        <v>20</v>
      </c>
      <c r="E243" s="127" t="s">
        <v>402</v>
      </c>
      <c r="F243" s="127"/>
      <c r="G243" s="126" t="s">
        <v>119</v>
      </c>
      <c r="H243" s="128" t="s">
        <v>656</v>
      </c>
      <c r="I243" s="126" t="s">
        <v>657</v>
      </c>
      <c r="J243" s="126" t="s">
        <v>657</v>
      </c>
      <c r="K243" s="126" t="s">
        <v>534</v>
      </c>
      <c r="L243" s="126" t="s">
        <v>574</v>
      </c>
      <c r="M243" s="130">
        <v>45929</v>
      </c>
      <c r="N243" s="131">
        <v>45930</v>
      </c>
      <c r="O243" s="131">
        <v>46110</v>
      </c>
      <c r="P243" s="127">
        <v>22</v>
      </c>
      <c r="Q243" s="145">
        <v>20304</v>
      </c>
      <c r="R243" s="146">
        <v>0.04</v>
      </c>
      <c r="S243" s="147">
        <v>812.16</v>
      </c>
      <c r="T243" s="148">
        <v>17867.52</v>
      </c>
      <c r="U243" s="149">
        <v>1786.75</v>
      </c>
      <c r="V243" s="150">
        <v>0.1</v>
      </c>
      <c r="W243" s="149">
        <v>7147</v>
      </c>
      <c r="X243" s="150">
        <v>0.4</v>
      </c>
      <c r="Y243" s="149">
        <v>4288.2</v>
      </c>
      <c r="Z243" s="157">
        <v>0.24</v>
      </c>
      <c r="AA243" s="149">
        <v>2858.8</v>
      </c>
      <c r="AB243" s="149">
        <v>0.16</v>
      </c>
      <c r="AC243" s="149">
        <v>8933.77</v>
      </c>
      <c r="AD243" s="158">
        <v>0.5</v>
      </c>
      <c r="AE243" s="147">
        <v>1786.75</v>
      </c>
      <c r="AF243" s="159"/>
      <c r="AH243" s="126" t="s">
        <v>20</v>
      </c>
    </row>
    <row r="244" s="114" customFormat="1" ht="48" spans="1:34">
      <c r="A244" s="126">
        <v>321</v>
      </c>
      <c r="B244" s="126" t="s">
        <v>16</v>
      </c>
      <c r="C244" s="126" t="s">
        <v>186</v>
      </c>
      <c r="D244" s="126" t="s">
        <v>20</v>
      </c>
      <c r="E244" s="127" t="s">
        <v>402</v>
      </c>
      <c r="F244" s="127"/>
      <c r="G244" s="126" t="s">
        <v>119</v>
      </c>
      <c r="H244" s="128" t="s">
        <v>658</v>
      </c>
      <c r="I244" s="126" t="s">
        <v>659</v>
      </c>
      <c r="J244" s="126" t="s">
        <v>659</v>
      </c>
      <c r="K244" s="126" t="s">
        <v>660</v>
      </c>
      <c r="L244" s="126" t="s">
        <v>661</v>
      </c>
      <c r="M244" s="130">
        <v>45930</v>
      </c>
      <c r="N244" s="131">
        <v>45931</v>
      </c>
      <c r="O244" s="131">
        <v>46111</v>
      </c>
      <c r="P244" s="127">
        <v>14</v>
      </c>
      <c r="Q244" s="145">
        <v>20304</v>
      </c>
      <c r="R244" s="146">
        <v>0.04</v>
      </c>
      <c r="S244" s="147">
        <v>812.16</v>
      </c>
      <c r="T244" s="148">
        <v>11370.24</v>
      </c>
      <c r="U244" s="149">
        <v>1137.02</v>
      </c>
      <c r="V244" s="150">
        <v>0.1</v>
      </c>
      <c r="W244" s="149">
        <v>4548.1</v>
      </c>
      <c r="X244" s="150">
        <v>0.4</v>
      </c>
      <c r="Y244" s="149">
        <v>2728.86</v>
      </c>
      <c r="Z244" s="157">
        <v>0.24</v>
      </c>
      <c r="AA244" s="149">
        <v>1819.24</v>
      </c>
      <c r="AB244" s="149">
        <v>0.16</v>
      </c>
      <c r="AC244" s="149">
        <v>5685.12</v>
      </c>
      <c r="AD244" s="158">
        <v>0.5</v>
      </c>
      <c r="AE244" s="147">
        <v>1137.02</v>
      </c>
      <c r="AF244" s="159"/>
      <c r="AH244" s="126" t="s">
        <v>20</v>
      </c>
    </row>
    <row r="245" s="114" customFormat="1" ht="48" spans="1:34">
      <c r="A245" s="126">
        <v>322</v>
      </c>
      <c r="B245" s="126" t="s">
        <v>16</v>
      </c>
      <c r="C245" s="126" t="s">
        <v>186</v>
      </c>
      <c r="D245" s="126" t="s">
        <v>20</v>
      </c>
      <c r="E245" s="127" t="s">
        <v>402</v>
      </c>
      <c r="F245" s="127"/>
      <c r="G245" s="126" t="s">
        <v>119</v>
      </c>
      <c r="H245" s="128" t="s">
        <v>658</v>
      </c>
      <c r="I245" s="126" t="s">
        <v>659</v>
      </c>
      <c r="J245" s="126" t="s">
        <v>659</v>
      </c>
      <c r="K245" s="126" t="s">
        <v>660</v>
      </c>
      <c r="L245" s="126" t="s">
        <v>661</v>
      </c>
      <c r="M245" s="130">
        <v>45930</v>
      </c>
      <c r="N245" s="131">
        <v>45931</v>
      </c>
      <c r="O245" s="131">
        <v>46111</v>
      </c>
      <c r="P245" s="127">
        <v>13.5</v>
      </c>
      <c r="Q245" s="145">
        <v>20304</v>
      </c>
      <c r="R245" s="146">
        <v>0.04</v>
      </c>
      <c r="S245" s="147">
        <v>812.16</v>
      </c>
      <c r="T245" s="148">
        <v>10964.16</v>
      </c>
      <c r="U245" s="149">
        <v>1096.42</v>
      </c>
      <c r="V245" s="150">
        <v>0.1</v>
      </c>
      <c r="W245" s="149">
        <v>4385.66</v>
      </c>
      <c r="X245" s="150">
        <v>0.4</v>
      </c>
      <c r="Y245" s="149">
        <v>2631.4</v>
      </c>
      <c r="Z245" s="157">
        <v>0.24</v>
      </c>
      <c r="AA245" s="149">
        <v>1754.26</v>
      </c>
      <c r="AB245" s="149">
        <v>0.16</v>
      </c>
      <c r="AC245" s="149">
        <v>5482.08</v>
      </c>
      <c r="AD245" s="158">
        <v>0.5</v>
      </c>
      <c r="AE245" s="147">
        <v>1096.42</v>
      </c>
      <c r="AF245" s="159"/>
      <c r="AH245" s="126" t="s">
        <v>20</v>
      </c>
    </row>
    <row r="246" s="114" customFormat="1" ht="48" spans="1:34">
      <c r="A246" s="126">
        <v>323</v>
      </c>
      <c r="B246" s="126" t="s">
        <v>16</v>
      </c>
      <c r="C246" s="126" t="s">
        <v>186</v>
      </c>
      <c r="D246" s="126" t="s">
        <v>20</v>
      </c>
      <c r="E246" s="127" t="s">
        <v>342</v>
      </c>
      <c r="F246" s="127"/>
      <c r="G246" s="126" t="s">
        <v>119</v>
      </c>
      <c r="H246" s="128" t="s">
        <v>658</v>
      </c>
      <c r="I246" s="126" t="s">
        <v>659</v>
      </c>
      <c r="J246" s="126" t="s">
        <v>659</v>
      </c>
      <c r="K246" s="126" t="s">
        <v>660</v>
      </c>
      <c r="L246" s="126" t="s">
        <v>661</v>
      </c>
      <c r="M246" s="130">
        <v>45930</v>
      </c>
      <c r="N246" s="131">
        <v>45931</v>
      </c>
      <c r="O246" s="131">
        <v>46111</v>
      </c>
      <c r="P246" s="127">
        <v>13.5</v>
      </c>
      <c r="Q246" s="145">
        <v>14640</v>
      </c>
      <c r="R246" s="146">
        <v>0.04</v>
      </c>
      <c r="S246" s="147">
        <v>585.6</v>
      </c>
      <c r="T246" s="148">
        <v>7905.6</v>
      </c>
      <c r="U246" s="149">
        <v>790.56</v>
      </c>
      <c r="V246" s="150">
        <v>0.1</v>
      </c>
      <c r="W246" s="149">
        <v>3162.24</v>
      </c>
      <c r="X246" s="150">
        <v>0.4</v>
      </c>
      <c r="Y246" s="149">
        <v>1897.34</v>
      </c>
      <c r="Z246" s="157">
        <v>0.24</v>
      </c>
      <c r="AA246" s="149">
        <v>1264.9</v>
      </c>
      <c r="AB246" s="149">
        <v>0.16</v>
      </c>
      <c r="AC246" s="149">
        <v>3952.8</v>
      </c>
      <c r="AD246" s="158">
        <v>0.5</v>
      </c>
      <c r="AE246" s="147">
        <v>790.56</v>
      </c>
      <c r="AF246" s="159"/>
      <c r="AH246" s="126" t="s">
        <v>20</v>
      </c>
    </row>
    <row r="247" s="114" customFormat="1" ht="60" spans="1:34">
      <c r="A247" s="126">
        <v>324</v>
      </c>
      <c r="B247" s="126" t="s">
        <v>16</v>
      </c>
      <c r="C247" s="126" t="s">
        <v>186</v>
      </c>
      <c r="D247" s="126" t="s">
        <v>20</v>
      </c>
      <c r="E247" s="127" t="s">
        <v>402</v>
      </c>
      <c r="F247" s="127"/>
      <c r="G247" s="126" t="s">
        <v>119</v>
      </c>
      <c r="H247" s="128" t="s">
        <v>662</v>
      </c>
      <c r="I247" s="126" t="s">
        <v>663</v>
      </c>
      <c r="J247" s="126" t="s">
        <v>663</v>
      </c>
      <c r="K247" s="126" t="s">
        <v>519</v>
      </c>
      <c r="L247" s="126" t="s">
        <v>664</v>
      </c>
      <c r="M247" s="130">
        <v>45941</v>
      </c>
      <c r="N247" s="131">
        <v>45942</v>
      </c>
      <c r="O247" s="131">
        <v>46123</v>
      </c>
      <c r="P247" s="127">
        <v>47</v>
      </c>
      <c r="Q247" s="145">
        <v>20304</v>
      </c>
      <c r="R247" s="146">
        <v>0.04</v>
      </c>
      <c r="S247" s="147">
        <v>812.16</v>
      </c>
      <c r="T247" s="148">
        <v>38171.52</v>
      </c>
      <c r="U247" s="149">
        <v>3817.15</v>
      </c>
      <c r="V247" s="150">
        <v>0.1</v>
      </c>
      <c r="W247" s="149">
        <v>15268.6</v>
      </c>
      <c r="X247" s="150">
        <v>0.4</v>
      </c>
      <c r="Y247" s="149">
        <v>9161.16</v>
      </c>
      <c r="Z247" s="157">
        <v>0.24</v>
      </c>
      <c r="AA247" s="149">
        <v>6107.44</v>
      </c>
      <c r="AB247" s="149">
        <v>0.16</v>
      </c>
      <c r="AC247" s="149">
        <v>19085.77</v>
      </c>
      <c r="AD247" s="158">
        <v>0.5</v>
      </c>
      <c r="AE247" s="147">
        <v>3817.15</v>
      </c>
      <c r="AF247" s="159"/>
      <c r="AH247" s="126" t="s">
        <v>20</v>
      </c>
    </row>
    <row r="248" s="114" customFormat="1" ht="60" spans="1:34">
      <c r="A248" s="126">
        <v>325</v>
      </c>
      <c r="B248" s="126" t="s">
        <v>16</v>
      </c>
      <c r="C248" s="126" t="s">
        <v>186</v>
      </c>
      <c r="D248" s="126" t="s">
        <v>20</v>
      </c>
      <c r="E248" s="127" t="s">
        <v>402</v>
      </c>
      <c r="F248" s="127"/>
      <c r="G248" s="126" t="s">
        <v>119</v>
      </c>
      <c r="H248" s="128" t="s">
        <v>662</v>
      </c>
      <c r="I248" s="126" t="s">
        <v>663</v>
      </c>
      <c r="J248" s="126" t="s">
        <v>663</v>
      </c>
      <c r="K248" s="126" t="s">
        <v>606</v>
      </c>
      <c r="L248" s="126" t="s">
        <v>664</v>
      </c>
      <c r="M248" s="130">
        <v>45941</v>
      </c>
      <c r="N248" s="131">
        <v>45942</v>
      </c>
      <c r="O248" s="131">
        <v>46123</v>
      </c>
      <c r="P248" s="127">
        <v>24</v>
      </c>
      <c r="Q248" s="145">
        <v>20304</v>
      </c>
      <c r="R248" s="146">
        <v>0.04</v>
      </c>
      <c r="S248" s="147">
        <v>812.16</v>
      </c>
      <c r="T248" s="148">
        <v>19491.84</v>
      </c>
      <c r="U248" s="149">
        <v>1949.19</v>
      </c>
      <c r="V248" s="150">
        <v>0.1</v>
      </c>
      <c r="W248" s="149">
        <v>7796.74</v>
      </c>
      <c r="X248" s="150">
        <v>0.4</v>
      </c>
      <c r="Y248" s="149">
        <v>4678.04</v>
      </c>
      <c r="Z248" s="157">
        <v>0.24</v>
      </c>
      <c r="AA248" s="149">
        <v>3118.7</v>
      </c>
      <c r="AB248" s="149">
        <v>0.16</v>
      </c>
      <c r="AC248" s="149">
        <v>9745.91</v>
      </c>
      <c r="AD248" s="158">
        <v>0.5</v>
      </c>
      <c r="AE248" s="147">
        <v>1949.19</v>
      </c>
      <c r="AF248" s="159"/>
      <c r="AH248" s="126" t="s">
        <v>20</v>
      </c>
    </row>
    <row r="249" s="114" customFormat="1" ht="60" spans="1:34">
      <c r="A249" s="126">
        <v>326</v>
      </c>
      <c r="B249" s="126" t="s">
        <v>16</v>
      </c>
      <c r="C249" s="126" t="s">
        <v>186</v>
      </c>
      <c r="D249" s="126" t="s">
        <v>20</v>
      </c>
      <c r="E249" s="127" t="s">
        <v>342</v>
      </c>
      <c r="F249" s="127"/>
      <c r="G249" s="126" t="s">
        <v>119</v>
      </c>
      <c r="H249" s="128" t="s">
        <v>662</v>
      </c>
      <c r="I249" s="126" t="s">
        <v>663</v>
      </c>
      <c r="J249" s="126" t="s">
        <v>663</v>
      </c>
      <c r="K249" s="126" t="s">
        <v>606</v>
      </c>
      <c r="L249" s="126" t="s">
        <v>664</v>
      </c>
      <c r="M249" s="130">
        <v>45941</v>
      </c>
      <c r="N249" s="131">
        <v>45942</v>
      </c>
      <c r="O249" s="131">
        <v>46123</v>
      </c>
      <c r="P249" s="127">
        <v>24</v>
      </c>
      <c r="Q249" s="145">
        <v>14640</v>
      </c>
      <c r="R249" s="146">
        <v>0.04</v>
      </c>
      <c r="S249" s="147">
        <v>585.6</v>
      </c>
      <c r="T249" s="148">
        <v>14054.4</v>
      </c>
      <c r="U249" s="149">
        <v>1405.44</v>
      </c>
      <c r="V249" s="150">
        <v>0.1</v>
      </c>
      <c r="W249" s="149">
        <v>5621.76</v>
      </c>
      <c r="X249" s="150">
        <v>0.4</v>
      </c>
      <c r="Y249" s="149">
        <v>3373.06</v>
      </c>
      <c r="Z249" s="157">
        <v>0.24</v>
      </c>
      <c r="AA249" s="149">
        <v>2248.7</v>
      </c>
      <c r="AB249" s="149">
        <v>0.16</v>
      </c>
      <c r="AC249" s="149">
        <v>7027.2</v>
      </c>
      <c r="AD249" s="158">
        <v>0.5</v>
      </c>
      <c r="AE249" s="147">
        <v>1405.44</v>
      </c>
      <c r="AF249" s="159"/>
      <c r="AH249" s="126" t="s">
        <v>20</v>
      </c>
    </row>
    <row r="250" s="114" customFormat="1" ht="36" spans="1:34">
      <c r="A250" s="126">
        <v>327</v>
      </c>
      <c r="B250" s="126" t="s">
        <v>16</v>
      </c>
      <c r="C250" s="126" t="s">
        <v>186</v>
      </c>
      <c r="D250" s="126" t="s">
        <v>20</v>
      </c>
      <c r="E250" s="127" t="s">
        <v>402</v>
      </c>
      <c r="F250" s="127"/>
      <c r="G250" s="126" t="s">
        <v>119</v>
      </c>
      <c r="H250" s="128" t="s">
        <v>665</v>
      </c>
      <c r="I250" s="126" t="s">
        <v>666</v>
      </c>
      <c r="J250" s="126" t="s">
        <v>666</v>
      </c>
      <c r="K250" s="126" t="s">
        <v>667</v>
      </c>
      <c r="L250" s="126" t="s">
        <v>668</v>
      </c>
      <c r="M250" s="130">
        <v>45944</v>
      </c>
      <c r="N250" s="131">
        <v>45945</v>
      </c>
      <c r="O250" s="131">
        <v>46036</v>
      </c>
      <c r="P250" s="127">
        <v>11.5</v>
      </c>
      <c r="Q250" s="145">
        <v>20304</v>
      </c>
      <c r="R250" s="146">
        <v>0.04</v>
      </c>
      <c r="S250" s="147">
        <v>812.16</v>
      </c>
      <c r="T250" s="148">
        <v>9339.84</v>
      </c>
      <c r="U250" s="149">
        <v>933.98</v>
      </c>
      <c r="V250" s="150">
        <v>0.1</v>
      </c>
      <c r="W250" s="149">
        <v>3735.93</v>
      </c>
      <c r="X250" s="150">
        <v>0.4</v>
      </c>
      <c r="Y250" s="149">
        <v>2241.56</v>
      </c>
      <c r="Z250" s="157">
        <v>0.24</v>
      </c>
      <c r="AA250" s="149">
        <v>1494.37</v>
      </c>
      <c r="AB250" s="149">
        <v>0.16</v>
      </c>
      <c r="AC250" s="149">
        <v>4669.93</v>
      </c>
      <c r="AD250" s="158">
        <v>0.5</v>
      </c>
      <c r="AE250" s="147">
        <v>933.98</v>
      </c>
      <c r="AF250" s="159"/>
      <c r="AH250" s="126" t="s">
        <v>20</v>
      </c>
    </row>
    <row r="251" s="114" customFormat="1" ht="48" spans="1:34">
      <c r="A251" s="126">
        <v>328</v>
      </c>
      <c r="B251" s="126" t="s">
        <v>16</v>
      </c>
      <c r="C251" s="126" t="s">
        <v>186</v>
      </c>
      <c r="D251" s="126" t="s">
        <v>20</v>
      </c>
      <c r="E251" s="127" t="s">
        <v>402</v>
      </c>
      <c r="F251" s="127"/>
      <c r="G251" s="126" t="s">
        <v>119</v>
      </c>
      <c r="H251" s="128" t="s">
        <v>669</v>
      </c>
      <c r="I251" s="126" t="s">
        <v>670</v>
      </c>
      <c r="J251" s="126" t="s">
        <v>670</v>
      </c>
      <c r="K251" s="126" t="s">
        <v>671</v>
      </c>
      <c r="L251" s="126" t="s">
        <v>672</v>
      </c>
      <c r="M251" s="130">
        <v>45944</v>
      </c>
      <c r="N251" s="131">
        <v>45945</v>
      </c>
      <c r="O251" s="131">
        <v>46067</v>
      </c>
      <c r="P251" s="127">
        <v>40</v>
      </c>
      <c r="Q251" s="145">
        <v>20304</v>
      </c>
      <c r="R251" s="146">
        <v>0.04</v>
      </c>
      <c r="S251" s="147">
        <v>812.16</v>
      </c>
      <c r="T251" s="148">
        <v>32486.4</v>
      </c>
      <c r="U251" s="149">
        <v>3248.64</v>
      </c>
      <c r="V251" s="150">
        <v>0.1</v>
      </c>
      <c r="W251" s="149">
        <v>12994.56</v>
      </c>
      <c r="X251" s="150">
        <v>0.4</v>
      </c>
      <c r="Y251" s="149">
        <v>7796.74</v>
      </c>
      <c r="Z251" s="157">
        <v>0.24</v>
      </c>
      <c r="AA251" s="149">
        <v>5197.82</v>
      </c>
      <c r="AB251" s="149">
        <v>0.16</v>
      </c>
      <c r="AC251" s="149">
        <v>16243.2</v>
      </c>
      <c r="AD251" s="158">
        <v>0.5</v>
      </c>
      <c r="AE251" s="147">
        <v>3248.64</v>
      </c>
      <c r="AF251" s="159"/>
      <c r="AH251" s="126" t="s">
        <v>20</v>
      </c>
    </row>
    <row r="252" s="114" customFormat="1" ht="48" spans="1:34">
      <c r="A252" s="126">
        <v>329</v>
      </c>
      <c r="B252" s="126" t="s">
        <v>16</v>
      </c>
      <c r="C252" s="126" t="s">
        <v>186</v>
      </c>
      <c r="D252" s="126" t="s">
        <v>20</v>
      </c>
      <c r="E252" s="127" t="s">
        <v>242</v>
      </c>
      <c r="F252" s="127"/>
      <c r="G252" s="126" t="s">
        <v>119</v>
      </c>
      <c r="H252" s="128" t="s">
        <v>673</v>
      </c>
      <c r="I252" s="126" t="s">
        <v>666</v>
      </c>
      <c r="J252" s="126" t="s">
        <v>666</v>
      </c>
      <c r="K252" s="126" t="s">
        <v>667</v>
      </c>
      <c r="L252" s="126" t="s">
        <v>674</v>
      </c>
      <c r="M252" s="130">
        <v>45944</v>
      </c>
      <c r="N252" s="131">
        <v>45945</v>
      </c>
      <c r="O252" s="131">
        <v>46217</v>
      </c>
      <c r="P252" s="127">
        <v>32.5</v>
      </c>
      <c r="Q252" s="145">
        <v>99000</v>
      </c>
      <c r="R252" s="146">
        <v>0.048</v>
      </c>
      <c r="S252" s="147">
        <v>4752</v>
      </c>
      <c r="T252" s="148">
        <v>154440</v>
      </c>
      <c r="U252" s="149">
        <v>15444</v>
      </c>
      <c r="V252" s="150">
        <v>0.1</v>
      </c>
      <c r="W252" s="149">
        <v>61776</v>
      </c>
      <c r="X252" s="150">
        <v>0.4</v>
      </c>
      <c r="Y252" s="149">
        <v>37065.6</v>
      </c>
      <c r="Z252" s="157">
        <v>0.24</v>
      </c>
      <c r="AA252" s="149">
        <v>24710.4</v>
      </c>
      <c r="AB252" s="149">
        <v>0.16</v>
      </c>
      <c r="AC252" s="149">
        <v>77220</v>
      </c>
      <c r="AD252" s="158">
        <v>0.5</v>
      </c>
      <c r="AE252" s="147">
        <v>15444</v>
      </c>
      <c r="AF252" s="159"/>
      <c r="AH252" s="126" t="s">
        <v>20</v>
      </c>
    </row>
    <row r="253" s="114" customFormat="1" ht="48" spans="1:34">
      <c r="A253" s="126">
        <v>330</v>
      </c>
      <c r="B253" s="126" t="s">
        <v>16</v>
      </c>
      <c r="C253" s="126" t="s">
        <v>186</v>
      </c>
      <c r="D253" s="126" t="s">
        <v>20</v>
      </c>
      <c r="E253" s="127" t="s">
        <v>402</v>
      </c>
      <c r="F253" s="127"/>
      <c r="G253" s="126" t="s">
        <v>119</v>
      </c>
      <c r="H253" s="128" t="s">
        <v>675</v>
      </c>
      <c r="I253" s="126" t="s">
        <v>676</v>
      </c>
      <c r="J253" s="126" t="s">
        <v>676</v>
      </c>
      <c r="K253" s="126" t="s">
        <v>671</v>
      </c>
      <c r="L253" s="126" t="s">
        <v>672</v>
      </c>
      <c r="M253" s="130">
        <v>45944</v>
      </c>
      <c r="N253" s="131">
        <v>45945</v>
      </c>
      <c r="O253" s="131">
        <v>46067</v>
      </c>
      <c r="P253" s="127">
        <v>35</v>
      </c>
      <c r="Q253" s="145">
        <v>20304</v>
      </c>
      <c r="R253" s="146">
        <v>0.04</v>
      </c>
      <c r="S253" s="147">
        <v>812.16</v>
      </c>
      <c r="T253" s="148">
        <v>28425.6</v>
      </c>
      <c r="U253" s="149">
        <v>2842.56</v>
      </c>
      <c r="V253" s="150">
        <v>0.1</v>
      </c>
      <c r="W253" s="149">
        <v>11370.24</v>
      </c>
      <c r="X253" s="150">
        <v>0.4</v>
      </c>
      <c r="Y253" s="149">
        <v>6822.14</v>
      </c>
      <c r="Z253" s="157">
        <v>0.24</v>
      </c>
      <c r="AA253" s="149">
        <v>4548.1</v>
      </c>
      <c r="AB253" s="149">
        <v>0.16</v>
      </c>
      <c r="AC253" s="149">
        <v>14212.8</v>
      </c>
      <c r="AD253" s="158">
        <v>0.5</v>
      </c>
      <c r="AE253" s="147">
        <v>2842.56</v>
      </c>
      <c r="AF253" s="159"/>
      <c r="AH253" s="126" t="s">
        <v>20</v>
      </c>
    </row>
    <row r="254" s="114" customFormat="1" ht="48" spans="1:34">
      <c r="A254" s="126">
        <v>331</v>
      </c>
      <c r="B254" s="126" t="s">
        <v>16</v>
      </c>
      <c r="C254" s="126" t="s">
        <v>186</v>
      </c>
      <c r="D254" s="126" t="s">
        <v>20</v>
      </c>
      <c r="E254" s="127" t="s">
        <v>402</v>
      </c>
      <c r="F254" s="127"/>
      <c r="G254" s="126" t="s">
        <v>119</v>
      </c>
      <c r="H254" s="128" t="s">
        <v>677</v>
      </c>
      <c r="I254" s="126" t="s">
        <v>678</v>
      </c>
      <c r="J254" s="126" t="s">
        <v>678</v>
      </c>
      <c r="K254" s="126" t="s">
        <v>671</v>
      </c>
      <c r="L254" s="126" t="s">
        <v>679</v>
      </c>
      <c r="M254" s="130">
        <v>45944</v>
      </c>
      <c r="N254" s="131">
        <v>45945</v>
      </c>
      <c r="O254" s="131">
        <v>46067</v>
      </c>
      <c r="P254" s="127">
        <v>42</v>
      </c>
      <c r="Q254" s="145">
        <v>20304</v>
      </c>
      <c r="R254" s="146">
        <v>0.04</v>
      </c>
      <c r="S254" s="147">
        <v>812.16</v>
      </c>
      <c r="T254" s="148">
        <v>34110.72</v>
      </c>
      <c r="U254" s="149">
        <v>3411.07</v>
      </c>
      <c r="V254" s="150">
        <v>0.1</v>
      </c>
      <c r="W254" s="149">
        <v>13644.29</v>
      </c>
      <c r="X254" s="150">
        <v>0.4</v>
      </c>
      <c r="Y254" s="149">
        <v>8186.57</v>
      </c>
      <c r="Z254" s="157">
        <v>0.24</v>
      </c>
      <c r="AA254" s="149">
        <v>5457.72</v>
      </c>
      <c r="AB254" s="149">
        <v>0.16</v>
      </c>
      <c r="AC254" s="149">
        <v>17055.36</v>
      </c>
      <c r="AD254" s="158">
        <v>0.5</v>
      </c>
      <c r="AE254" s="147">
        <v>3411.07</v>
      </c>
      <c r="AF254" s="159"/>
      <c r="AH254" s="126" t="s">
        <v>20</v>
      </c>
    </row>
    <row r="255" s="114" customFormat="1" ht="48" spans="1:34">
      <c r="A255" s="126">
        <v>332</v>
      </c>
      <c r="B255" s="126" t="s">
        <v>16</v>
      </c>
      <c r="C255" s="126" t="s">
        <v>186</v>
      </c>
      <c r="D255" s="126" t="s">
        <v>20</v>
      </c>
      <c r="E255" s="127" t="s">
        <v>402</v>
      </c>
      <c r="F255" s="127"/>
      <c r="G255" s="126" t="s">
        <v>119</v>
      </c>
      <c r="H255" s="128" t="s">
        <v>680</v>
      </c>
      <c r="I255" s="126" t="s">
        <v>681</v>
      </c>
      <c r="J255" s="126" t="s">
        <v>681</v>
      </c>
      <c r="K255" s="126" t="s">
        <v>644</v>
      </c>
      <c r="L255" s="126" t="s">
        <v>682</v>
      </c>
      <c r="M255" s="130">
        <v>45944</v>
      </c>
      <c r="N255" s="131">
        <v>45945</v>
      </c>
      <c r="O255" s="131">
        <v>46067</v>
      </c>
      <c r="P255" s="127">
        <v>44</v>
      </c>
      <c r="Q255" s="145">
        <v>20304</v>
      </c>
      <c r="R255" s="146">
        <v>0.04</v>
      </c>
      <c r="S255" s="147">
        <v>812.16</v>
      </c>
      <c r="T255" s="148">
        <v>35735.04</v>
      </c>
      <c r="U255" s="149">
        <v>3573.5</v>
      </c>
      <c r="V255" s="150">
        <v>0.1</v>
      </c>
      <c r="W255" s="149">
        <v>14294.02</v>
      </c>
      <c r="X255" s="150">
        <v>0.4</v>
      </c>
      <c r="Y255" s="149">
        <v>8576.41</v>
      </c>
      <c r="Z255" s="157">
        <v>0.24</v>
      </c>
      <c r="AA255" s="149">
        <v>5717.61</v>
      </c>
      <c r="AB255" s="149">
        <v>0.16</v>
      </c>
      <c r="AC255" s="149">
        <v>17867.52</v>
      </c>
      <c r="AD255" s="158">
        <v>0.5</v>
      </c>
      <c r="AE255" s="147">
        <v>3573.5</v>
      </c>
      <c r="AF255" s="159"/>
      <c r="AH255" s="126" t="s">
        <v>20</v>
      </c>
    </row>
    <row r="256" s="114" customFormat="1" ht="48" spans="1:34">
      <c r="A256" s="126">
        <v>333</v>
      </c>
      <c r="B256" s="126" t="s">
        <v>16</v>
      </c>
      <c r="C256" s="126" t="s">
        <v>186</v>
      </c>
      <c r="D256" s="126" t="s">
        <v>20</v>
      </c>
      <c r="E256" s="127" t="s">
        <v>232</v>
      </c>
      <c r="F256" s="127"/>
      <c r="G256" s="126" t="s">
        <v>119</v>
      </c>
      <c r="H256" s="128" t="s">
        <v>683</v>
      </c>
      <c r="I256" s="126" t="s">
        <v>684</v>
      </c>
      <c r="J256" s="126" t="s">
        <v>684</v>
      </c>
      <c r="K256" s="126" t="s">
        <v>685</v>
      </c>
      <c r="L256" s="126" t="s">
        <v>686</v>
      </c>
      <c r="M256" s="130">
        <v>45945</v>
      </c>
      <c r="N256" s="131">
        <v>45946</v>
      </c>
      <c r="O256" s="131">
        <v>46127</v>
      </c>
      <c r="P256" s="127">
        <v>18</v>
      </c>
      <c r="Q256" s="145">
        <v>55200</v>
      </c>
      <c r="R256" s="146">
        <v>0.04</v>
      </c>
      <c r="S256" s="147">
        <v>2208</v>
      </c>
      <c r="T256" s="148">
        <v>39744</v>
      </c>
      <c r="U256" s="149">
        <v>3974.4</v>
      </c>
      <c r="V256" s="150">
        <v>0.1</v>
      </c>
      <c r="W256" s="149">
        <v>15897.6</v>
      </c>
      <c r="X256" s="150">
        <v>0.4</v>
      </c>
      <c r="Y256" s="149">
        <v>9538.56</v>
      </c>
      <c r="Z256" s="157">
        <v>0.24</v>
      </c>
      <c r="AA256" s="149">
        <v>6359.04</v>
      </c>
      <c r="AB256" s="149">
        <v>0.16</v>
      </c>
      <c r="AC256" s="149">
        <v>19872</v>
      </c>
      <c r="AD256" s="158">
        <v>0.5</v>
      </c>
      <c r="AE256" s="147">
        <v>3974.4</v>
      </c>
      <c r="AF256" s="159"/>
      <c r="AH256" s="126" t="s">
        <v>20</v>
      </c>
    </row>
    <row r="257" s="114" customFormat="1" ht="48" spans="1:34">
      <c r="A257" s="126">
        <v>334</v>
      </c>
      <c r="B257" s="126" t="s">
        <v>16</v>
      </c>
      <c r="C257" s="126" t="s">
        <v>186</v>
      </c>
      <c r="D257" s="126" t="s">
        <v>20</v>
      </c>
      <c r="E257" s="127" t="s">
        <v>402</v>
      </c>
      <c r="F257" s="127"/>
      <c r="G257" s="126" t="s">
        <v>119</v>
      </c>
      <c r="H257" s="128" t="s">
        <v>683</v>
      </c>
      <c r="I257" s="126" t="s">
        <v>684</v>
      </c>
      <c r="J257" s="126" t="s">
        <v>684</v>
      </c>
      <c r="K257" s="126" t="s">
        <v>685</v>
      </c>
      <c r="L257" s="126" t="s">
        <v>686</v>
      </c>
      <c r="M257" s="130">
        <v>45945</v>
      </c>
      <c r="N257" s="131">
        <v>45946</v>
      </c>
      <c r="O257" s="131">
        <v>46127</v>
      </c>
      <c r="P257" s="127">
        <v>30</v>
      </c>
      <c r="Q257" s="145">
        <v>20304</v>
      </c>
      <c r="R257" s="146">
        <v>0.04</v>
      </c>
      <c r="S257" s="147">
        <v>812.16</v>
      </c>
      <c r="T257" s="148">
        <v>24364.8</v>
      </c>
      <c r="U257" s="149">
        <v>2436.48</v>
      </c>
      <c r="V257" s="150">
        <v>0.1</v>
      </c>
      <c r="W257" s="149">
        <v>9745.92</v>
      </c>
      <c r="X257" s="150">
        <v>0.4</v>
      </c>
      <c r="Y257" s="149">
        <v>5847.55</v>
      </c>
      <c r="Z257" s="157">
        <v>0.24</v>
      </c>
      <c r="AA257" s="149">
        <v>3898.37</v>
      </c>
      <c r="AB257" s="149">
        <v>0.16</v>
      </c>
      <c r="AC257" s="149">
        <v>12182.4</v>
      </c>
      <c r="AD257" s="158">
        <v>0.5</v>
      </c>
      <c r="AE257" s="147">
        <v>2436.48</v>
      </c>
      <c r="AF257" s="159"/>
      <c r="AH257" s="126" t="s">
        <v>20</v>
      </c>
    </row>
    <row r="258" s="114" customFormat="1" ht="48" spans="1:34">
      <c r="A258" s="126">
        <v>335</v>
      </c>
      <c r="B258" s="126" t="s">
        <v>16</v>
      </c>
      <c r="C258" s="126" t="s">
        <v>186</v>
      </c>
      <c r="D258" s="126" t="s">
        <v>20</v>
      </c>
      <c r="E258" s="127" t="s">
        <v>402</v>
      </c>
      <c r="F258" s="127"/>
      <c r="G258" s="126" t="s">
        <v>119</v>
      </c>
      <c r="H258" s="128" t="s">
        <v>687</v>
      </c>
      <c r="I258" s="126" t="s">
        <v>688</v>
      </c>
      <c r="J258" s="126" t="s">
        <v>688</v>
      </c>
      <c r="K258" s="126" t="s">
        <v>527</v>
      </c>
      <c r="L258" s="126" t="s">
        <v>689</v>
      </c>
      <c r="M258" s="130">
        <v>45950</v>
      </c>
      <c r="N258" s="131">
        <v>45951</v>
      </c>
      <c r="O258" s="131">
        <v>46132</v>
      </c>
      <c r="P258" s="127">
        <v>40.5</v>
      </c>
      <c r="Q258" s="145">
        <v>20304</v>
      </c>
      <c r="R258" s="146">
        <v>0.04</v>
      </c>
      <c r="S258" s="147">
        <v>812.16</v>
      </c>
      <c r="T258" s="148">
        <v>32892.48</v>
      </c>
      <c r="U258" s="149">
        <v>3289.25</v>
      </c>
      <c r="V258" s="150">
        <v>0.1</v>
      </c>
      <c r="W258" s="149">
        <v>13157</v>
      </c>
      <c r="X258" s="150">
        <v>0.4</v>
      </c>
      <c r="Y258" s="149">
        <v>7894.2</v>
      </c>
      <c r="Z258" s="157">
        <v>0.24</v>
      </c>
      <c r="AA258" s="149">
        <v>5262.8</v>
      </c>
      <c r="AB258" s="149">
        <v>0.16</v>
      </c>
      <c r="AC258" s="149">
        <v>16446.23</v>
      </c>
      <c r="AD258" s="158">
        <v>0.5</v>
      </c>
      <c r="AE258" s="147">
        <v>3289.25</v>
      </c>
      <c r="AF258" s="159"/>
      <c r="AH258" s="126" t="s">
        <v>20</v>
      </c>
    </row>
    <row r="259" s="114" customFormat="1" ht="48" spans="1:34">
      <c r="A259" s="126">
        <v>336</v>
      </c>
      <c r="B259" s="126" t="s">
        <v>16</v>
      </c>
      <c r="C259" s="126" t="s">
        <v>186</v>
      </c>
      <c r="D259" s="126" t="s">
        <v>20</v>
      </c>
      <c r="E259" s="127" t="s">
        <v>232</v>
      </c>
      <c r="F259" s="127"/>
      <c r="G259" s="126" t="s">
        <v>119</v>
      </c>
      <c r="H259" s="128" t="s">
        <v>687</v>
      </c>
      <c r="I259" s="126" t="s">
        <v>688</v>
      </c>
      <c r="J259" s="126" t="s">
        <v>688</v>
      </c>
      <c r="K259" s="126" t="s">
        <v>527</v>
      </c>
      <c r="L259" s="126" t="s">
        <v>689</v>
      </c>
      <c r="M259" s="130">
        <v>45950</v>
      </c>
      <c r="N259" s="131">
        <v>45951</v>
      </c>
      <c r="O259" s="131">
        <v>46132</v>
      </c>
      <c r="P259" s="127">
        <v>9.5</v>
      </c>
      <c r="Q259" s="145">
        <v>55200</v>
      </c>
      <c r="R259" s="146">
        <v>0.04</v>
      </c>
      <c r="S259" s="147">
        <v>2208</v>
      </c>
      <c r="T259" s="148">
        <v>20976</v>
      </c>
      <c r="U259" s="149">
        <v>2097.6</v>
      </c>
      <c r="V259" s="150">
        <v>0.1</v>
      </c>
      <c r="W259" s="149">
        <v>8390.4</v>
      </c>
      <c r="X259" s="150">
        <v>0.4</v>
      </c>
      <c r="Y259" s="149">
        <v>5034.24</v>
      </c>
      <c r="Z259" s="157">
        <v>0.24</v>
      </c>
      <c r="AA259" s="149">
        <v>3356.16</v>
      </c>
      <c r="AB259" s="149">
        <v>0.16</v>
      </c>
      <c r="AC259" s="149">
        <v>10488</v>
      </c>
      <c r="AD259" s="158">
        <v>0.5</v>
      </c>
      <c r="AE259" s="147">
        <v>2097.6</v>
      </c>
      <c r="AF259" s="159"/>
      <c r="AH259" s="126" t="s">
        <v>20</v>
      </c>
    </row>
    <row r="260" s="114" customFormat="1" ht="48" spans="1:34">
      <c r="A260" s="126">
        <v>337</v>
      </c>
      <c r="B260" s="126" t="s">
        <v>16</v>
      </c>
      <c r="C260" s="126" t="s">
        <v>186</v>
      </c>
      <c r="D260" s="126" t="s">
        <v>20</v>
      </c>
      <c r="E260" s="127" t="s">
        <v>232</v>
      </c>
      <c r="F260" s="127"/>
      <c r="G260" s="126" t="s">
        <v>119</v>
      </c>
      <c r="H260" s="128" t="s">
        <v>690</v>
      </c>
      <c r="I260" s="126" t="s">
        <v>561</v>
      </c>
      <c r="J260" s="126" t="s">
        <v>561</v>
      </c>
      <c r="K260" s="126" t="s">
        <v>617</v>
      </c>
      <c r="L260" s="126" t="s">
        <v>691</v>
      </c>
      <c r="M260" s="130">
        <v>45950</v>
      </c>
      <c r="N260" s="131">
        <v>45951</v>
      </c>
      <c r="O260" s="131">
        <v>46132</v>
      </c>
      <c r="P260" s="127">
        <v>17</v>
      </c>
      <c r="Q260" s="145">
        <v>55200</v>
      </c>
      <c r="R260" s="146">
        <v>0.04</v>
      </c>
      <c r="S260" s="147">
        <v>2208</v>
      </c>
      <c r="T260" s="148">
        <v>37536</v>
      </c>
      <c r="U260" s="149">
        <v>3753.6</v>
      </c>
      <c r="V260" s="150">
        <v>0.1</v>
      </c>
      <c r="W260" s="149">
        <v>15014.4</v>
      </c>
      <c r="X260" s="150">
        <v>0.4</v>
      </c>
      <c r="Y260" s="149">
        <v>9008.64</v>
      </c>
      <c r="Z260" s="157">
        <v>0.24</v>
      </c>
      <c r="AA260" s="149">
        <v>6005.76</v>
      </c>
      <c r="AB260" s="149">
        <v>0.16</v>
      </c>
      <c r="AC260" s="149">
        <v>18768</v>
      </c>
      <c r="AD260" s="158">
        <v>0.5</v>
      </c>
      <c r="AE260" s="147">
        <v>3753.6</v>
      </c>
      <c r="AF260" s="159"/>
      <c r="AH260" s="126" t="s">
        <v>20</v>
      </c>
    </row>
    <row r="261" s="114" customFormat="1" ht="48" spans="1:34">
      <c r="A261" s="126">
        <v>338</v>
      </c>
      <c r="B261" s="126" t="s">
        <v>16</v>
      </c>
      <c r="C261" s="126" t="s">
        <v>186</v>
      </c>
      <c r="D261" s="126" t="s">
        <v>20</v>
      </c>
      <c r="E261" s="127" t="s">
        <v>232</v>
      </c>
      <c r="F261" s="127"/>
      <c r="G261" s="126" t="s">
        <v>119</v>
      </c>
      <c r="H261" s="128" t="s">
        <v>692</v>
      </c>
      <c r="I261" s="126" t="s">
        <v>693</v>
      </c>
      <c r="J261" s="126" t="s">
        <v>693</v>
      </c>
      <c r="K261" s="126" t="s">
        <v>694</v>
      </c>
      <c r="L261" s="126" t="s">
        <v>695</v>
      </c>
      <c r="M261" s="130">
        <v>45951</v>
      </c>
      <c r="N261" s="131">
        <v>45952</v>
      </c>
      <c r="O261" s="131">
        <v>46133</v>
      </c>
      <c r="P261" s="127">
        <v>28</v>
      </c>
      <c r="Q261" s="145">
        <v>55200</v>
      </c>
      <c r="R261" s="146">
        <v>0.04</v>
      </c>
      <c r="S261" s="147">
        <v>2208</v>
      </c>
      <c r="T261" s="148">
        <v>61824</v>
      </c>
      <c r="U261" s="149">
        <v>6182.4</v>
      </c>
      <c r="V261" s="150">
        <v>0.1</v>
      </c>
      <c r="W261" s="149">
        <v>24729.6</v>
      </c>
      <c r="X261" s="150">
        <v>0.4</v>
      </c>
      <c r="Y261" s="149">
        <v>14837.76</v>
      </c>
      <c r="Z261" s="157">
        <v>0.24</v>
      </c>
      <c r="AA261" s="149">
        <v>9891.84</v>
      </c>
      <c r="AB261" s="149">
        <v>0.16</v>
      </c>
      <c r="AC261" s="149">
        <v>30912</v>
      </c>
      <c r="AD261" s="158">
        <v>0.5</v>
      </c>
      <c r="AE261" s="147">
        <v>6182.4</v>
      </c>
      <c r="AF261" s="159"/>
      <c r="AH261" s="126" t="s">
        <v>20</v>
      </c>
    </row>
    <row r="262" s="114" customFormat="1" ht="48" spans="1:34">
      <c r="A262" s="126">
        <v>339</v>
      </c>
      <c r="B262" s="126" t="s">
        <v>16</v>
      </c>
      <c r="C262" s="126" t="s">
        <v>186</v>
      </c>
      <c r="D262" s="126" t="s">
        <v>20</v>
      </c>
      <c r="E262" s="127" t="s">
        <v>232</v>
      </c>
      <c r="F262" s="127"/>
      <c r="G262" s="126" t="s">
        <v>119</v>
      </c>
      <c r="H262" s="128" t="s">
        <v>696</v>
      </c>
      <c r="I262" s="126" t="s">
        <v>697</v>
      </c>
      <c r="J262" s="126" t="s">
        <v>697</v>
      </c>
      <c r="K262" s="126" t="s">
        <v>671</v>
      </c>
      <c r="L262" s="126" t="s">
        <v>679</v>
      </c>
      <c r="M262" s="130">
        <v>45952</v>
      </c>
      <c r="N262" s="131">
        <v>45953</v>
      </c>
      <c r="O262" s="131">
        <v>46134</v>
      </c>
      <c r="P262" s="127">
        <v>10</v>
      </c>
      <c r="Q262" s="145">
        <v>55200</v>
      </c>
      <c r="R262" s="146">
        <v>0.04</v>
      </c>
      <c r="S262" s="147">
        <v>2208</v>
      </c>
      <c r="T262" s="148">
        <v>22080</v>
      </c>
      <c r="U262" s="149">
        <v>2208</v>
      </c>
      <c r="V262" s="150">
        <v>0.1</v>
      </c>
      <c r="W262" s="149">
        <v>8832</v>
      </c>
      <c r="X262" s="150">
        <v>0.4</v>
      </c>
      <c r="Y262" s="149">
        <v>5299.2</v>
      </c>
      <c r="Z262" s="157">
        <v>0.24</v>
      </c>
      <c r="AA262" s="149">
        <v>3532.8</v>
      </c>
      <c r="AB262" s="149">
        <v>0.16</v>
      </c>
      <c r="AC262" s="149">
        <v>11040</v>
      </c>
      <c r="AD262" s="158">
        <v>0.5</v>
      </c>
      <c r="AE262" s="147">
        <v>2208</v>
      </c>
      <c r="AF262" s="159"/>
      <c r="AH262" s="126" t="s">
        <v>20</v>
      </c>
    </row>
    <row r="263" s="114" customFormat="1" ht="48" spans="1:34">
      <c r="A263" s="126">
        <v>340</v>
      </c>
      <c r="B263" s="126" t="s">
        <v>16</v>
      </c>
      <c r="C263" s="126" t="s">
        <v>186</v>
      </c>
      <c r="D263" s="126" t="s">
        <v>20</v>
      </c>
      <c r="E263" s="127" t="s">
        <v>402</v>
      </c>
      <c r="F263" s="127"/>
      <c r="G263" s="126" t="s">
        <v>119</v>
      </c>
      <c r="H263" s="128" t="s">
        <v>696</v>
      </c>
      <c r="I263" s="126" t="s">
        <v>697</v>
      </c>
      <c r="J263" s="126" t="s">
        <v>697</v>
      </c>
      <c r="K263" s="126" t="s">
        <v>671</v>
      </c>
      <c r="L263" s="126" t="s">
        <v>679</v>
      </c>
      <c r="M263" s="130">
        <v>45952</v>
      </c>
      <c r="N263" s="131">
        <v>45953</v>
      </c>
      <c r="O263" s="131">
        <v>46134</v>
      </c>
      <c r="P263" s="127">
        <v>40</v>
      </c>
      <c r="Q263" s="145">
        <v>20304</v>
      </c>
      <c r="R263" s="146">
        <v>0.04</v>
      </c>
      <c r="S263" s="147">
        <v>812.16</v>
      </c>
      <c r="T263" s="148">
        <v>32486.4</v>
      </c>
      <c r="U263" s="149">
        <v>3248.64</v>
      </c>
      <c r="V263" s="150">
        <v>0.1</v>
      </c>
      <c r="W263" s="149">
        <v>12994.56</v>
      </c>
      <c r="X263" s="150">
        <v>0.4</v>
      </c>
      <c r="Y263" s="149">
        <v>7796.74</v>
      </c>
      <c r="Z263" s="157">
        <v>0.24</v>
      </c>
      <c r="AA263" s="149">
        <v>5197.82</v>
      </c>
      <c r="AB263" s="149">
        <v>0.16</v>
      </c>
      <c r="AC263" s="149">
        <v>16243.2</v>
      </c>
      <c r="AD263" s="158">
        <v>0.5</v>
      </c>
      <c r="AE263" s="147">
        <v>3248.64</v>
      </c>
      <c r="AF263" s="159"/>
      <c r="AH263" s="126" t="s">
        <v>20</v>
      </c>
    </row>
    <row r="264" s="114" customFormat="1" ht="48" spans="1:34">
      <c r="A264" s="126">
        <v>341</v>
      </c>
      <c r="B264" s="126" t="s">
        <v>16</v>
      </c>
      <c r="C264" s="126" t="s">
        <v>186</v>
      </c>
      <c r="D264" s="126" t="s">
        <v>20</v>
      </c>
      <c r="E264" s="127" t="s">
        <v>199</v>
      </c>
      <c r="F264" s="127"/>
      <c r="G264" s="126" t="s">
        <v>119</v>
      </c>
      <c r="H264" s="128" t="s">
        <v>698</v>
      </c>
      <c r="I264" s="126" t="s">
        <v>699</v>
      </c>
      <c r="J264" s="126" t="s">
        <v>699</v>
      </c>
      <c r="K264" s="126" t="s">
        <v>602</v>
      </c>
      <c r="L264" s="126" t="s">
        <v>700</v>
      </c>
      <c r="M264" s="130">
        <v>45952</v>
      </c>
      <c r="N264" s="131">
        <v>45953</v>
      </c>
      <c r="O264" s="131">
        <v>46134</v>
      </c>
      <c r="P264" s="127">
        <v>10.4</v>
      </c>
      <c r="Q264" s="145">
        <v>48300</v>
      </c>
      <c r="R264" s="146">
        <v>0.04</v>
      </c>
      <c r="S264" s="147">
        <v>1932</v>
      </c>
      <c r="T264" s="148">
        <v>20092.8</v>
      </c>
      <c r="U264" s="149">
        <v>2009.28</v>
      </c>
      <c r="V264" s="150">
        <v>0.1</v>
      </c>
      <c r="W264" s="149">
        <v>8037.12</v>
      </c>
      <c r="X264" s="150">
        <v>0.4</v>
      </c>
      <c r="Y264" s="149">
        <v>4822.27</v>
      </c>
      <c r="Z264" s="157">
        <v>0.24</v>
      </c>
      <c r="AA264" s="149">
        <v>3214.85</v>
      </c>
      <c r="AB264" s="149">
        <v>0.16</v>
      </c>
      <c r="AC264" s="149">
        <v>10046.4</v>
      </c>
      <c r="AD264" s="158">
        <v>0.5</v>
      </c>
      <c r="AE264" s="147">
        <v>2009.28</v>
      </c>
      <c r="AF264" s="159"/>
      <c r="AH264" s="126" t="s">
        <v>20</v>
      </c>
    </row>
    <row r="265" s="114" customFormat="1" ht="48" spans="1:34">
      <c r="A265" s="126">
        <v>342</v>
      </c>
      <c r="B265" s="126" t="s">
        <v>16</v>
      </c>
      <c r="C265" s="126" t="s">
        <v>186</v>
      </c>
      <c r="D265" s="126" t="s">
        <v>20</v>
      </c>
      <c r="E265" s="127" t="s">
        <v>232</v>
      </c>
      <c r="F265" s="127"/>
      <c r="G265" s="126" t="s">
        <v>119</v>
      </c>
      <c r="H265" s="128" t="s">
        <v>698</v>
      </c>
      <c r="I265" s="126" t="s">
        <v>699</v>
      </c>
      <c r="J265" s="126" t="s">
        <v>699</v>
      </c>
      <c r="K265" s="126" t="s">
        <v>602</v>
      </c>
      <c r="L265" s="126" t="s">
        <v>700</v>
      </c>
      <c r="M265" s="130">
        <v>45952</v>
      </c>
      <c r="N265" s="131">
        <v>45953</v>
      </c>
      <c r="O265" s="131">
        <v>46134</v>
      </c>
      <c r="P265" s="127">
        <v>46.2</v>
      </c>
      <c r="Q265" s="145">
        <v>55200</v>
      </c>
      <c r="R265" s="146">
        <v>0.04</v>
      </c>
      <c r="S265" s="147">
        <v>2208</v>
      </c>
      <c r="T265" s="148">
        <v>102009.6</v>
      </c>
      <c r="U265" s="149">
        <v>10200.96</v>
      </c>
      <c r="V265" s="150">
        <v>0.1</v>
      </c>
      <c r="W265" s="149">
        <v>40803.84</v>
      </c>
      <c r="X265" s="150">
        <v>0.4</v>
      </c>
      <c r="Y265" s="149">
        <v>24482.31</v>
      </c>
      <c r="Z265" s="157">
        <v>0.24</v>
      </c>
      <c r="AA265" s="149">
        <v>16321.53</v>
      </c>
      <c r="AB265" s="149">
        <v>0.16</v>
      </c>
      <c r="AC265" s="149">
        <v>51004.8</v>
      </c>
      <c r="AD265" s="158">
        <v>0.5</v>
      </c>
      <c r="AE265" s="147">
        <v>10200.96</v>
      </c>
      <c r="AF265" s="159"/>
      <c r="AH265" s="126" t="s">
        <v>20</v>
      </c>
    </row>
    <row r="266" s="114" customFormat="1" ht="48" spans="1:34">
      <c r="A266" s="126">
        <v>343</v>
      </c>
      <c r="B266" s="126" t="s">
        <v>16</v>
      </c>
      <c r="C266" s="126" t="s">
        <v>186</v>
      </c>
      <c r="D266" s="126" t="s">
        <v>20</v>
      </c>
      <c r="E266" s="127" t="s">
        <v>232</v>
      </c>
      <c r="F266" s="127"/>
      <c r="G266" s="126" t="s">
        <v>119</v>
      </c>
      <c r="H266" s="128" t="s">
        <v>701</v>
      </c>
      <c r="I266" s="126" t="s">
        <v>702</v>
      </c>
      <c r="J266" s="126" t="s">
        <v>702</v>
      </c>
      <c r="K266" s="126" t="s">
        <v>671</v>
      </c>
      <c r="L266" s="126" t="s">
        <v>679</v>
      </c>
      <c r="M266" s="130">
        <v>45953</v>
      </c>
      <c r="N266" s="131">
        <v>45954</v>
      </c>
      <c r="O266" s="131">
        <v>46135</v>
      </c>
      <c r="P266" s="127">
        <v>29</v>
      </c>
      <c r="Q266" s="145">
        <v>55200</v>
      </c>
      <c r="R266" s="146">
        <v>0.04</v>
      </c>
      <c r="S266" s="147">
        <v>2208</v>
      </c>
      <c r="T266" s="148">
        <v>64032</v>
      </c>
      <c r="U266" s="149">
        <v>6403.2</v>
      </c>
      <c r="V266" s="150">
        <v>0.1</v>
      </c>
      <c r="W266" s="149">
        <v>25612.8</v>
      </c>
      <c r="X266" s="150">
        <v>0.4</v>
      </c>
      <c r="Y266" s="149">
        <v>15367.68</v>
      </c>
      <c r="Z266" s="157">
        <v>0.24</v>
      </c>
      <c r="AA266" s="149">
        <v>10245.12</v>
      </c>
      <c r="AB266" s="149">
        <v>0.16</v>
      </c>
      <c r="AC266" s="149">
        <v>32016</v>
      </c>
      <c r="AD266" s="158">
        <v>0.5</v>
      </c>
      <c r="AE266" s="147">
        <v>6403.2</v>
      </c>
      <c r="AF266" s="159"/>
      <c r="AH266" s="126" t="s">
        <v>20</v>
      </c>
    </row>
    <row r="267" s="114" customFormat="1" ht="48" spans="1:34">
      <c r="A267" s="126">
        <v>344</v>
      </c>
      <c r="B267" s="126" t="s">
        <v>16</v>
      </c>
      <c r="C267" s="126" t="s">
        <v>186</v>
      </c>
      <c r="D267" s="126" t="s">
        <v>20</v>
      </c>
      <c r="E267" s="127" t="s">
        <v>402</v>
      </c>
      <c r="F267" s="127"/>
      <c r="G267" s="126" t="s">
        <v>119</v>
      </c>
      <c r="H267" s="128" t="s">
        <v>701</v>
      </c>
      <c r="I267" s="126" t="s">
        <v>702</v>
      </c>
      <c r="J267" s="126" t="s">
        <v>702</v>
      </c>
      <c r="K267" s="126" t="s">
        <v>671</v>
      </c>
      <c r="L267" s="126" t="s">
        <v>679</v>
      </c>
      <c r="M267" s="130">
        <v>45953</v>
      </c>
      <c r="N267" s="131">
        <v>45954</v>
      </c>
      <c r="O267" s="131">
        <v>46135</v>
      </c>
      <c r="P267" s="127">
        <v>5.5</v>
      </c>
      <c r="Q267" s="145">
        <v>20304</v>
      </c>
      <c r="R267" s="146">
        <v>0.04</v>
      </c>
      <c r="S267" s="147">
        <v>812.16</v>
      </c>
      <c r="T267" s="148">
        <v>4466.88</v>
      </c>
      <c r="U267" s="149">
        <v>446.69</v>
      </c>
      <c r="V267" s="150">
        <v>0.1</v>
      </c>
      <c r="W267" s="149">
        <v>1786.75</v>
      </c>
      <c r="X267" s="150">
        <v>0.4</v>
      </c>
      <c r="Y267" s="149">
        <v>1072.05</v>
      </c>
      <c r="Z267" s="157">
        <v>0.24</v>
      </c>
      <c r="AA267" s="149">
        <v>714.7</v>
      </c>
      <c r="AB267" s="149">
        <v>0.16</v>
      </c>
      <c r="AC267" s="149">
        <v>2233.44</v>
      </c>
      <c r="AD267" s="158">
        <v>0.5</v>
      </c>
      <c r="AE267" s="147">
        <v>446.69</v>
      </c>
      <c r="AF267" s="159"/>
      <c r="AH267" s="126" t="s">
        <v>20</v>
      </c>
    </row>
    <row r="268" s="114" customFormat="1" ht="48" spans="1:34">
      <c r="A268" s="126">
        <v>345</v>
      </c>
      <c r="B268" s="126" t="s">
        <v>16</v>
      </c>
      <c r="C268" s="126" t="s">
        <v>186</v>
      </c>
      <c r="D268" s="126" t="s">
        <v>20</v>
      </c>
      <c r="E268" s="127" t="s">
        <v>342</v>
      </c>
      <c r="F268" s="127"/>
      <c r="G268" s="126" t="s">
        <v>119</v>
      </c>
      <c r="H268" s="128" t="s">
        <v>701</v>
      </c>
      <c r="I268" s="126" t="s">
        <v>702</v>
      </c>
      <c r="J268" s="126" t="s">
        <v>702</v>
      </c>
      <c r="K268" s="126" t="s">
        <v>671</v>
      </c>
      <c r="L268" s="126" t="s">
        <v>679</v>
      </c>
      <c r="M268" s="130">
        <v>45953</v>
      </c>
      <c r="N268" s="131">
        <v>45954</v>
      </c>
      <c r="O268" s="131">
        <v>46135</v>
      </c>
      <c r="P268" s="127">
        <v>5.5</v>
      </c>
      <c r="Q268" s="145">
        <v>14640</v>
      </c>
      <c r="R268" s="146">
        <v>0.04</v>
      </c>
      <c r="S268" s="147">
        <v>585.6</v>
      </c>
      <c r="T268" s="148">
        <v>3220.8</v>
      </c>
      <c r="U268" s="149">
        <v>322.08</v>
      </c>
      <c r="V268" s="150">
        <v>0.1</v>
      </c>
      <c r="W268" s="149">
        <v>1288.32</v>
      </c>
      <c r="X268" s="150">
        <v>0.4</v>
      </c>
      <c r="Y268" s="149">
        <v>772.99</v>
      </c>
      <c r="Z268" s="157">
        <v>0.24</v>
      </c>
      <c r="AA268" s="149">
        <v>515.33</v>
      </c>
      <c r="AB268" s="149">
        <v>0.16</v>
      </c>
      <c r="AC268" s="149">
        <v>1610.4</v>
      </c>
      <c r="AD268" s="158">
        <v>0.5</v>
      </c>
      <c r="AE268" s="147">
        <v>322.08</v>
      </c>
      <c r="AF268" s="159"/>
      <c r="AH268" s="126" t="s">
        <v>20</v>
      </c>
    </row>
    <row r="269" s="114" customFormat="1" ht="48" spans="1:34">
      <c r="A269" s="126">
        <v>346</v>
      </c>
      <c r="B269" s="126" t="s">
        <v>16</v>
      </c>
      <c r="C269" s="126" t="s">
        <v>186</v>
      </c>
      <c r="D269" s="126" t="s">
        <v>20</v>
      </c>
      <c r="E269" s="127" t="s">
        <v>194</v>
      </c>
      <c r="F269" s="127"/>
      <c r="G269" s="126" t="s">
        <v>119</v>
      </c>
      <c r="H269" s="128" t="s">
        <v>703</v>
      </c>
      <c r="I269" s="126" t="s">
        <v>704</v>
      </c>
      <c r="J269" s="126" t="s">
        <v>704</v>
      </c>
      <c r="K269" s="126" t="s">
        <v>705</v>
      </c>
      <c r="L269" s="126" t="s">
        <v>706</v>
      </c>
      <c r="M269" s="130">
        <v>45953</v>
      </c>
      <c r="N269" s="131">
        <v>45954</v>
      </c>
      <c r="O269" s="131">
        <v>46135</v>
      </c>
      <c r="P269" s="127">
        <v>29.4</v>
      </c>
      <c r="Q269" s="145">
        <v>27450</v>
      </c>
      <c r="R269" s="146">
        <v>0.04</v>
      </c>
      <c r="S269" s="147">
        <v>1098</v>
      </c>
      <c r="T269" s="148">
        <v>32281.2</v>
      </c>
      <c r="U269" s="149">
        <v>3228.12</v>
      </c>
      <c r="V269" s="150">
        <v>0.1</v>
      </c>
      <c r="W269" s="149">
        <v>12912.48</v>
      </c>
      <c r="X269" s="150">
        <v>0.4</v>
      </c>
      <c r="Y269" s="149">
        <v>7747.49</v>
      </c>
      <c r="Z269" s="157">
        <v>0.24</v>
      </c>
      <c r="AA269" s="149">
        <v>5164.99</v>
      </c>
      <c r="AB269" s="149">
        <v>0.16</v>
      </c>
      <c r="AC269" s="149">
        <v>16140.6</v>
      </c>
      <c r="AD269" s="158">
        <v>0.5</v>
      </c>
      <c r="AE269" s="147">
        <v>3228.12</v>
      </c>
      <c r="AF269" s="159"/>
      <c r="AH269" s="126" t="s">
        <v>20</v>
      </c>
    </row>
    <row r="270" s="114" customFormat="1" ht="48" spans="1:34">
      <c r="A270" s="126">
        <v>347</v>
      </c>
      <c r="B270" s="126" t="s">
        <v>16</v>
      </c>
      <c r="C270" s="126" t="s">
        <v>186</v>
      </c>
      <c r="D270" s="126" t="s">
        <v>20</v>
      </c>
      <c r="E270" s="127" t="s">
        <v>402</v>
      </c>
      <c r="F270" s="127"/>
      <c r="G270" s="126" t="s">
        <v>119</v>
      </c>
      <c r="H270" s="128" t="s">
        <v>703</v>
      </c>
      <c r="I270" s="126" t="s">
        <v>704</v>
      </c>
      <c r="J270" s="126" t="s">
        <v>704</v>
      </c>
      <c r="K270" s="126" t="s">
        <v>705</v>
      </c>
      <c r="L270" s="126" t="s">
        <v>706</v>
      </c>
      <c r="M270" s="130">
        <v>45953</v>
      </c>
      <c r="N270" s="131">
        <v>45954</v>
      </c>
      <c r="O270" s="131">
        <v>46135</v>
      </c>
      <c r="P270" s="127">
        <v>22.15</v>
      </c>
      <c r="Q270" s="145">
        <v>20304</v>
      </c>
      <c r="R270" s="146">
        <v>0.04</v>
      </c>
      <c r="S270" s="147">
        <v>812.16</v>
      </c>
      <c r="T270" s="148">
        <v>17989.34</v>
      </c>
      <c r="U270" s="149">
        <v>1798.93</v>
      </c>
      <c r="V270" s="150">
        <v>0.1</v>
      </c>
      <c r="W270" s="149">
        <v>7195.73</v>
      </c>
      <c r="X270" s="150">
        <v>0.4</v>
      </c>
      <c r="Y270" s="149">
        <v>4317.44</v>
      </c>
      <c r="Z270" s="157">
        <v>0.24</v>
      </c>
      <c r="AA270" s="149">
        <v>2878.29</v>
      </c>
      <c r="AB270" s="149">
        <v>0.16</v>
      </c>
      <c r="AC270" s="149">
        <v>8994.68</v>
      </c>
      <c r="AD270" s="158">
        <v>0.5</v>
      </c>
      <c r="AE270" s="147">
        <v>1798.93</v>
      </c>
      <c r="AF270" s="159"/>
      <c r="AH270" s="126" t="s">
        <v>20</v>
      </c>
    </row>
    <row r="271" s="114" customFormat="1" ht="48" spans="1:34">
      <c r="A271" s="126">
        <v>348</v>
      </c>
      <c r="B271" s="126" t="s">
        <v>16</v>
      </c>
      <c r="C271" s="126" t="s">
        <v>186</v>
      </c>
      <c r="D271" s="126" t="s">
        <v>20</v>
      </c>
      <c r="E271" s="127" t="s">
        <v>342</v>
      </c>
      <c r="F271" s="127"/>
      <c r="G271" s="126" t="s">
        <v>119</v>
      </c>
      <c r="H271" s="128" t="s">
        <v>703</v>
      </c>
      <c r="I271" s="126" t="s">
        <v>704</v>
      </c>
      <c r="J271" s="126" t="s">
        <v>704</v>
      </c>
      <c r="K271" s="126" t="s">
        <v>705</v>
      </c>
      <c r="L271" s="126" t="s">
        <v>706</v>
      </c>
      <c r="M271" s="130">
        <v>45953</v>
      </c>
      <c r="N271" s="131">
        <v>45954</v>
      </c>
      <c r="O271" s="131">
        <v>46135</v>
      </c>
      <c r="P271" s="127">
        <v>22.15</v>
      </c>
      <c r="Q271" s="145">
        <v>14640</v>
      </c>
      <c r="R271" s="146">
        <v>0.04</v>
      </c>
      <c r="S271" s="147">
        <v>585.6</v>
      </c>
      <c r="T271" s="148">
        <v>12971.04</v>
      </c>
      <c r="U271" s="149">
        <v>1297.11</v>
      </c>
      <c r="V271" s="150">
        <v>0.1</v>
      </c>
      <c r="W271" s="149">
        <v>5188.42</v>
      </c>
      <c r="X271" s="150">
        <v>0.4</v>
      </c>
      <c r="Y271" s="149">
        <v>3113.05</v>
      </c>
      <c r="Z271" s="157">
        <v>0.24</v>
      </c>
      <c r="AA271" s="149">
        <v>2075.37</v>
      </c>
      <c r="AB271" s="149">
        <v>0.16</v>
      </c>
      <c r="AC271" s="149">
        <v>6485.51</v>
      </c>
      <c r="AD271" s="158">
        <v>0.5</v>
      </c>
      <c r="AE271" s="147">
        <v>1297.11</v>
      </c>
      <c r="AF271" s="159"/>
      <c r="AH271" s="126" t="s">
        <v>20</v>
      </c>
    </row>
    <row r="272" s="114" customFormat="1" ht="48" spans="1:34">
      <c r="A272" s="126">
        <v>349</v>
      </c>
      <c r="B272" s="126" t="s">
        <v>16</v>
      </c>
      <c r="C272" s="126" t="s">
        <v>186</v>
      </c>
      <c r="D272" s="126" t="s">
        <v>20</v>
      </c>
      <c r="E272" s="127" t="s">
        <v>199</v>
      </c>
      <c r="F272" s="127"/>
      <c r="G272" s="126" t="s">
        <v>119</v>
      </c>
      <c r="H272" s="128" t="s">
        <v>703</v>
      </c>
      <c r="I272" s="126" t="s">
        <v>704</v>
      </c>
      <c r="J272" s="126" t="s">
        <v>704</v>
      </c>
      <c r="K272" s="126" t="s">
        <v>705</v>
      </c>
      <c r="L272" s="126" t="s">
        <v>706</v>
      </c>
      <c r="M272" s="130">
        <v>45953</v>
      </c>
      <c r="N272" s="131">
        <v>45954</v>
      </c>
      <c r="O272" s="131">
        <v>46135</v>
      </c>
      <c r="P272" s="127">
        <v>7.3</v>
      </c>
      <c r="Q272" s="145">
        <v>48300</v>
      </c>
      <c r="R272" s="146">
        <v>0.04</v>
      </c>
      <c r="S272" s="147">
        <v>1932</v>
      </c>
      <c r="T272" s="148">
        <v>14103.6</v>
      </c>
      <c r="U272" s="149">
        <v>1410.36</v>
      </c>
      <c r="V272" s="150">
        <v>0.1</v>
      </c>
      <c r="W272" s="149">
        <v>5641.44</v>
      </c>
      <c r="X272" s="150">
        <v>0.4</v>
      </c>
      <c r="Y272" s="149">
        <v>3384.86</v>
      </c>
      <c r="Z272" s="157">
        <v>0.24</v>
      </c>
      <c r="AA272" s="149">
        <v>2256.58</v>
      </c>
      <c r="AB272" s="149">
        <v>0.16</v>
      </c>
      <c r="AC272" s="149">
        <v>7051.8</v>
      </c>
      <c r="AD272" s="158">
        <v>0.5</v>
      </c>
      <c r="AE272" s="147">
        <v>1410.36</v>
      </c>
      <c r="AF272" s="159"/>
      <c r="AH272" s="126" t="s">
        <v>20</v>
      </c>
    </row>
    <row r="273" s="114" customFormat="1" ht="48" spans="1:34">
      <c r="A273" s="126">
        <v>350</v>
      </c>
      <c r="B273" s="126" t="s">
        <v>16</v>
      </c>
      <c r="C273" s="126" t="s">
        <v>186</v>
      </c>
      <c r="D273" s="126" t="s">
        <v>20</v>
      </c>
      <c r="E273" s="127" t="s">
        <v>242</v>
      </c>
      <c r="F273" s="127"/>
      <c r="G273" s="126" t="s">
        <v>119</v>
      </c>
      <c r="H273" s="128" t="s">
        <v>703</v>
      </c>
      <c r="I273" s="126" t="s">
        <v>704</v>
      </c>
      <c r="J273" s="126" t="s">
        <v>704</v>
      </c>
      <c r="K273" s="126" t="s">
        <v>705</v>
      </c>
      <c r="L273" s="126" t="s">
        <v>706</v>
      </c>
      <c r="M273" s="130">
        <v>45953</v>
      </c>
      <c r="N273" s="131">
        <v>45954</v>
      </c>
      <c r="O273" s="131">
        <v>46135</v>
      </c>
      <c r="P273" s="127">
        <v>8</v>
      </c>
      <c r="Q273" s="145">
        <v>99000</v>
      </c>
      <c r="R273" s="146">
        <v>0.04</v>
      </c>
      <c r="S273" s="147">
        <v>3960</v>
      </c>
      <c r="T273" s="148">
        <v>31680</v>
      </c>
      <c r="U273" s="149">
        <v>3168</v>
      </c>
      <c r="V273" s="150">
        <v>0.1</v>
      </c>
      <c r="W273" s="149">
        <v>12672</v>
      </c>
      <c r="X273" s="150">
        <v>0.4</v>
      </c>
      <c r="Y273" s="149">
        <v>7603.2</v>
      </c>
      <c r="Z273" s="157">
        <v>0.24</v>
      </c>
      <c r="AA273" s="149">
        <v>5068.8</v>
      </c>
      <c r="AB273" s="149">
        <v>0.16</v>
      </c>
      <c r="AC273" s="149">
        <v>15840</v>
      </c>
      <c r="AD273" s="158">
        <v>0.5</v>
      </c>
      <c r="AE273" s="147">
        <v>3168</v>
      </c>
      <c r="AF273" s="159"/>
      <c r="AH273" s="126" t="s">
        <v>20</v>
      </c>
    </row>
    <row r="274" s="114" customFormat="1" ht="36" spans="1:34">
      <c r="A274" s="126">
        <v>351</v>
      </c>
      <c r="B274" s="126" t="s">
        <v>16</v>
      </c>
      <c r="C274" s="126" t="s">
        <v>186</v>
      </c>
      <c r="D274" s="126" t="s">
        <v>20</v>
      </c>
      <c r="E274" s="127" t="s">
        <v>402</v>
      </c>
      <c r="F274" s="127"/>
      <c r="G274" s="126" t="s">
        <v>119</v>
      </c>
      <c r="H274" s="128" t="s">
        <v>707</v>
      </c>
      <c r="I274" s="126" t="s">
        <v>708</v>
      </c>
      <c r="J274" s="126" t="s">
        <v>708</v>
      </c>
      <c r="K274" s="126" t="s">
        <v>709</v>
      </c>
      <c r="L274" s="126" t="s">
        <v>710</v>
      </c>
      <c r="M274" s="130">
        <v>45953</v>
      </c>
      <c r="N274" s="131">
        <v>45954</v>
      </c>
      <c r="O274" s="131">
        <v>46135</v>
      </c>
      <c r="P274" s="127">
        <v>30</v>
      </c>
      <c r="Q274" s="145">
        <v>20304</v>
      </c>
      <c r="R274" s="146">
        <v>0.04</v>
      </c>
      <c r="S274" s="147">
        <v>812.16</v>
      </c>
      <c r="T274" s="148">
        <v>24364.8</v>
      </c>
      <c r="U274" s="149">
        <v>2436.48</v>
      </c>
      <c r="V274" s="150">
        <v>0.1</v>
      </c>
      <c r="W274" s="149">
        <v>9745.92</v>
      </c>
      <c r="X274" s="150">
        <v>0.4</v>
      </c>
      <c r="Y274" s="149">
        <v>5847.55</v>
      </c>
      <c r="Z274" s="157">
        <v>0.24</v>
      </c>
      <c r="AA274" s="149">
        <v>3898.37</v>
      </c>
      <c r="AB274" s="149">
        <v>0.16</v>
      </c>
      <c r="AC274" s="149">
        <v>12182.4</v>
      </c>
      <c r="AD274" s="158">
        <v>0.5</v>
      </c>
      <c r="AE274" s="147">
        <v>2436.48</v>
      </c>
      <c r="AF274" s="159"/>
      <c r="AH274" s="126" t="s">
        <v>20</v>
      </c>
    </row>
    <row r="275" s="114" customFormat="1" ht="48" spans="1:34">
      <c r="A275" s="126">
        <v>352</v>
      </c>
      <c r="B275" s="126" t="s">
        <v>16</v>
      </c>
      <c r="C275" s="126" t="s">
        <v>186</v>
      </c>
      <c r="D275" s="126" t="s">
        <v>20</v>
      </c>
      <c r="E275" s="127" t="s">
        <v>402</v>
      </c>
      <c r="F275" s="127"/>
      <c r="G275" s="126" t="s">
        <v>119</v>
      </c>
      <c r="H275" s="128" t="s">
        <v>711</v>
      </c>
      <c r="I275" s="126" t="s">
        <v>712</v>
      </c>
      <c r="J275" s="126" t="s">
        <v>712</v>
      </c>
      <c r="K275" s="126" t="s">
        <v>606</v>
      </c>
      <c r="L275" s="126" t="s">
        <v>713</v>
      </c>
      <c r="M275" s="130">
        <v>45953</v>
      </c>
      <c r="N275" s="131">
        <v>45954</v>
      </c>
      <c r="O275" s="131">
        <v>46135</v>
      </c>
      <c r="P275" s="127">
        <v>93</v>
      </c>
      <c r="Q275" s="145">
        <v>20304</v>
      </c>
      <c r="R275" s="146">
        <v>0.04</v>
      </c>
      <c r="S275" s="147">
        <v>812.16</v>
      </c>
      <c r="T275" s="148">
        <v>75530.88</v>
      </c>
      <c r="U275" s="149">
        <v>7553.09</v>
      </c>
      <c r="V275" s="150">
        <v>0.1</v>
      </c>
      <c r="W275" s="149">
        <v>30212.35</v>
      </c>
      <c r="X275" s="150">
        <v>0.4</v>
      </c>
      <c r="Y275" s="149">
        <v>18127.41</v>
      </c>
      <c r="Z275" s="157">
        <v>0.24</v>
      </c>
      <c r="AA275" s="149">
        <v>12084.94</v>
      </c>
      <c r="AB275" s="149">
        <v>0.16</v>
      </c>
      <c r="AC275" s="149">
        <v>37765.44</v>
      </c>
      <c r="AD275" s="158">
        <v>0.5</v>
      </c>
      <c r="AE275" s="147">
        <v>7553.09</v>
      </c>
      <c r="AF275" s="159"/>
      <c r="AH275" s="126" t="s">
        <v>20</v>
      </c>
    </row>
    <row r="276" s="114" customFormat="1" ht="48" spans="1:34">
      <c r="A276" s="126">
        <v>353</v>
      </c>
      <c r="B276" s="126" t="s">
        <v>16</v>
      </c>
      <c r="C276" s="126" t="s">
        <v>186</v>
      </c>
      <c r="D276" s="126" t="s">
        <v>20</v>
      </c>
      <c r="E276" s="127" t="s">
        <v>402</v>
      </c>
      <c r="F276" s="127"/>
      <c r="G276" s="126" t="s">
        <v>119</v>
      </c>
      <c r="H276" s="128" t="s">
        <v>714</v>
      </c>
      <c r="I276" s="126" t="s">
        <v>715</v>
      </c>
      <c r="J276" s="126" t="s">
        <v>715</v>
      </c>
      <c r="K276" s="126" t="s">
        <v>632</v>
      </c>
      <c r="L276" s="126" t="s">
        <v>633</v>
      </c>
      <c r="M276" s="130">
        <v>45954</v>
      </c>
      <c r="N276" s="131">
        <v>45955</v>
      </c>
      <c r="O276" s="131">
        <v>46136</v>
      </c>
      <c r="P276" s="127">
        <v>18.25</v>
      </c>
      <c r="Q276" s="145">
        <v>20304</v>
      </c>
      <c r="R276" s="146">
        <v>0.04</v>
      </c>
      <c r="S276" s="147">
        <v>812.16</v>
      </c>
      <c r="T276" s="148">
        <v>14821.92</v>
      </c>
      <c r="U276" s="149">
        <v>1482.19</v>
      </c>
      <c r="V276" s="150">
        <v>0.1</v>
      </c>
      <c r="W276" s="149">
        <v>5928.77</v>
      </c>
      <c r="X276" s="150">
        <v>0.4</v>
      </c>
      <c r="Y276" s="149">
        <v>3557.26</v>
      </c>
      <c r="Z276" s="157">
        <v>0.24</v>
      </c>
      <c r="AA276" s="149">
        <v>2371.51</v>
      </c>
      <c r="AB276" s="149">
        <v>0.16</v>
      </c>
      <c r="AC276" s="149">
        <v>7410.96</v>
      </c>
      <c r="AD276" s="158">
        <v>0.5</v>
      </c>
      <c r="AE276" s="147">
        <v>1482.19</v>
      </c>
      <c r="AF276" s="159"/>
      <c r="AH276" s="126" t="s">
        <v>20</v>
      </c>
    </row>
    <row r="277" s="114" customFormat="1" ht="48" spans="1:34">
      <c r="A277" s="126">
        <v>354</v>
      </c>
      <c r="B277" s="126" t="s">
        <v>16</v>
      </c>
      <c r="C277" s="126" t="s">
        <v>186</v>
      </c>
      <c r="D277" s="126" t="s">
        <v>20</v>
      </c>
      <c r="E277" s="127" t="s">
        <v>342</v>
      </c>
      <c r="F277" s="127"/>
      <c r="G277" s="126" t="s">
        <v>119</v>
      </c>
      <c r="H277" s="128" t="s">
        <v>714</v>
      </c>
      <c r="I277" s="126" t="s">
        <v>715</v>
      </c>
      <c r="J277" s="126" t="s">
        <v>715</v>
      </c>
      <c r="K277" s="126" t="s">
        <v>632</v>
      </c>
      <c r="L277" s="126" t="s">
        <v>633</v>
      </c>
      <c r="M277" s="130">
        <v>45954</v>
      </c>
      <c r="N277" s="131">
        <v>45955</v>
      </c>
      <c r="O277" s="131">
        <v>46136</v>
      </c>
      <c r="P277" s="127">
        <v>18.25</v>
      </c>
      <c r="Q277" s="145">
        <v>14640</v>
      </c>
      <c r="R277" s="146">
        <v>0.04</v>
      </c>
      <c r="S277" s="147">
        <v>585.6</v>
      </c>
      <c r="T277" s="148">
        <v>10687.2</v>
      </c>
      <c r="U277" s="149">
        <v>1068.72</v>
      </c>
      <c r="V277" s="150">
        <v>0.1</v>
      </c>
      <c r="W277" s="149">
        <v>4274.88</v>
      </c>
      <c r="X277" s="150">
        <v>0.4</v>
      </c>
      <c r="Y277" s="149">
        <v>2564.93</v>
      </c>
      <c r="Z277" s="157">
        <v>0.24</v>
      </c>
      <c r="AA277" s="149">
        <v>1709.95</v>
      </c>
      <c r="AB277" s="149">
        <v>0.16</v>
      </c>
      <c r="AC277" s="149">
        <v>5343.6</v>
      </c>
      <c r="AD277" s="158">
        <v>0.5</v>
      </c>
      <c r="AE277" s="147">
        <v>1068.72</v>
      </c>
      <c r="AF277" s="159"/>
      <c r="AH277" s="126" t="s">
        <v>20</v>
      </c>
    </row>
    <row r="278" s="114" customFormat="1" ht="48" spans="1:34">
      <c r="A278" s="126">
        <v>355</v>
      </c>
      <c r="B278" s="126" t="s">
        <v>16</v>
      </c>
      <c r="C278" s="126" t="s">
        <v>186</v>
      </c>
      <c r="D278" s="126" t="s">
        <v>20</v>
      </c>
      <c r="E278" s="127" t="s">
        <v>402</v>
      </c>
      <c r="F278" s="127"/>
      <c r="G278" s="126" t="s">
        <v>119</v>
      </c>
      <c r="H278" s="128" t="s">
        <v>716</v>
      </c>
      <c r="I278" s="126" t="s">
        <v>717</v>
      </c>
      <c r="J278" s="126" t="s">
        <v>717</v>
      </c>
      <c r="K278" s="126" t="s">
        <v>718</v>
      </c>
      <c r="L278" s="126" t="s">
        <v>719</v>
      </c>
      <c r="M278" s="130">
        <v>45954</v>
      </c>
      <c r="N278" s="131">
        <v>45955</v>
      </c>
      <c r="O278" s="131">
        <v>46136</v>
      </c>
      <c r="P278" s="127">
        <v>11</v>
      </c>
      <c r="Q278" s="145">
        <v>20304</v>
      </c>
      <c r="R278" s="146">
        <v>0.04</v>
      </c>
      <c r="S278" s="147">
        <v>812.16</v>
      </c>
      <c r="T278" s="148">
        <v>8933.76</v>
      </c>
      <c r="U278" s="149">
        <v>893.38</v>
      </c>
      <c r="V278" s="150">
        <v>0.1</v>
      </c>
      <c r="W278" s="149">
        <v>3573.5</v>
      </c>
      <c r="X278" s="150">
        <v>0.4</v>
      </c>
      <c r="Y278" s="149">
        <v>2144.1</v>
      </c>
      <c r="Z278" s="157">
        <v>0.24</v>
      </c>
      <c r="AA278" s="149">
        <v>1429.4</v>
      </c>
      <c r="AB278" s="149">
        <v>0.16</v>
      </c>
      <c r="AC278" s="149">
        <v>4466.88</v>
      </c>
      <c r="AD278" s="158">
        <v>0.5</v>
      </c>
      <c r="AE278" s="147">
        <v>893.38</v>
      </c>
      <c r="AF278" s="159"/>
      <c r="AH278" s="126" t="s">
        <v>20</v>
      </c>
    </row>
    <row r="279" s="114" customFormat="1" ht="48" spans="1:34">
      <c r="A279" s="126">
        <v>356</v>
      </c>
      <c r="B279" s="126" t="s">
        <v>16</v>
      </c>
      <c r="C279" s="126" t="s">
        <v>186</v>
      </c>
      <c r="D279" s="126" t="s">
        <v>20</v>
      </c>
      <c r="E279" s="127" t="s">
        <v>342</v>
      </c>
      <c r="F279" s="127"/>
      <c r="G279" s="126" t="s">
        <v>119</v>
      </c>
      <c r="H279" s="128" t="s">
        <v>716</v>
      </c>
      <c r="I279" s="126" t="s">
        <v>717</v>
      </c>
      <c r="J279" s="126" t="s">
        <v>717</v>
      </c>
      <c r="K279" s="126" t="s">
        <v>718</v>
      </c>
      <c r="L279" s="126" t="s">
        <v>719</v>
      </c>
      <c r="M279" s="130">
        <v>45954</v>
      </c>
      <c r="N279" s="131">
        <v>45955</v>
      </c>
      <c r="O279" s="131">
        <v>46136</v>
      </c>
      <c r="P279" s="127">
        <v>11</v>
      </c>
      <c r="Q279" s="145">
        <v>14640</v>
      </c>
      <c r="R279" s="146">
        <v>0.04</v>
      </c>
      <c r="S279" s="147">
        <v>585.6</v>
      </c>
      <c r="T279" s="148">
        <v>6441.6</v>
      </c>
      <c r="U279" s="149">
        <v>644.16</v>
      </c>
      <c r="V279" s="150">
        <v>0.1</v>
      </c>
      <c r="W279" s="149">
        <v>2576.65</v>
      </c>
      <c r="X279" s="150">
        <v>0.4</v>
      </c>
      <c r="Y279" s="149">
        <v>1545.99</v>
      </c>
      <c r="Z279" s="157">
        <v>0.24</v>
      </c>
      <c r="AA279" s="149">
        <v>1030.66</v>
      </c>
      <c r="AB279" s="149">
        <v>0.16</v>
      </c>
      <c r="AC279" s="149">
        <v>3220.79</v>
      </c>
      <c r="AD279" s="158">
        <v>0.5</v>
      </c>
      <c r="AE279" s="147">
        <v>644.16</v>
      </c>
      <c r="AF279" s="159"/>
      <c r="AH279" s="126" t="s">
        <v>20</v>
      </c>
    </row>
    <row r="280" s="114" customFormat="1" ht="48" spans="1:34">
      <c r="A280" s="126">
        <v>357</v>
      </c>
      <c r="B280" s="126" t="s">
        <v>16</v>
      </c>
      <c r="C280" s="126" t="s">
        <v>186</v>
      </c>
      <c r="D280" s="126" t="s">
        <v>20</v>
      </c>
      <c r="E280" s="127" t="s">
        <v>402</v>
      </c>
      <c r="F280" s="127"/>
      <c r="G280" s="126" t="s">
        <v>119</v>
      </c>
      <c r="H280" s="128" t="s">
        <v>720</v>
      </c>
      <c r="I280" s="126" t="s">
        <v>717</v>
      </c>
      <c r="J280" s="126" t="s">
        <v>717</v>
      </c>
      <c r="K280" s="126" t="s">
        <v>721</v>
      </c>
      <c r="L280" s="126" t="s">
        <v>722</v>
      </c>
      <c r="M280" s="130">
        <v>45954</v>
      </c>
      <c r="N280" s="131">
        <v>45955</v>
      </c>
      <c r="O280" s="131">
        <v>46136</v>
      </c>
      <c r="P280" s="127">
        <v>18</v>
      </c>
      <c r="Q280" s="145">
        <v>20304</v>
      </c>
      <c r="R280" s="146">
        <v>0.04</v>
      </c>
      <c r="S280" s="147">
        <v>812.16</v>
      </c>
      <c r="T280" s="148">
        <v>14618.88</v>
      </c>
      <c r="U280" s="149">
        <v>1461.89</v>
      </c>
      <c r="V280" s="150">
        <v>0.1</v>
      </c>
      <c r="W280" s="149">
        <v>5847.55</v>
      </c>
      <c r="X280" s="150">
        <v>0.4</v>
      </c>
      <c r="Y280" s="149">
        <v>3508.53</v>
      </c>
      <c r="Z280" s="157">
        <v>0.24</v>
      </c>
      <c r="AA280" s="149">
        <v>2339.02</v>
      </c>
      <c r="AB280" s="149">
        <v>0.16</v>
      </c>
      <c r="AC280" s="149">
        <v>7309.44</v>
      </c>
      <c r="AD280" s="158">
        <v>0.5</v>
      </c>
      <c r="AE280" s="147">
        <v>1461.89</v>
      </c>
      <c r="AF280" s="159"/>
      <c r="AH280" s="126" t="s">
        <v>20</v>
      </c>
    </row>
    <row r="281" s="114" customFormat="1" ht="48" spans="1:34">
      <c r="A281" s="126">
        <v>358</v>
      </c>
      <c r="B281" s="126" t="s">
        <v>16</v>
      </c>
      <c r="C281" s="126" t="s">
        <v>186</v>
      </c>
      <c r="D281" s="126" t="s">
        <v>20</v>
      </c>
      <c r="E281" s="127" t="s">
        <v>342</v>
      </c>
      <c r="F281" s="127"/>
      <c r="G281" s="126" t="s">
        <v>119</v>
      </c>
      <c r="H281" s="128" t="s">
        <v>720</v>
      </c>
      <c r="I281" s="126" t="s">
        <v>717</v>
      </c>
      <c r="J281" s="126" t="s">
        <v>717</v>
      </c>
      <c r="K281" s="126" t="s">
        <v>721</v>
      </c>
      <c r="L281" s="126" t="s">
        <v>722</v>
      </c>
      <c r="M281" s="130">
        <v>45954</v>
      </c>
      <c r="N281" s="131">
        <v>45955</v>
      </c>
      <c r="O281" s="131">
        <v>46136</v>
      </c>
      <c r="P281" s="127">
        <v>18</v>
      </c>
      <c r="Q281" s="145">
        <v>14640</v>
      </c>
      <c r="R281" s="146">
        <v>0.04</v>
      </c>
      <c r="S281" s="147">
        <v>585.6</v>
      </c>
      <c r="T281" s="148">
        <v>10540.8</v>
      </c>
      <c r="U281" s="149">
        <v>1054.08</v>
      </c>
      <c r="V281" s="150">
        <v>0.1</v>
      </c>
      <c r="W281" s="149">
        <v>4216.32</v>
      </c>
      <c r="X281" s="150">
        <v>0.4</v>
      </c>
      <c r="Y281" s="149">
        <v>2529.79</v>
      </c>
      <c r="Z281" s="157">
        <v>0.24</v>
      </c>
      <c r="AA281" s="149">
        <v>1686.53</v>
      </c>
      <c r="AB281" s="149">
        <v>0.16</v>
      </c>
      <c r="AC281" s="149">
        <v>5270.4</v>
      </c>
      <c r="AD281" s="158">
        <v>0.5</v>
      </c>
      <c r="AE281" s="147">
        <v>1054.08</v>
      </c>
      <c r="AF281" s="159"/>
      <c r="AH281" s="126" t="s">
        <v>20</v>
      </c>
    </row>
    <row r="282" s="114" customFormat="1" ht="48" spans="1:34">
      <c r="A282" s="126">
        <v>359</v>
      </c>
      <c r="B282" s="126" t="s">
        <v>16</v>
      </c>
      <c r="C282" s="126" t="s">
        <v>186</v>
      </c>
      <c r="D282" s="126" t="s">
        <v>20</v>
      </c>
      <c r="E282" s="127" t="s">
        <v>402</v>
      </c>
      <c r="F282" s="127"/>
      <c r="G282" s="126" t="s">
        <v>119</v>
      </c>
      <c r="H282" s="128" t="s">
        <v>723</v>
      </c>
      <c r="I282" s="126" t="s">
        <v>724</v>
      </c>
      <c r="J282" s="126" t="s">
        <v>724</v>
      </c>
      <c r="K282" s="126" t="s">
        <v>718</v>
      </c>
      <c r="L282" s="126" t="s">
        <v>725</v>
      </c>
      <c r="M282" s="130">
        <v>45954</v>
      </c>
      <c r="N282" s="131">
        <v>45955</v>
      </c>
      <c r="O282" s="131">
        <v>46136</v>
      </c>
      <c r="P282" s="127">
        <v>8.5</v>
      </c>
      <c r="Q282" s="145">
        <v>20304</v>
      </c>
      <c r="R282" s="146">
        <v>0.04</v>
      </c>
      <c r="S282" s="147">
        <v>812.16</v>
      </c>
      <c r="T282" s="148">
        <v>6903.36</v>
      </c>
      <c r="U282" s="149">
        <v>690.34</v>
      </c>
      <c r="V282" s="150">
        <v>0.1</v>
      </c>
      <c r="W282" s="149">
        <v>2761.35</v>
      </c>
      <c r="X282" s="150">
        <v>0.4</v>
      </c>
      <c r="Y282" s="149">
        <v>1656.81</v>
      </c>
      <c r="Z282" s="157">
        <v>0.24</v>
      </c>
      <c r="AA282" s="149">
        <v>1104.54</v>
      </c>
      <c r="AB282" s="149">
        <v>0.16</v>
      </c>
      <c r="AC282" s="149">
        <v>3451.67</v>
      </c>
      <c r="AD282" s="158">
        <v>0.5</v>
      </c>
      <c r="AE282" s="147">
        <v>690.34</v>
      </c>
      <c r="AF282" s="159"/>
      <c r="AH282" s="126" t="s">
        <v>20</v>
      </c>
    </row>
    <row r="283" s="114" customFormat="1" ht="48" spans="1:34">
      <c r="A283" s="126">
        <v>360</v>
      </c>
      <c r="B283" s="126" t="s">
        <v>16</v>
      </c>
      <c r="C283" s="126" t="s">
        <v>186</v>
      </c>
      <c r="D283" s="126" t="s">
        <v>20</v>
      </c>
      <c r="E283" s="127" t="s">
        <v>342</v>
      </c>
      <c r="F283" s="127"/>
      <c r="G283" s="126" t="s">
        <v>119</v>
      </c>
      <c r="H283" s="128" t="s">
        <v>723</v>
      </c>
      <c r="I283" s="126" t="s">
        <v>724</v>
      </c>
      <c r="J283" s="126" t="s">
        <v>724</v>
      </c>
      <c r="K283" s="126" t="s">
        <v>718</v>
      </c>
      <c r="L283" s="126" t="s">
        <v>725</v>
      </c>
      <c r="M283" s="130">
        <v>45954</v>
      </c>
      <c r="N283" s="131">
        <v>45955</v>
      </c>
      <c r="O283" s="131">
        <v>46136</v>
      </c>
      <c r="P283" s="127">
        <v>8.5</v>
      </c>
      <c r="Q283" s="145">
        <v>14640</v>
      </c>
      <c r="R283" s="146">
        <v>0.04</v>
      </c>
      <c r="S283" s="147">
        <v>585.6</v>
      </c>
      <c r="T283" s="148">
        <v>4977.6</v>
      </c>
      <c r="U283" s="149">
        <v>497.76</v>
      </c>
      <c r="V283" s="150">
        <v>0.1</v>
      </c>
      <c r="W283" s="149">
        <v>1991.03</v>
      </c>
      <c r="X283" s="150">
        <v>0.4</v>
      </c>
      <c r="Y283" s="149">
        <v>1194.62</v>
      </c>
      <c r="Z283" s="157">
        <v>0.24</v>
      </c>
      <c r="AA283" s="149">
        <v>796.41</v>
      </c>
      <c r="AB283" s="149">
        <v>0.16</v>
      </c>
      <c r="AC283" s="149">
        <v>2488.81</v>
      </c>
      <c r="AD283" s="158">
        <v>0.5</v>
      </c>
      <c r="AE283" s="147">
        <v>497.76</v>
      </c>
      <c r="AF283" s="159"/>
      <c r="AH283" s="126" t="s">
        <v>20</v>
      </c>
    </row>
    <row r="284" s="114" customFormat="1" ht="60" spans="1:34">
      <c r="A284" s="126">
        <v>361</v>
      </c>
      <c r="B284" s="126" t="s">
        <v>16</v>
      </c>
      <c r="C284" s="126" t="s">
        <v>186</v>
      </c>
      <c r="D284" s="126" t="s">
        <v>20</v>
      </c>
      <c r="E284" s="127" t="s">
        <v>199</v>
      </c>
      <c r="F284" s="127"/>
      <c r="G284" s="126" t="s">
        <v>119</v>
      </c>
      <c r="H284" s="128" t="s">
        <v>726</v>
      </c>
      <c r="I284" s="126" t="s">
        <v>727</v>
      </c>
      <c r="J284" s="126" t="s">
        <v>727</v>
      </c>
      <c r="K284" s="126" t="s">
        <v>632</v>
      </c>
      <c r="L284" s="126" t="s">
        <v>728</v>
      </c>
      <c r="M284" s="130">
        <v>45954</v>
      </c>
      <c r="N284" s="131">
        <v>45955</v>
      </c>
      <c r="O284" s="131">
        <v>46136</v>
      </c>
      <c r="P284" s="127">
        <v>23</v>
      </c>
      <c r="Q284" s="145">
        <v>48300</v>
      </c>
      <c r="R284" s="146">
        <v>0.04</v>
      </c>
      <c r="S284" s="147">
        <v>1932</v>
      </c>
      <c r="T284" s="148">
        <v>44436</v>
      </c>
      <c r="U284" s="149">
        <v>4443.6</v>
      </c>
      <c r="V284" s="150">
        <v>0.1</v>
      </c>
      <c r="W284" s="149">
        <v>17774.4</v>
      </c>
      <c r="X284" s="150">
        <v>0.4</v>
      </c>
      <c r="Y284" s="149">
        <v>10664.64</v>
      </c>
      <c r="Z284" s="157">
        <v>0.24</v>
      </c>
      <c r="AA284" s="149">
        <v>7109.76</v>
      </c>
      <c r="AB284" s="149">
        <v>0.16</v>
      </c>
      <c r="AC284" s="149">
        <v>22218</v>
      </c>
      <c r="AD284" s="158">
        <v>0.5</v>
      </c>
      <c r="AE284" s="147">
        <v>4443.6</v>
      </c>
      <c r="AF284" s="159"/>
      <c r="AH284" s="126" t="s">
        <v>20</v>
      </c>
    </row>
    <row r="285" s="114" customFormat="1" ht="60" spans="1:34">
      <c r="A285" s="126">
        <v>362</v>
      </c>
      <c r="B285" s="126" t="s">
        <v>16</v>
      </c>
      <c r="C285" s="126" t="s">
        <v>186</v>
      </c>
      <c r="D285" s="126" t="s">
        <v>20</v>
      </c>
      <c r="E285" s="127" t="s">
        <v>402</v>
      </c>
      <c r="F285" s="127"/>
      <c r="G285" s="126" t="s">
        <v>119</v>
      </c>
      <c r="H285" s="128" t="s">
        <v>726</v>
      </c>
      <c r="I285" s="126" t="s">
        <v>727</v>
      </c>
      <c r="J285" s="126" t="s">
        <v>727</v>
      </c>
      <c r="K285" s="126" t="s">
        <v>632</v>
      </c>
      <c r="L285" s="126" t="s">
        <v>728</v>
      </c>
      <c r="M285" s="130">
        <v>45954</v>
      </c>
      <c r="N285" s="131">
        <v>45955</v>
      </c>
      <c r="O285" s="131">
        <v>46136</v>
      </c>
      <c r="P285" s="127">
        <v>37.5</v>
      </c>
      <c r="Q285" s="145">
        <v>20304</v>
      </c>
      <c r="R285" s="146">
        <v>0.04</v>
      </c>
      <c r="S285" s="147">
        <v>812.16</v>
      </c>
      <c r="T285" s="148">
        <v>30456</v>
      </c>
      <c r="U285" s="149">
        <v>3045.6</v>
      </c>
      <c r="V285" s="150">
        <v>0.1</v>
      </c>
      <c r="W285" s="149">
        <v>12182.4</v>
      </c>
      <c r="X285" s="150">
        <v>0.4</v>
      </c>
      <c r="Y285" s="149">
        <v>7309.44</v>
      </c>
      <c r="Z285" s="157">
        <v>0.24</v>
      </c>
      <c r="AA285" s="149">
        <v>4872.96</v>
      </c>
      <c r="AB285" s="149">
        <v>0.16</v>
      </c>
      <c r="AC285" s="149">
        <v>15228</v>
      </c>
      <c r="AD285" s="158">
        <v>0.5</v>
      </c>
      <c r="AE285" s="147">
        <v>3045.6</v>
      </c>
      <c r="AF285" s="159"/>
      <c r="AH285" s="126" t="s">
        <v>20</v>
      </c>
    </row>
    <row r="286" s="114" customFormat="1" ht="60" spans="1:34">
      <c r="A286" s="126">
        <v>363</v>
      </c>
      <c r="B286" s="126" t="s">
        <v>16</v>
      </c>
      <c r="C286" s="126" t="s">
        <v>186</v>
      </c>
      <c r="D286" s="126" t="s">
        <v>20</v>
      </c>
      <c r="E286" s="127" t="s">
        <v>342</v>
      </c>
      <c r="F286" s="127"/>
      <c r="G286" s="126" t="s">
        <v>119</v>
      </c>
      <c r="H286" s="128" t="s">
        <v>726</v>
      </c>
      <c r="I286" s="126" t="s">
        <v>727</v>
      </c>
      <c r="J286" s="126" t="s">
        <v>727</v>
      </c>
      <c r="K286" s="126" t="s">
        <v>632</v>
      </c>
      <c r="L286" s="126" t="s">
        <v>728</v>
      </c>
      <c r="M286" s="130">
        <v>45954</v>
      </c>
      <c r="N286" s="131">
        <v>45955</v>
      </c>
      <c r="O286" s="131">
        <v>46136</v>
      </c>
      <c r="P286" s="127">
        <v>33.5</v>
      </c>
      <c r="Q286" s="145">
        <v>14640</v>
      </c>
      <c r="R286" s="146">
        <v>0.04</v>
      </c>
      <c r="S286" s="147">
        <v>585.6</v>
      </c>
      <c r="T286" s="148">
        <v>19617.6</v>
      </c>
      <c r="U286" s="149">
        <v>1961.76</v>
      </c>
      <c r="V286" s="150">
        <v>0.1</v>
      </c>
      <c r="W286" s="149">
        <v>7847.04</v>
      </c>
      <c r="X286" s="150">
        <v>0.4</v>
      </c>
      <c r="Y286" s="149">
        <v>4708.22</v>
      </c>
      <c r="Z286" s="157">
        <v>0.24</v>
      </c>
      <c r="AA286" s="149">
        <v>3138.82</v>
      </c>
      <c r="AB286" s="149">
        <v>0.16</v>
      </c>
      <c r="AC286" s="149">
        <v>9808.8</v>
      </c>
      <c r="AD286" s="158">
        <v>0.5</v>
      </c>
      <c r="AE286" s="147">
        <v>1961.76</v>
      </c>
      <c r="AF286" s="159"/>
      <c r="AH286" s="126" t="s">
        <v>20</v>
      </c>
    </row>
    <row r="287" s="114" customFormat="1" ht="60" spans="1:34">
      <c r="A287" s="126">
        <v>364</v>
      </c>
      <c r="B287" s="126" t="s">
        <v>16</v>
      </c>
      <c r="C287" s="126" t="s">
        <v>186</v>
      </c>
      <c r="D287" s="126" t="s">
        <v>20</v>
      </c>
      <c r="E287" s="127" t="s">
        <v>402</v>
      </c>
      <c r="F287" s="127"/>
      <c r="G287" s="126" t="s">
        <v>119</v>
      </c>
      <c r="H287" s="128" t="s">
        <v>726</v>
      </c>
      <c r="I287" s="126" t="s">
        <v>727</v>
      </c>
      <c r="J287" s="126" t="s">
        <v>727</v>
      </c>
      <c r="K287" s="126" t="s">
        <v>519</v>
      </c>
      <c r="L287" s="126" t="s">
        <v>728</v>
      </c>
      <c r="M287" s="130">
        <v>45954</v>
      </c>
      <c r="N287" s="131">
        <v>45955</v>
      </c>
      <c r="O287" s="131">
        <v>46136</v>
      </c>
      <c r="P287" s="127">
        <v>15</v>
      </c>
      <c r="Q287" s="145">
        <v>20304</v>
      </c>
      <c r="R287" s="146">
        <v>0.04</v>
      </c>
      <c r="S287" s="147">
        <v>812.16</v>
      </c>
      <c r="T287" s="148">
        <v>12182.4</v>
      </c>
      <c r="U287" s="149">
        <v>1218.24</v>
      </c>
      <c r="V287" s="150">
        <v>0.1</v>
      </c>
      <c r="W287" s="149">
        <v>4872.96</v>
      </c>
      <c r="X287" s="150">
        <v>0.4</v>
      </c>
      <c r="Y287" s="149">
        <v>2923.78</v>
      </c>
      <c r="Z287" s="157">
        <v>0.24</v>
      </c>
      <c r="AA287" s="149">
        <v>1949.18</v>
      </c>
      <c r="AB287" s="149">
        <v>0.16</v>
      </c>
      <c r="AC287" s="149">
        <v>6091.2</v>
      </c>
      <c r="AD287" s="158">
        <v>0.5</v>
      </c>
      <c r="AE287" s="147">
        <v>1218.24</v>
      </c>
      <c r="AF287" s="159"/>
      <c r="AH287" s="126" t="s">
        <v>20</v>
      </c>
    </row>
    <row r="288" s="114" customFormat="1" ht="48" spans="1:34">
      <c r="A288" s="126">
        <v>365</v>
      </c>
      <c r="B288" s="126" t="s">
        <v>16</v>
      </c>
      <c r="C288" s="126" t="s">
        <v>186</v>
      </c>
      <c r="D288" s="126" t="s">
        <v>20</v>
      </c>
      <c r="E288" s="127" t="s">
        <v>199</v>
      </c>
      <c r="F288" s="127"/>
      <c r="G288" s="126" t="s">
        <v>119</v>
      </c>
      <c r="H288" s="128" t="s">
        <v>729</v>
      </c>
      <c r="I288" s="126" t="s">
        <v>578</v>
      </c>
      <c r="J288" s="126" t="s">
        <v>578</v>
      </c>
      <c r="K288" s="126" t="s">
        <v>534</v>
      </c>
      <c r="L288" s="126" t="s">
        <v>730</v>
      </c>
      <c r="M288" s="130">
        <v>45954</v>
      </c>
      <c r="N288" s="131">
        <v>45955</v>
      </c>
      <c r="O288" s="131">
        <v>46136</v>
      </c>
      <c r="P288" s="127">
        <v>44</v>
      </c>
      <c r="Q288" s="145">
        <v>48300</v>
      </c>
      <c r="R288" s="146">
        <v>0.04</v>
      </c>
      <c r="S288" s="147">
        <v>1932</v>
      </c>
      <c r="T288" s="148">
        <v>85008</v>
      </c>
      <c r="U288" s="149">
        <v>8500.8</v>
      </c>
      <c r="V288" s="150">
        <v>0.1</v>
      </c>
      <c r="W288" s="149">
        <v>34003.2</v>
      </c>
      <c r="X288" s="150">
        <v>0.4</v>
      </c>
      <c r="Y288" s="149">
        <v>20401.92</v>
      </c>
      <c r="Z288" s="157">
        <v>0.24</v>
      </c>
      <c r="AA288" s="149">
        <v>13601.28</v>
      </c>
      <c r="AB288" s="149">
        <v>0.16</v>
      </c>
      <c r="AC288" s="149">
        <v>42504</v>
      </c>
      <c r="AD288" s="158">
        <v>0.5</v>
      </c>
      <c r="AE288" s="147">
        <v>8500.8</v>
      </c>
      <c r="AF288" s="159"/>
      <c r="AH288" s="126" t="s">
        <v>20</v>
      </c>
    </row>
    <row r="289" s="114" customFormat="1" ht="48" spans="1:34">
      <c r="A289" s="126">
        <v>366</v>
      </c>
      <c r="B289" s="126" t="s">
        <v>16</v>
      </c>
      <c r="C289" s="126" t="s">
        <v>186</v>
      </c>
      <c r="D289" s="126" t="s">
        <v>20</v>
      </c>
      <c r="E289" s="127" t="s">
        <v>402</v>
      </c>
      <c r="F289" s="127"/>
      <c r="G289" s="126" t="s">
        <v>119</v>
      </c>
      <c r="H289" s="128" t="s">
        <v>731</v>
      </c>
      <c r="I289" s="126" t="s">
        <v>578</v>
      </c>
      <c r="J289" s="126" t="s">
        <v>578</v>
      </c>
      <c r="K289" s="126" t="s">
        <v>534</v>
      </c>
      <c r="L289" s="126" t="s">
        <v>732</v>
      </c>
      <c r="M289" s="130">
        <v>45954</v>
      </c>
      <c r="N289" s="131">
        <v>45955</v>
      </c>
      <c r="O289" s="131">
        <v>46077</v>
      </c>
      <c r="P289" s="127">
        <v>12</v>
      </c>
      <c r="Q289" s="145">
        <v>20304</v>
      </c>
      <c r="R289" s="146">
        <v>0.04</v>
      </c>
      <c r="S289" s="147">
        <v>812.16</v>
      </c>
      <c r="T289" s="148">
        <v>9745.92</v>
      </c>
      <c r="U289" s="149">
        <v>974.59</v>
      </c>
      <c r="V289" s="150">
        <v>0.1</v>
      </c>
      <c r="W289" s="149">
        <v>3898.37</v>
      </c>
      <c r="X289" s="150">
        <v>0.4</v>
      </c>
      <c r="Y289" s="149">
        <v>2339.02</v>
      </c>
      <c r="Z289" s="157">
        <v>0.24</v>
      </c>
      <c r="AA289" s="149">
        <v>1559.35</v>
      </c>
      <c r="AB289" s="149">
        <v>0.16</v>
      </c>
      <c r="AC289" s="149">
        <v>4872.96</v>
      </c>
      <c r="AD289" s="158">
        <v>0.5</v>
      </c>
      <c r="AE289" s="147">
        <v>974.59</v>
      </c>
      <c r="AF289" s="159"/>
      <c r="AH289" s="126" t="s">
        <v>20</v>
      </c>
    </row>
    <row r="290" s="114" customFormat="1" ht="48" spans="1:34">
      <c r="A290" s="126">
        <v>367</v>
      </c>
      <c r="B290" s="126" t="s">
        <v>16</v>
      </c>
      <c r="C290" s="126" t="s">
        <v>186</v>
      </c>
      <c r="D290" s="126" t="s">
        <v>20</v>
      </c>
      <c r="E290" s="127" t="s">
        <v>199</v>
      </c>
      <c r="F290" s="127"/>
      <c r="G290" s="126" t="s">
        <v>119</v>
      </c>
      <c r="H290" s="128" t="s">
        <v>731</v>
      </c>
      <c r="I290" s="126" t="s">
        <v>578</v>
      </c>
      <c r="J290" s="126" t="s">
        <v>578</v>
      </c>
      <c r="K290" s="126" t="s">
        <v>534</v>
      </c>
      <c r="L290" s="126" t="s">
        <v>732</v>
      </c>
      <c r="M290" s="130">
        <v>45954</v>
      </c>
      <c r="N290" s="131">
        <v>45955</v>
      </c>
      <c r="O290" s="131">
        <v>46077</v>
      </c>
      <c r="P290" s="127">
        <v>24</v>
      </c>
      <c r="Q290" s="145">
        <v>48300</v>
      </c>
      <c r="R290" s="146">
        <v>0.04</v>
      </c>
      <c r="S290" s="147">
        <v>1932</v>
      </c>
      <c r="T290" s="148">
        <v>46368</v>
      </c>
      <c r="U290" s="149">
        <v>4636.8</v>
      </c>
      <c r="V290" s="150">
        <v>0.1</v>
      </c>
      <c r="W290" s="149">
        <v>18547.2</v>
      </c>
      <c r="X290" s="150">
        <v>0.4</v>
      </c>
      <c r="Y290" s="149">
        <v>11128.32</v>
      </c>
      <c r="Z290" s="157">
        <v>0.24</v>
      </c>
      <c r="AA290" s="149">
        <v>7418.88</v>
      </c>
      <c r="AB290" s="149">
        <v>0.16</v>
      </c>
      <c r="AC290" s="149">
        <v>23184</v>
      </c>
      <c r="AD290" s="158">
        <v>0.5</v>
      </c>
      <c r="AE290" s="147">
        <v>4636.8</v>
      </c>
      <c r="AF290" s="159"/>
      <c r="AH290" s="126" t="s">
        <v>20</v>
      </c>
    </row>
    <row r="291" s="114" customFormat="1" ht="48" spans="1:34">
      <c r="A291" s="126">
        <v>368</v>
      </c>
      <c r="B291" s="126" t="s">
        <v>16</v>
      </c>
      <c r="C291" s="126" t="s">
        <v>186</v>
      </c>
      <c r="D291" s="126" t="s">
        <v>20</v>
      </c>
      <c r="E291" s="127" t="s">
        <v>242</v>
      </c>
      <c r="F291" s="127"/>
      <c r="G291" s="126" t="s">
        <v>119</v>
      </c>
      <c r="H291" s="128" t="s">
        <v>731</v>
      </c>
      <c r="I291" s="126" t="s">
        <v>578</v>
      </c>
      <c r="J291" s="126" t="s">
        <v>578</v>
      </c>
      <c r="K291" s="126" t="s">
        <v>534</v>
      </c>
      <c r="L291" s="126" t="s">
        <v>732</v>
      </c>
      <c r="M291" s="130">
        <v>45954</v>
      </c>
      <c r="N291" s="131">
        <v>45955</v>
      </c>
      <c r="O291" s="131">
        <v>46077</v>
      </c>
      <c r="P291" s="127">
        <v>10</v>
      </c>
      <c r="Q291" s="145">
        <v>99000</v>
      </c>
      <c r="R291" s="146">
        <v>0.04</v>
      </c>
      <c r="S291" s="147">
        <v>3960</v>
      </c>
      <c r="T291" s="148">
        <v>39600</v>
      </c>
      <c r="U291" s="149">
        <v>3960</v>
      </c>
      <c r="V291" s="150">
        <v>0.1</v>
      </c>
      <c r="W291" s="149">
        <v>15840</v>
      </c>
      <c r="X291" s="150">
        <v>0.4</v>
      </c>
      <c r="Y291" s="149">
        <v>9504</v>
      </c>
      <c r="Z291" s="157">
        <v>0.24</v>
      </c>
      <c r="AA291" s="149">
        <v>6336</v>
      </c>
      <c r="AB291" s="149">
        <v>0.16</v>
      </c>
      <c r="AC291" s="149">
        <v>19800</v>
      </c>
      <c r="AD291" s="158">
        <v>0.5</v>
      </c>
      <c r="AE291" s="147">
        <v>3960</v>
      </c>
      <c r="AF291" s="159"/>
      <c r="AH291" s="126" t="s">
        <v>20</v>
      </c>
    </row>
    <row r="292" s="114" customFormat="1" ht="48" spans="1:34">
      <c r="A292" s="126">
        <v>369</v>
      </c>
      <c r="B292" s="126" t="s">
        <v>16</v>
      </c>
      <c r="C292" s="126" t="s">
        <v>186</v>
      </c>
      <c r="D292" s="126" t="s">
        <v>20</v>
      </c>
      <c r="E292" s="127" t="s">
        <v>199</v>
      </c>
      <c r="F292" s="127"/>
      <c r="G292" s="126" t="s">
        <v>119</v>
      </c>
      <c r="H292" s="128" t="s">
        <v>733</v>
      </c>
      <c r="I292" s="126" t="s">
        <v>734</v>
      </c>
      <c r="J292" s="126" t="s">
        <v>734</v>
      </c>
      <c r="K292" s="126" t="s">
        <v>632</v>
      </c>
      <c r="L292" s="126" t="s">
        <v>735</v>
      </c>
      <c r="M292" s="130">
        <v>45957</v>
      </c>
      <c r="N292" s="131">
        <v>45958</v>
      </c>
      <c r="O292" s="131">
        <v>46139</v>
      </c>
      <c r="P292" s="127">
        <v>46</v>
      </c>
      <c r="Q292" s="145">
        <v>48300</v>
      </c>
      <c r="R292" s="146">
        <v>0.04</v>
      </c>
      <c r="S292" s="147">
        <v>1932</v>
      </c>
      <c r="T292" s="148">
        <v>88872</v>
      </c>
      <c r="U292" s="149">
        <v>8887.2</v>
      </c>
      <c r="V292" s="150">
        <v>0.1</v>
      </c>
      <c r="W292" s="149">
        <v>35548.8</v>
      </c>
      <c r="X292" s="150">
        <v>0.4</v>
      </c>
      <c r="Y292" s="149">
        <v>21329.28</v>
      </c>
      <c r="Z292" s="157">
        <v>0.24</v>
      </c>
      <c r="AA292" s="149">
        <v>14219.52</v>
      </c>
      <c r="AB292" s="149">
        <v>0.16</v>
      </c>
      <c r="AC292" s="149">
        <v>44436</v>
      </c>
      <c r="AD292" s="158">
        <v>0.5</v>
      </c>
      <c r="AE292" s="147">
        <v>8887.2</v>
      </c>
      <c r="AF292" s="159"/>
      <c r="AH292" s="126" t="s">
        <v>20</v>
      </c>
    </row>
    <row r="293" s="114" customFormat="1" ht="48" spans="1:34">
      <c r="A293" s="126">
        <v>370</v>
      </c>
      <c r="B293" s="126" t="s">
        <v>16</v>
      </c>
      <c r="C293" s="126" t="s">
        <v>186</v>
      </c>
      <c r="D293" s="126" t="s">
        <v>20</v>
      </c>
      <c r="E293" s="127" t="s">
        <v>402</v>
      </c>
      <c r="F293" s="127"/>
      <c r="G293" s="126" t="s">
        <v>119</v>
      </c>
      <c r="H293" s="128" t="s">
        <v>733</v>
      </c>
      <c r="I293" s="126" t="s">
        <v>734</v>
      </c>
      <c r="J293" s="126" t="s">
        <v>734</v>
      </c>
      <c r="K293" s="126" t="s">
        <v>632</v>
      </c>
      <c r="L293" s="126" t="s">
        <v>735</v>
      </c>
      <c r="M293" s="130">
        <v>45957</v>
      </c>
      <c r="N293" s="131">
        <v>45958</v>
      </c>
      <c r="O293" s="131">
        <v>46139</v>
      </c>
      <c r="P293" s="127">
        <v>47</v>
      </c>
      <c r="Q293" s="145">
        <v>20304</v>
      </c>
      <c r="R293" s="146">
        <v>0.04</v>
      </c>
      <c r="S293" s="147">
        <v>812.16</v>
      </c>
      <c r="T293" s="148">
        <v>38171.52</v>
      </c>
      <c r="U293" s="149">
        <v>3817.15</v>
      </c>
      <c r="V293" s="150">
        <v>0.1</v>
      </c>
      <c r="W293" s="149">
        <v>15268.6</v>
      </c>
      <c r="X293" s="150">
        <v>0.4</v>
      </c>
      <c r="Y293" s="149">
        <v>9161.16</v>
      </c>
      <c r="Z293" s="157">
        <v>0.24</v>
      </c>
      <c r="AA293" s="149">
        <v>6107.44</v>
      </c>
      <c r="AB293" s="149">
        <v>0.16</v>
      </c>
      <c r="AC293" s="149">
        <v>19085.77</v>
      </c>
      <c r="AD293" s="158">
        <v>0.5</v>
      </c>
      <c r="AE293" s="147">
        <v>3817.15</v>
      </c>
      <c r="AF293" s="159"/>
      <c r="AH293" s="126" t="s">
        <v>20</v>
      </c>
    </row>
    <row r="294" s="114" customFormat="1" ht="48" spans="1:34">
      <c r="A294" s="126">
        <v>371</v>
      </c>
      <c r="B294" s="126" t="s">
        <v>16</v>
      </c>
      <c r="C294" s="126" t="s">
        <v>186</v>
      </c>
      <c r="D294" s="126" t="s">
        <v>20</v>
      </c>
      <c r="E294" s="127" t="s">
        <v>402</v>
      </c>
      <c r="F294" s="127"/>
      <c r="G294" s="126" t="s">
        <v>119</v>
      </c>
      <c r="H294" s="128" t="s">
        <v>736</v>
      </c>
      <c r="I294" s="126" t="s">
        <v>737</v>
      </c>
      <c r="J294" s="126" t="s">
        <v>737</v>
      </c>
      <c r="K294" s="126" t="s">
        <v>738</v>
      </c>
      <c r="L294" s="126" t="s">
        <v>739</v>
      </c>
      <c r="M294" s="130">
        <v>45957</v>
      </c>
      <c r="N294" s="131">
        <v>45958</v>
      </c>
      <c r="O294" s="131">
        <v>46139</v>
      </c>
      <c r="P294" s="127">
        <v>15</v>
      </c>
      <c r="Q294" s="145">
        <v>20304</v>
      </c>
      <c r="R294" s="146">
        <v>0.04</v>
      </c>
      <c r="S294" s="147">
        <v>812.16</v>
      </c>
      <c r="T294" s="148">
        <v>12182.4</v>
      </c>
      <c r="U294" s="149">
        <v>1218.24</v>
      </c>
      <c r="V294" s="150">
        <v>0.1</v>
      </c>
      <c r="W294" s="149">
        <v>4872.96</v>
      </c>
      <c r="X294" s="150">
        <v>0.4</v>
      </c>
      <c r="Y294" s="149">
        <v>2923.78</v>
      </c>
      <c r="Z294" s="157">
        <v>0.24</v>
      </c>
      <c r="AA294" s="149">
        <v>1949.18</v>
      </c>
      <c r="AB294" s="149">
        <v>0.16</v>
      </c>
      <c r="AC294" s="149">
        <v>6091.2</v>
      </c>
      <c r="AD294" s="158">
        <v>0.5</v>
      </c>
      <c r="AE294" s="147">
        <v>1218.24</v>
      </c>
      <c r="AF294" s="159"/>
      <c r="AH294" s="126" t="s">
        <v>20</v>
      </c>
    </row>
    <row r="295" s="114" customFormat="1" ht="48" spans="1:34">
      <c r="A295" s="126">
        <v>372</v>
      </c>
      <c r="B295" s="126" t="s">
        <v>16</v>
      </c>
      <c r="C295" s="126" t="s">
        <v>186</v>
      </c>
      <c r="D295" s="126" t="s">
        <v>20</v>
      </c>
      <c r="E295" s="127" t="s">
        <v>342</v>
      </c>
      <c r="F295" s="127"/>
      <c r="G295" s="126" t="s">
        <v>119</v>
      </c>
      <c r="H295" s="128" t="s">
        <v>736</v>
      </c>
      <c r="I295" s="126" t="s">
        <v>737</v>
      </c>
      <c r="J295" s="126" t="s">
        <v>737</v>
      </c>
      <c r="K295" s="126" t="s">
        <v>738</v>
      </c>
      <c r="L295" s="126" t="s">
        <v>739</v>
      </c>
      <c r="M295" s="130">
        <v>45957</v>
      </c>
      <c r="N295" s="131">
        <v>45958</v>
      </c>
      <c r="O295" s="131">
        <v>46139</v>
      </c>
      <c r="P295" s="127">
        <v>15</v>
      </c>
      <c r="Q295" s="145">
        <v>14640</v>
      </c>
      <c r="R295" s="146">
        <v>0.04</v>
      </c>
      <c r="S295" s="147">
        <v>585.6</v>
      </c>
      <c r="T295" s="148">
        <v>8784</v>
      </c>
      <c r="U295" s="149">
        <v>878.4</v>
      </c>
      <c r="V295" s="150">
        <v>0.1</v>
      </c>
      <c r="W295" s="149">
        <v>3513.6</v>
      </c>
      <c r="X295" s="150">
        <v>0.4</v>
      </c>
      <c r="Y295" s="149">
        <v>2108.16</v>
      </c>
      <c r="Z295" s="157">
        <v>0.24</v>
      </c>
      <c r="AA295" s="149">
        <v>1405.44</v>
      </c>
      <c r="AB295" s="149">
        <v>0.16</v>
      </c>
      <c r="AC295" s="149">
        <v>4392</v>
      </c>
      <c r="AD295" s="158">
        <v>0.5</v>
      </c>
      <c r="AE295" s="147">
        <v>878.4</v>
      </c>
      <c r="AF295" s="159"/>
      <c r="AH295" s="126" t="s">
        <v>20</v>
      </c>
    </row>
    <row r="296" s="114" customFormat="1" ht="48" spans="1:34">
      <c r="A296" s="126">
        <v>373</v>
      </c>
      <c r="B296" s="126" t="s">
        <v>16</v>
      </c>
      <c r="C296" s="126" t="s">
        <v>186</v>
      </c>
      <c r="D296" s="126" t="s">
        <v>20</v>
      </c>
      <c r="E296" s="127" t="s">
        <v>199</v>
      </c>
      <c r="F296" s="127"/>
      <c r="G296" s="126" t="s">
        <v>119</v>
      </c>
      <c r="H296" s="128" t="s">
        <v>740</v>
      </c>
      <c r="I296" s="126" t="s">
        <v>741</v>
      </c>
      <c r="J296" s="126" t="s">
        <v>741</v>
      </c>
      <c r="K296" s="126" t="s">
        <v>742</v>
      </c>
      <c r="L296" s="126" t="s">
        <v>743</v>
      </c>
      <c r="M296" s="130">
        <v>45957</v>
      </c>
      <c r="N296" s="131">
        <v>45958</v>
      </c>
      <c r="O296" s="131">
        <v>46139</v>
      </c>
      <c r="P296" s="127">
        <v>10.5</v>
      </c>
      <c r="Q296" s="145">
        <v>48300</v>
      </c>
      <c r="R296" s="146">
        <v>0.04</v>
      </c>
      <c r="S296" s="147">
        <v>1932</v>
      </c>
      <c r="T296" s="148">
        <v>20286</v>
      </c>
      <c r="U296" s="149">
        <v>2028.6</v>
      </c>
      <c r="V296" s="150">
        <v>0.1</v>
      </c>
      <c r="W296" s="149">
        <v>8114.4</v>
      </c>
      <c r="X296" s="150">
        <v>0.4</v>
      </c>
      <c r="Y296" s="149">
        <v>4868.64</v>
      </c>
      <c r="Z296" s="157">
        <v>0.24</v>
      </c>
      <c r="AA296" s="149">
        <v>3245.76</v>
      </c>
      <c r="AB296" s="149">
        <v>0.16</v>
      </c>
      <c r="AC296" s="149">
        <v>10143</v>
      </c>
      <c r="AD296" s="158">
        <v>0.5</v>
      </c>
      <c r="AE296" s="147">
        <v>2028.6</v>
      </c>
      <c r="AF296" s="159"/>
      <c r="AH296" s="126" t="s">
        <v>20</v>
      </c>
    </row>
    <row r="297" s="114" customFormat="1" ht="48" spans="1:34">
      <c r="A297" s="126">
        <v>374</v>
      </c>
      <c r="B297" s="126" t="s">
        <v>16</v>
      </c>
      <c r="C297" s="126" t="s">
        <v>186</v>
      </c>
      <c r="D297" s="126" t="s">
        <v>20</v>
      </c>
      <c r="E297" s="127" t="s">
        <v>402</v>
      </c>
      <c r="F297" s="127"/>
      <c r="G297" s="126" t="s">
        <v>119</v>
      </c>
      <c r="H297" s="128" t="s">
        <v>740</v>
      </c>
      <c r="I297" s="126" t="s">
        <v>741</v>
      </c>
      <c r="J297" s="126" t="s">
        <v>741</v>
      </c>
      <c r="K297" s="126" t="s">
        <v>742</v>
      </c>
      <c r="L297" s="126" t="s">
        <v>743</v>
      </c>
      <c r="M297" s="130">
        <v>45957</v>
      </c>
      <c r="N297" s="131">
        <v>45958</v>
      </c>
      <c r="O297" s="131">
        <v>46139</v>
      </c>
      <c r="P297" s="127">
        <v>6.75</v>
      </c>
      <c r="Q297" s="145">
        <v>20304</v>
      </c>
      <c r="R297" s="146">
        <v>0.04</v>
      </c>
      <c r="S297" s="147">
        <v>812.16</v>
      </c>
      <c r="T297" s="148">
        <v>5482.08</v>
      </c>
      <c r="U297" s="149">
        <v>548.21</v>
      </c>
      <c r="V297" s="150">
        <v>0.1</v>
      </c>
      <c r="W297" s="149">
        <v>2192.83</v>
      </c>
      <c r="X297" s="150">
        <v>0.4</v>
      </c>
      <c r="Y297" s="149">
        <v>1315.7</v>
      </c>
      <c r="Z297" s="157">
        <v>0.24</v>
      </c>
      <c r="AA297" s="149">
        <v>877.13</v>
      </c>
      <c r="AB297" s="149">
        <v>0.16</v>
      </c>
      <c r="AC297" s="149">
        <v>2741.04</v>
      </c>
      <c r="AD297" s="158">
        <v>0.5</v>
      </c>
      <c r="AE297" s="147">
        <v>548.21</v>
      </c>
      <c r="AF297" s="159"/>
      <c r="AH297" s="126" t="s">
        <v>20</v>
      </c>
    </row>
    <row r="298" s="114" customFormat="1" ht="48" spans="1:34">
      <c r="A298" s="126">
        <v>375</v>
      </c>
      <c r="B298" s="126" t="s">
        <v>16</v>
      </c>
      <c r="C298" s="126" t="s">
        <v>186</v>
      </c>
      <c r="D298" s="126" t="s">
        <v>20</v>
      </c>
      <c r="E298" s="127" t="s">
        <v>342</v>
      </c>
      <c r="F298" s="127"/>
      <c r="G298" s="126" t="s">
        <v>119</v>
      </c>
      <c r="H298" s="128" t="s">
        <v>740</v>
      </c>
      <c r="I298" s="126" t="s">
        <v>741</v>
      </c>
      <c r="J298" s="126" t="s">
        <v>741</v>
      </c>
      <c r="K298" s="126" t="s">
        <v>742</v>
      </c>
      <c r="L298" s="126" t="s">
        <v>743</v>
      </c>
      <c r="M298" s="130">
        <v>45957</v>
      </c>
      <c r="N298" s="131">
        <v>45958</v>
      </c>
      <c r="O298" s="131">
        <v>46139</v>
      </c>
      <c r="P298" s="127">
        <v>6.75</v>
      </c>
      <c r="Q298" s="145">
        <v>14640</v>
      </c>
      <c r="R298" s="146">
        <v>0.04</v>
      </c>
      <c r="S298" s="147">
        <v>585.6</v>
      </c>
      <c r="T298" s="148">
        <v>3952.8</v>
      </c>
      <c r="U298" s="149">
        <v>395.28</v>
      </c>
      <c r="V298" s="150">
        <v>0.1</v>
      </c>
      <c r="W298" s="149">
        <v>1581.12</v>
      </c>
      <c r="X298" s="150">
        <v>0.4</v>
      </c>
      <c r="Y298" s="149">
        <v>948.67</v>
      </c>
      <c r="Z298" s="157">
        <v>0.24</v>
      </c>
      <c r="AA298" s="149">
        <v>632.45</v>
      </c>
      <c r="AB298" s="149">
        <v>0.16</v>
      </c>
      <c r="AC298" s="149">
        <v>1976.4</v>
      </c>
      <c r="AD298" s="158">
        <v>0.5</v>
      </c>
      <c r="AE298" s="147">
        <v>395.28</v>
      </c>
      <c r="AF298" s="159"/>
      <c r="AH298" s="126" t="s">
        <v>20</v>
      </c>
    </row>
    <row r="299" s="114" customFormat="1" ht="48" spans="1:34">
      <c r="A299" s="126">
        <v>376</v>
      </c>
      <c r="B299" s="126" t="s">
        <v>16</v>
      </c>
      <c r="C299" s="126" t="s">
        <v>186</v>
      </c>
      <c r="D299" s="126" t="s">
        <v>20</v>
      </c>
      <c r="E299" s="127" t="s">
        <v>199</v>
      </c>
      <c r="F299" s="127"/>
      <c r="G299" s="126" t="s">
        <v>119</v>
      </c>
      <c r="H299" s="128" t="s">
        <v>744</v>
      </c>
      <c r="I299" s="126" t="s">
        <v>745</v>
      </c>
      <c r="J299" s="126" t="s">
        <v>745</v>
      </c>
      <c r="K299" s="126" t="s">
        <v>746</v>
      </c>
      <c r="L299" s="126" t="s">
        <v>599</v>
      </c>
      <c r="M299" s="130">
        <v>45957</v>
      </c>
      <c r="N299" s="131">
        <v>45958</v>
      </c>
      <c r="O299" s="131">
        <v>46139</v>
      </c>
      <c r="P299" s="127">
        <v>11.2</v>
      </c>
      <c r="Q299" s="145">
        <v>48300</v>
      </c>
      <c r="R299" s="146">
        <v>0.04</v>
      </c>
      <c r="S299" s="147">
        <v>1932</v>
      </c>
      <c r="T299" s="148">
        <v>21638.4</v>
      </c>
      <c r="U299" s="149">
        <v>2163.84</v>
      </c>
      <c r="V299" s="150">
        <v>0.1</v>
      </c>
      <c r="W299" s="149">
        <v>8655.35</v>
      </c>
      <c r="X299" s="150">
        <v>0.4</v>
      </c>
      <c r="Y299" s="149">
        <v>5193.21</v>
      </c>
      <c r="Z299" s="157">
        <v>0.24</v>
      </c>
      <c r="AA299" s="149">
        <v>3462.14</v>
      </c>
      <c r="AB299" s="149">
        <v>0.16</v>
      </c>
      <c r="AC299" s="149">
        <v>10819.21</v>
      </c>
      <c r="AD299" s="158">
        <v>0.5</v>
      </c>
      <c r="AE299" s="147">
        <v>2163.84</v>
      </c>
      <c r="AF299" s="159"/>
      <c r="AH299" s="126" t="s">
        <v>20</v>
      </c>
    </row>
    <row r="300" s="114" customFormat="1" ht="48" spans="1:34">
      <c r="A300" s="126">
        <v>377</v>
      </c>
      <c r="B300" s="126" t="s">
        <v>16</v>
      </c>
      <c r="C300" s="126" t="s">
        <v>186</v>
      </c>
      <c r="D300" s="126" t="s">
        <v>20</v>
      </c>
      <c r="E300" s="127" t="s">
        <v>402</v>
      </c>
      <c r="F300" s="127"/>
      <c r="G300" s="126" t="s">
        <v>119</v>
      </c>
      <c r="H300" s="128" t="s">
        <v>744</v>
      </c>
      <c r="I300" s="126" t="s">
        <v>745</v>
      </c>
      <c r="J300" s="126" t="s">
        <v>745</v>
      </c>
      <c r="K300" s="126" t="s">
        <v>746</v>
      </c>
      <c r="L300" s="126" t="s">
        <v>599</v>
      </c>
      <c r="M300" s="130">
        <v>45957</v>
      </c>
      <c r="N300" s="131">
        <v>45958</v>
      </c>
      <c r="O300" s="131">
        <v>46139</v>
      </c>
      <c r="P300" s="127">
        <v>5.9</v>
      </c>
      <c r="Q300" s="145">
        <v>20304</v>
      </c>
      <c r="R300" s="146">
        <v>0.04</v>
      </c>
      <c r="S300" s="147">
        <v>812.16</v>
      </c>
      <c r="T300" s="148">
        <v>4791.74</v>
      </c>
      <c r="U300" s="149">
        <v>479.17</v>
      </c>
      <c r="V300" s="150">
        <v>0.1</v>
      </c>
      <c r="W300" s="149">
        <v>1916.7</v>
      </c>
      <c r="X300" s="150">
        <v>0.4</v>
      </c>
      <c r="Y300" s="149">
        <v>1150.02</v>
      </c>
      <c r="Z300" s="157">
        <v>0.24</v>
      </c>
      <c r="AA300" s="149">
        <v>766.68</v>
      </c>
      <c r="AB300" s="149">
        <v>0.16</v>
      </c>
      <c r="AC300" s="149">
        <v>2395.87</v>
      </c>
      <c r="AD300" s="158">
        <v>0.5</v>
      </c>
      <c r="AE300" s="147">
        <v>479.17</v>
      </c>
      <c r="AF300" s="159"/>
      <c r="AH300" s="126" t="s">
        <v>20</v>
      </c>
    </row>
    <row r="301" s="114" customFormat="1" ht="48" spans="1:34">
      <c r="A301" s="126">
        <v>378</v>
      </c>
      <c r="B301" s="126" t="s">
        <v>16</v>
      </c>
      <c r="C301" s="126" t="s">
        <v>186</v>
      </c>
      <c r="D301" s="126" t="s">
        <v>20</v>
      </c>
      <c r="E301" s="127" t="s">
        <v>342</v>
      </c>
      <c r="F301" s="127"/>
      <c r="G301" s="126" t="s">
        <v>119</v>
      </c>
      <c r="H301" s="128" t="s">
        <v>744</v>
      </c>
      <c r="I301" s="126" t="s">
        <v>745</v>
      </c>
      <c r="J301" s="126" t="s">
        <v>745</v>
      </c>
      <c r="K301" s="126" t="s">
        <v>746</v>
      </c>
      <c r="L301" s="126" t="s">
        <v>599</v>
      </c>
      <c r="M301" s="130">
        <v>45957</v>
      </c>
      <c r="N301" s="131">
        <v>45958</v>
      </c>
      <c r="O301" s="131">
        <v>46139</v>
      </c>
      <c r="P301" s="127">
        <v>5.9</v>
      </c>
      <c r="Q301" s="145">
        <v>14640</v>
      </c>
      <c r="R301" s="146">
        <v>0.04</v>
      </c>
      <c r="S301" s="147">
        <v>585.6</v>
      </c>
      <c r="T301" s="148">
        <v>3455.04</v>
      </c>
      <c r="U301" s="149">
        <v>345.51</v>
      </c>
      <c r="V301" s="150">
        <v>0.1</v>
      </c>
      <c r="W301" s="149">
        <v>1382.02</v>
      </c>
      <c r="X301" s="150">
        <v>0.4</v>
      </c>
      <c r="Y301" s="149">
        <v>829.21</v>
      </c>
      <c r="Z301" s="157">
        <v>0.24</v>
      </c>
      <c r="AA301" s="149">
        <v>552.81</v>
      </c>
      <c r="AB301" s="149">
        <v>0.16</v>
      </c>
      <c r="AC301" s="149">
        <v>1727.51</v>
      </c>
      <c r="AD301" s="158">
        <v>0.5</v>
      </c>
      <c r="AE301" s="147">
        <v>345.51</v>
      </c>
      <c r="AF301" s="159"/>
      <c r="AH301" s="126" t="s">
        <v>20</v>
      </c>
    </row>
    <row r="302" s="114" customFormat="1" ht="48" spans="1:34">
      <c r="A302" s="126">
        <v>379</v>
      </c>
      <c r="B302" s="126" t="s">
        <v>16</v>
      </c>
      <c r="C302" s="126" t="s">
        <v>186</v>
      </c>
      <c r="D302" s="126" t="s">
        <v>20</v>
      </c>
      <c r="E302" s="127" t="s">
        <v>199</v>
      </c>
      <c r="F302" s="127"/>
      <c r="G302" s="126" t="s">
        <v>119</v>
      </c>
      <c r="H302" s="128" t="s">
        <v>747</v>
      </c>
      <c r="I302" s="126" t="s">
        <v>748</v>
      </c>
      <c r="J302" s="126" t="s">
        <v>748</v>
      </c>
      <c r="K302" s="126" t="s">
        <v>749</v>
      </c>
      <c r="L302" s="126" t="s">
        <v>750</v>
      </c>
      <c r="M302" s="130">
        <v>45958</v>
      </c>
      <c r="N302" s="131">
        <v>45959</v>
      </c>
      <c r="O302" s="131">
        <v>46140</v>
      </c>
      <c r="P302" s="127">
        <v>15.4</v>
      </c>
      <c r="Q302" s="145">
        <v>48300</v>
      </c>
      <c r="R302" s="146">
        <v>0.04</v>
      </c>
      <c r="S302" s="147">
        <v>1932</v>
      </c>
      <c r="T302" s="148">
        <v>29752.8</v>
      </c>
      <c r="U302" s="149">
        <v>2975.28</v>
      </c>
      <c r="V302" s="150">
        <v>0.1</v>
      </c>
      <c r="W302" s="149">
        <v>11901.12</v>
      </c>
      <c r="X302" s="150">
        <v>0.4</v>
      </c>
      <c r="Y302" s="149">
        <v>7140.67</v>
      </c>
      <c r="Z302" s="157">
        <v>0.24</v>
      </c>
      <c r="AA302" s="149">
        <v>4760.45</v>
      </c>
      <c r="AB302" s="149">
        <v>0.16</v>
      </c>
      <c r="AC302" s="149">
        <v>14876.4</v>
      </c>
      <c r="AD302" s="158">
        <v>0.5</v>
      </c>
      <c r="AE302" s="147">
        <v>2975.28</v>
      </c>
      <c r="AF302" s="159"/>
      <c r="AH302" s="126" t="s">
        <v>20</v>
      </c>
    </row>
    <row r="303" s="114" customFormat="1" ht="48" spans="1:34">
      <c r="A303" s="126">
        <v>380</v>
      </c>
      <c r="B303" s="126" t="s">
        <v>16</v>
      </c>
      <c r="C303" s="126" t="s">
        <v>186</v>
      </c>
      <c r="D303" s="126" t="s">
        <v>20</v>
      </c>
      <c r="E303" s="127" t="s">
        <v>402</v>
      </c>
      <c r="F303" s="127"/>
      <c r="G303" s="126" t="s">
        <v>119</v>
      </c>
      <c r="H303" s="128" t="s">
        <v>747</v>
      </c>
      <c r="I303" s="126" t="s">
        <v>748</v>
      </c>
      <c r="J303" s="126" t="s">
        <v>748</v>
      </c>
      <c r="K303" s="126" t="s">
        <v>749</v>
      </c>
      <c r="L303" s="126" t="s">
        <v>750</v>
      </c>
      <c r="M303" s="130">
        <v>45958</v>
      </c>
      <c r="N303" s="131">
        <v>45959</v>
      </c>
      <c r="O303" s="131">
        <v>46140</v>
      </c>
      <c r="P303" s="127">
        <v>72</v>
      </c>
      <c r="Q303" s="145">
        <v>20304</v>
      </c>
      <c r="R303" s="146">
        <v>0.04</v>
      </c>
      <c r="S303" s="147">
        <v>812.16</v>
      </c>
      <c r="T303" s="148">
        <v>58475.52</v>
      </c>
      <c r="U303" s="149">
        <v>5847.55</v>
      </c>
      <c r="V303" s="150">
        <v>0.1</v>
      </c>
      <c r="W303" s="149">
        <v>23390.2</v>
      </c>
      <c r="X303" s="150">
        <v>0.4</v>
      </c>
      <c r="Y303" s="149">
        <v>14034.12</v>
      </c>
      <c r="Z303" s="157">
        <v>0.24</v>
      </c>
      <c r="AA303" s="149">
        <v>9356.08</v>
      </c>
      <c r="AB303" s="149">
        <v>0.16</v>
      </c>
      <c r="AC303" s="149">
        <v>29237.77</v>
      </c>
      <c r="AD303" s="158">
        <v>0.5</v>
      </c>
      <c r="AE303" s="147">
        <v>5847.55</v>
      </c>
      <c r="AF303" s="159"/>
      <c r="AH303" s="126" t="s">
        <v>20</v>
      </c>
    </row>
    <row r="304" s="114" customFormat="1" ht="48" spans="1:34">
      <c r="A304" s="126">
        <v>381</v>
      </c>
      <c r="B304" s="126" t="s">
        <v>16</v>
      </c>
      <c r="C304" s="126" t="s">
        <v>186</v>
      </c>
      <c r="D304" s="126" t="s">
        <v>20</v>
      </c>
      <c r="E304" s="127" t="s">
        <v>342</v>
      </c>
      <c r="F304" s="127"/>
      <c r="G304" s="126" t="s">
        <v>119</v>
      </c>
      <c r="H304" s="128" t="s">
        <v>747</v>
      </c>
      <c r="I304" s="126" t="s">
        <v>748</v>
      </c>
      <c r="J304" s="126" t="s">
        <v>748</v>
      </c>
      <c r="K304" s="126" t="s">
        <v>749</v>
      </c>
      <c r="L304" s="126" t="s">
        <v>750</v>
      </c>
      <c r="M304" s="130">
        <v>45958</v>
      </c>
      <c r="N304" s="131">
        <v>45959</v>
      </c>
      <c r="O304" s="131">
        <v>46140</v>
      </c>
      <c r="P304" s="127">
        <v>5.8</v>
      </c>
      <c r="Q304" s="145">
        <v>14640</v>
      </c>
      <c r="R304" s="146">
        <v>0.04</v>
      </c>
      <c r="S304" s="147">
        <v>585.6</v>
      </c>
      <c r="T304" s="148">
        <v>3396.48</v>
      </c>
      <c r="U304" s="149">
        <v>339.65</v>
      </c>
      <c r="V304" s="150">
        <v>0.1</v>
      </c>
      <c r="W304" s="149">
        <v>1358.6</v>
      </c>
      <c r="X304" s="150">
        <v>0.4</v>
      </c>
      <c r="Y304" s="149">
        <v>815.16</v>
      </c>
      <c r="Z304" s="157">
        <v>0.24</v>
      </c>
      <c r="AA304" s="149">
        <v>543.44</v>
      </c>
      <c r="AB304" s="149">
        <v>0.16</v>
      </c>
      <c r="AC304" s="149">
        <v>1698.23</v>
      </c>
      <c r="AD304" s="158">
        <v>0.5</v>
      </c>
      <c r="AE304" s="147">
        <v>339.65</v>
      </c>
      <c r="AF304" s="159"/>
      <c r="AH304" s="126" t="s">
        <v>20</v>
      </c>
    </row>
    <row r="305" s="114" customFormat="1" ht="48" spans="1:34">
      <c r="A305" s="126">
        <v>382</v>
      </c>
      <c r="B305" s="126" t="s">
        <v>16</v>
      </c>
      <c r="C305" s="126" t="s">
        <v>186</v>
      </c>
      <c r="D305" s="126" t="s">
        <v>20</v>
      </c>
      <c r="E305" s="127" t="s">
        <v>402</v>
      </c>
      <c r="F305" s="127"/>
      <c r="G305" s="126" t="s">
        <v>119</v>
      </c>
      <c r="H305" s="128" t="s">
        <v>751</v>
      </c>
      <c r="I305" s="126" t="s">
        <v>586</v>
      </c>
      <c r="J305" s="126" t="s">
        <v>586</v>
      </c>
      <c r="K305" s="126" t="s">
        <v>519</v>
      </c>
      <c r="L305" s="126" t="s">
        <v>752</v>
      </c>
      <c r="M305" s="130">
        <v>45958</v>
      </c>
      <c r="N305" s="131">
        <v>45959</v>
      </c>
      <c r="O305" s="131">
        <v>46140</v>
      </c>
      <c r="P305" s="127">
        <v>10.5</v>
      </c>
      <c r="Q305" s="145">
        <v>20304</v>
      </c>
      <c r="R305" s="146">
        <v>0.04</v>
      </c>
      <c r="S305" s="147">
        <v>812.16</v>
      </c>
      <c r="T305" s="148">
        <v>8527.68</v>
      </c>
      <c r="U305" s="149">
        <v>852.77</v>
      </c>
      <c r="V305" s="150">
        <v>0.1</v>
      </c>
      <c r="W305" s="149">
        <v>3411.08</v>
      </c>
      <c r="X305" s="150">
        <v>0.4</v>
      </c>
      <c r="Y305" s="149">
        <v>2046.65</v>
      </c>
      <c r="Z305" s="157">
        <v>0.24</v>
      </c>
      <c r="AA305" s="149">
        <v>1364.43</v>
      </c>
      <c r="AB305" s="149">
        <v>0.16</v>
      </c>
      <c r="AC305" s="149">
        <v>4263.83</v>
      </c>
      <c r="AD305" s="158">
        <v>0.5</v>
      </c>
      <c r="AE305" s="147">
        <v>852.77</v>
      </c>
      <c r="AF305" s="159"/>
      <c r="AH305" s="126" t="s">
        <v>20</v>
      </c>
    </row>
    <row r="306" s="114" customFormat="1" ht="48" spans="1:34">
      <c r="A306" s="126">
        <v>383</v>
      </c>
      <c r="B306" s="126" t="s">
        <v>16</v>
      </c>
      <c r="C306" s="126" t="s">
        <v>186</v>
      </c>
      <c r="D306" s="126" t="s">
        <v>20</v>
      </c>
      <c r="E306" s="127" t="s">
        <v>342</v>
      </c>
      <c r="F306" s="127"/>
      <c r="G306" s="126" t="s">
        <v>119</v>
      </c>
      <c r="H306" s="128" t="s">
        <v>751</v>
      </c>
      <c r="I306" s="126" t="s">
        <v>586</v>
      </c>
      <c r="J306" s="126" t="s">
        <v>586</v>
      </c>
      <c r="K306" s="126" t="s">
        <v>519</v>
      </c>
      <c r="L306" s="126" t="s">
        <v>752</v>
      </c>
      <c r="M306" s="130">
        <v>45958</v>
      </c>
      <c r="N306" s="131">
        <v>45959</v>
      </c>
      <c r="O306" s="131">
        <v>46140</v>
      </c>
      <c r="P306" s="127">
        <v>10.5</v>
      </c>
      <c r="Q306" s="145">
        <v>14640</v>
      </c>
      <c r="R306" s="146">
        <v>0.04</v>
      </c>
      <c r="S306" s="147">
        <v>585.6</v>
      </c>
      <c r="T306" s="148">
        <v>6148.8</v>
      </c>
      <c r="U306" s="149">
        <v>614.88</v>
      </c>
      <c r="V306" s="150">
        <v>0.1</v>
      </c>
      <c r="W306" s="149">
        <v>2459.52</v>
      </c>
      <c r="X306" s="150">
        <v>0.4</v>
      </c>
      <c r="Y306" s="149">
        <v>1475.71</v>
      </c>
      <c r="Z306" s="157">
        <v>0.24</v>
      </c>
      <c r="AA306" s="149">
        <v>983.81</v>
      </c>
      <c r="AB306" s="149">
        <v>0.16</v>
      </c>
      <c r="AC306" s="149">
        <v>3074.4</v>
      </c>
      <c r="AD306" s="158">
        <v>0.5</v>
      </c>
      <c r="AE306" s="147">
        <v>614.88</v>
      </c>
      <c r="AF306" s="159"/>
      <c r="AH306" s="126" t="s">
        <v>20</v>
      </c>
    </row>
    <row r="307" s="114" customFormat="1" ht="48" spans="1:34">
      <c r="A307" s="126">
        <v>384</v>
      </c>
      <c r="B307" s="126" t="s">
        <v>16</v>
      </c>
      <c r="C307" s="126" t="s">
        <v>186</v>
      </c>
      <c r="D307" s="126" t="s">
        <v>20</v>
      </c>
      <c r="E307" s="127" t="s">
        <v>242</v>
      </c>
      <c r="F307" s="127"/>
      <c r="G307" s="126" t="s">
        <v>119</v>
      </c>
      <c r="H307" s="128" t="s">
        <v>753</v>
      </c>
      <c r="I307" s="126" t="s">
        <v>754</v>
      </c>
      <c r="J307" s="126" t="s">
        <v>754</v>
      </c>
      <c r="K307" s="126" t="s">
        <v>527</v>
      </c>
      <c r="L307" s="126" t="s">
        <v>755</v>
      </c>
      <c r="M307" s="130">
        <v>45959</v>
      </c>
      <c r="N307" s="131">
        <v>45960</v>
      </c>
      <c r="O307" s="131">
        <v>46141</v>
      </c>
      <c r="P307" s="127">
        <v>6</v>
      </c>
      <c r="Q307" s="145">
        <v>99000</v>
      </c>
      <c r="R307" s="146">
        <v>0.04</v>
      </c>
      <c r="S307" s="147">
        <v>3960</v>
      </c>
      <c r="T307" s="148">
        <v>23760</v>
      </c>
      <c r="U307" s="149">
        <v>2376</v>
      </c>
      <c r="V307" s="150">
        <v>0.1</v>
      </c>
      <c r="W307" s="149">
        <v>9504</v>
      </c>
      <c r="X307" s="150">
        <v>0.4</v>
      </c>
      <c r="Y307" s="149">
        <v>5702.4</v>
      </c>
      <c r="Z307" s="157">
        <v>0.24</v>
      </c>
      <c r="AA307" s="149">
        <v>3801.6</v>
      </c>
      <c r="AB307" s="149">
        <v>0.16</v>
      </c>
      <c r="AC307" s="149">
        <v>11880</v>
      </c>
      <c r="AD307" s="158">
        <v>0.5</v>
      </c>
      <c r="AE307" s="147">
        <v>2376</v>
      </c>
      <c r="AF307" s="159"/>
      <c r="AH307" s="126" t="s">
        <v>20</v>
      </c>
    </row>
    <row r="308" s="114" customFormat="1" ht="60" spans="1:34">
      <c r="A308" s="126">
        <v>385</v>
      </c>
      <c r="B308" s="126" t="s">
        <v>16</v>
      </c>
      <c r="C308" s="126" t="s">
        <v>186</v>
      </c>
      <c r="D308" s="126" t="s">
        <v>20</v>
      </c>
      <c r="E308" s="127" t="s">
        <v>402</v>
      </c>
      <c r="F308" s="127"/>
      <c r="G308" s="126" t="s">
        <v>119</v>
      </c>
      <c r="H308" s="128" t="s">
        <v>756</v>
      </c>
      <c r="I308" s="126" t="s">
        <v>757</v>
      </c>
      <c r="J308" s="126" t="s">
        <v>757</v>
      </c>
      <c r="K308" s="126" t="s">
        <v>758</v>
      </c>
      <c r="L308" s="126" t="s">
        <v>759</v>
      </c>
      <c r="M308" s="130">
        <v>45959</v>
      </c>
      <c r="N308" s="131">
        <v>45960</v>
      </c>
      <c r="O308" s="131">
        <v>46141</v>
      </c>
      <c r="P308" s="127">
        <v>15.85</v>
      </c>
      <c r="Q308" s="145">
        <v>20304</v>
      </c>
      <c r="R308" s="146">
        <v>0.04</v>
      </c>
      <c r="S308" s="147">
        <v>812.16</v>
      </c>
      <c r="T308" s="148">
        <v>12872.74</v>
      </c>
      <c r="U308" s="149">
        <v>1287.27</v>
      </c>
      <c r="V308" s="150">
        <v>0.1</v>
      </c>
      <c r="W308" s="149">
        <v>5149.1</v>
      </c>
      <c r="X308" s="150">
        <v>0.4</v>
      </c>
      <c r="Y308" s="149">
        <v>3089.46</v>
      </c>
      <c r="Z308" s="157">
        <v>0.24</v>
      </c>
      <c r="AA308" s="149">
        <v>2059.64</v>
      </c>
      <c r="AB308" s="149">
        <v>0.16</v>
      </c>
      <c r="AC308" s="149">
        <v>6436.37</v>
      </c>
      <c r="AD308" s="158">
        <v>0.5</v>
      </c>
      <c r="AE308" s="147">
        <v>1287.27</v>
      </c>
      <c r="AF308" s="159"/>
      <c r="AH308" s="126" t="s">
        <v>20</v>
      </c>
    </row>
    <row r="309" s="114" customFormat="1" ht="60" spans="1:34">
      <c r="A309" s="126">
        <v>386</v>
      </c>
      <c r="B309" s="126" t="s">
        <v>16</v>
      </c>
      <c r="C309" s="126" t="s">
        <v>186</v>
      </c>
      <c r="D309" s="126" t="s">
        <v>20</v>
      </c>
      <c r="E309" s="127" t="s">
        <v>342</v>
      </c>
      <c r="F309" s="127"/>
      <c r="G309" s="126" t="s">
        <v>119</v>
      </c>
      <c r="H309" s="128" t="s">
        <v>756</v>
      </c>
      <c r="I309" s="126" t="s">
        <v>757</v>
      </c>
      <c r="J309" s="126" t="s">
        <v>757</v>
      </c>
      <c r="K309" s="126" t="s">
        <v>758</v>
      </c>
      <c r="L309" s="126" t="s">
        <v>759</v>
      </c>
      <c r="M309" s="130">
        <v>45959</v>
      </c>
      <c r="N309" s="131">
        <v>45960</v>
      </c>
      <c r="O309" s="131">
        <v>46141</v>
      </c>
      <c r="P309" s="127">
        <v>15.85</v>
      </c>
      <c r="Q309" s="145">
        <v>14640</v>
      </c>
      <c r="R309" s="146">
        <v>0.04</v>
      </c>
      <c r="S309" s="147">
        <v>585.6</v>
      </c>
      <c r="T309" s="148">
        <v>9281.76</v>
      </c>
      <c r="U309" s="149">
        <v>928.18</v>
      </c>
      <c r="V309" s="150">
        <v>0.1</v>
      </c>
      <c r="W309" s="149">
        <v>3712.7</v>
      </c>
      <c r="X309" s="150">
        <v>0.4</v>
      </c>
      <c r="Y309" s="149">
        <v>2227.62</v>
      </c>
      <c r="Z309" s="157">
        <v>0.24</v>
      </c>
      <c r="AA309" s="149">
        <v>1485.08</v>
      </c>
      <c r="AB309" s="149">
        <v>0.16</v>
      </c>
      <c r="AC309" s="149">
        <v>4640.88</v>
      </c>
      <c r="AD309" s="158">
        <v>0.5</v>
      </c>
      <c r="AE309" s="147">
        <v>928.18</v>
      </c>
      <c r="AF309" s="159"/>
      <c r="AH309" s="126" t="s">
        <v>20</v>
      </c>
    </row>
    <row r="310" s="114" customFormat="1" ht="60" spans="1:34">
      <c r="A310" s="126">
        <v>387</v>
      </c>
      <c r="B310" s="126" t="s">
        <v>16</v>
      </c>
      <c r="C310" s="126" t="s">
        <v>186</v>
      </c>
      <c r="D310" s="126" t="s">
        <v>20</v>
      </c>
      <c r="E310" s="127" t="s">
        <v>242</v>
      </c>
      <c r="F310" s="127"/>
      <c r="G310" s="126" t="s">
        <v>119</v>
      </c>
      <c r="H310" s="128" t="s">
        <v>756</v>
      </c>
      <c r="I310" s="126" t="s">
        <v>757</v>
      </c>
      <c r="J310" s="126" t="s">
        <v>757</v>
      </c>
      <c r="K310" s="126" t="s">
        <v>758</v>
      </c>
      <c r="L310" s="126" t="s">
        <v>759</v>
      </c>
      <c r="M310" s="130">
        <v>45959</v>
      </c>
      <c r="N310" s="131">
        <v>45960</v>
      </c>
      <c r="O310" s="131">
        <v>46141</v>
      </c>
      <c r="P310" s="127">
        <v>14.3</v>
      </c>
      <c r="Q310" s="145">
        <v>99000</v>
      </c>
      <c r="R310" s="146">
        <v>0.04</v>
      </c>
      <c r="S310" s="147">
        <v>3960</v>
      </c>
      <c r="T310" s="148">
        <v>56628</v>
      </c>
      <c r="U310" s="149">
        <v>5662.8</v>
      </c>
      <c r="V310" s="150">
        <v>0.1</v>
      </c>
      <c r="W310" s="149">
        <v>22651.2</v>
      </c>
      <c r="X310" s="150">
        <v>0.4</v>
      </c>
      <c r="Y310" s="149">
        <v>13590.72</v>
      </c>
      <c r="Z310" s="157">
        <v>0.24</v>
      </c>
      <c r="AA310" s="149">
        <v>9060.48</v>
      </c>
      <c r="AB310" s="149">
        <v>0.16</v>
      </c>
      <c r="AC310" s="149">
        <v>28314</v>
      </c>
      <c r="AD310" s="158">
        <v>0.5</v>
      </c>
      <c r="AE310" s="147">
        <v>5662.8</v>
      </c>
      <c r="AF310" s="159"/>
      <c r="AH310" s="126" t="s">
        <v>20</v>
      </c>
    </row>
    <row r="311" s="114" customFormat="1" ht="48" spans="1:34">
      <c r="A311" s="126">
        <v>388</v>
      </c>
      <c r="B311" s="126" t="s">
        <v>16</v>
      </c>
      <c r="C311" s="126" t="s">
        <v>186</v>
      </c>
      <c r="D311" s="126" t="s">
        <v>20</v>
      </c>
      <c r="E311" s="127" t="s">
        <v>199</v>
      </c>
      <c r="F311" s="127"/>
      <c r="G311" s="126" t="s">
        <v>119</v>
      </c>
      <c r="H311" s="128" t="s">
        <v>760</v>
      </c>
      <c r="I311" s="126" t="s">
        <v>761</v>
      </c>
      <c r="J311" s="126" t="s">
        <v>761</v>
      </c>
      <c r="K311" s="126" t="s">
        <v>534</v>
      </c>
      <c r="L311" s="126" t="s">
        <v>762</v>
      </c>
      <c r="M311" s="130">
        <v>45959</v>
      </c>
      <c r="N311" s="131">
        <v>45960</v>
      </c>
      <c r="O311" s="131">
        <v>46141</v>
      </c>
      <c r="P311" s="127">
        <v>57</v>
      </c>
      <c r="Q311" s="145">
        <v>48300</v>
      </c>
      <c r="R311" s="146">
        <v>0.04</v>
      </c>
      <c r="S311" s="147">
        <v>1932</v>
      </c>
      <c r="T311" s="148">
        <v>110124</v>
      </c>
      <c r="U311" s="149">
        <v>11012.4</v>
      </c>
      <c r="V311" s="150">
        <v>0.1</v>
      </c>
      <c r="W311" s="149">
        <v>44049.6</v>
      </c>
      <c r="X311" s="150">
        <v>0.4</v>
      </c>
      <c r="Y311" s="149">
        <v>26429.76</v>
      </c>
      <c r="Z311" s="157">
        <v>0.24</v>
      </c>
      <c r="AA311" s="149">
        <v>17619.84</v>
      </c>
      <c r="AB311" s="149">
        <v>0.16</v>
      </c>
      <c r="AC311" s="149">
        <v>55062</v>
      </c>
      <c r="AD311" s="158">
        <v>0.5</v>
      </c>
      <c r="AE311" s="147">
        <v>11012.4</v>
      </c>
      <c r="AF311" s="159"/>
      <c r="AH311" s="126" t="s">
        <v>20</v>
      </c>
    </row>
    <row r="312" s="114" customFormat="1" ht="48" spans="1:34">
      <c r="A312" s="126">
        <v>389</v>
      </c>
      <c r="B312" s="126" t="s">
        <v>16</v>
      </c>
      <c r="C312" s="126" t="s">
        <v>186</v>
      </c>
      <c r="D312" s="126" t="s">
        <v>20</v>
      </c>
      <c r="E312" s="127" t="s">
        <v>402</v>
      </c>
      <c r="F312" s="127"/>
      <c r="G312" s="126" t="s">
        <v>119</v>
      </c>
      <c r="H312" s="128" t="s">
        <v>763</v>
      </c>
      <c r="I312" s="126" t="s">
        <v>764</v>
      </c>
      <c r="J312" s="126" t="s">
        <v>764</v>
      </c>
      <c r="K312" s="126" t="s">
        <v>610</v>
      </c>
      <c r="L312" s="126" t="s">
        <v>636</v>
      </c>
      <c r="M312" s="130">
        <v>45960</v>
      </c>
      <c r="N312" s="131">
        <v>45961</v>
      </c>
      <c r="O312" s="131">
        <v>46142</v>
      </c>
      <c r="P312" s="127">
        <v>7.75</v>
      </c>
      <c r="Q312" s="145">
        <v>20304</v>
      </c>
      <c r="R312" s="146">
        <v>0.04</v>
      </c>
      <c r="S312" s="147">
        <v>812.16</v>
      </c>
      <c r="T312" s="148">
        <v>6294.24</v>
      </c>
      <c r="U312" s="149">
        <v>629.42</v>
      </c>
      <c r="V312" s="150">
        <v>0.1</v>
      </c>
      <c r="W312" s="149">
        <v>2517.7</v>
      </c>
      <c r="X312" s="150">
        <v>0.4</v>
      </c>
      <c r="Y312" s="149">
        <v>1510.62</v>
      </c>
      <c r="Z312" s="157">
        <v>0.24</v>
      </c>
      <c r="AA312" s="149">
        <v>1007.08</v>
      </c>
      <c r="AB312" s="149">
        <v>0.16</v>
      </c>
      <c r="AC312" s="149">
        <v>3147.12</v>
      </c>
      <c r="AD312" s="158">
        <v>0.5</v>
      </c>
      <c r="AE312" s="147">
        <v>629.42</v>
      </c>
      <c r="AF312" s="159"/>
      <c r="AH312" s="126" t="s">
        <v>20</v>
      </c>
    </row>
    <row r="313" s="114" customFormat="1" ht="48" spans="1:34">
      <c r="A313" s="126">
        <v>390</v>
      </c>
      <c r="B313" s="126" t="s">
        <v>16</v>
      </c>
      <c r="C313" s="126" t="s">
        <v>186</v>
      </c>
      <c r="D313" s="126" t="s">
        <v>20</v>
      </c>
      <c r="E313" s="127" t="s">
        <v>342</v>
      </c>
      <c r="F313" s="127"/>
      <c r="G313" s="126" t="s">
        <v>119</v>
      </c>
      <c r="H313" s="128" t="s">
        <v>763</v>
      </c>
      <c r="I313" s="126" t="s">
        <v>764</v>
      </c>
      <c r="J313" s="126" t="s">
        <v>764</v>
      </c>
      <c r="K313" s="126" t="s">
        <v>610</v>
      </c>
      <c r="L313" s="126" t="s">
        <v>636</v>
      </c>
      <c r="M313" s="130">
        <v>45960</v>
      </c>
      <c r="N313" s="131">
        <v>45961</v>
      </c>
      <c r="O313" s="131">
        <v>46142</v>
      </c>
      <c r="P313" s="127">
        <v>7.75</v>
      </c>
      <c r="Q313" s="145">
        <v>14640</v>
      </c>
      <c r="R313" s="146">
        <v>0.04</v>
      </c>
      <c r="S313" s="147">
        <v>585.6</v>
      </c>
      <c r="T313" s="148">
        <v>4538.4</v>
      </c>
      <c r="U313" s="149">
        <v>453.84</v>
      </c>
      <c r="V313" s="150">
        <v>0.1</v>
      </c>
      <c r="W313" s="149">
        <v>1815.35</v>
      </c>
      <c r="X313" s="150">
        <v>0.4</v>
      </c>
      <c r="Y313" s="149">
        <v>1089.21</v>
      </c>
      <c r="Z313" s="157">
        <v>0.24</v>
      </c>
      <c r="AA313" s="149">
        <v>726.14</v>
      </c>
      <c r="AB313" s="149">
        <v>0.16</v>
      </c>
      <c r="AC313" s="149">
        <v>2269.21</v>
      </c>
      <c r="AD313" s="158">
        <v>0.5</v>
      </c>
      <c r="AE313" s="147">
        <v>453.84</v>
      </c>
      <c r="AF313" s="159"/>
      <c r="AH313" s="126" t="s">
        <v>20</v>
      </c>
    </row>
    <row r="314" s="114" customFormat="1" ht="48" spans="1:34">
      <c r="A314" s="126">
        <v>391</v>
      </c>
      <c r="B314" s="126" t="s">
        <v>16</v>
      </c>
      <c r="C314" s="126" t="s">
        <v>186</v>
      </c>
      <c r="D314" s="126" t="s">
        <v>20</v>
      </c>
      <c r="E314" s="127" t="s">
        <v>232</v>
      </c>
      <c r="F314" s="127"/>
      <c r="G314" s="126" t="s">
        <v>119</v>
      </c>
      <c r="H314" s="128" t="s">
        <v>765</v>
      </c>
      <c r="I314" s="126" t="s">
        <v>766</v>
      </c>
      <c r="J314" s="126" t="s">
        <v>766</v>
      </c>
      <c r="K314" s="126" t="s">
        <v>527</v>
      </c>
      <c r="L314" s="126" t="s">
        <v>531</v>
      </c>
      <c r="M314" s="130">
        <v>45960</v>
      </c>
      <c r="N314" s="131">
        <v>45961</v>
      </c>
      <c r="O314" s="131">
        <v>46142</v>
      </c>
      <c r="P314" s="127">
        <v>7.5</v>
      </c>
      <c r="Q314" s="145">
        <v>55200</v>
      </c>
      <c r="R314" s="146">
        <v>0.04</v>
      </c>
      <c r="S314" s="147">
        <v>2208</v>
      </c>
      <c r="T314" s="148">
        <v>16560</v>
      </c>
      <c r="U314" s="149">
        <v>1656</v>
      </c>
      <c r="V314" s="150">
        <v>0.1</v>
      </c>
      <c r="W314" s="149">
        <v>6624</v>
      </c>
      <c r="X314" s="150">
        <v>0.4</v>
      </c>
      <c r="Y314" s="149">
        <v>3974.4</v>
      </c>
      <c r="Z314" s="157">
        <v>0.24</v>
      </c>
      <c r="AA314" s="149">
        <v>2649.6</v>
      </c>
      <c r="AB314" s="149">
        <v>0.16</v>
      </c>
      <c r="AC314" s="149">
        <v>8280</v>
      </c>
      <c r="AD314" s="158">
        <v>0.5</v>
      </c>
      <c r="AE314" s="147">
        <v>1656</v>
      </c>
      <c r="AF314" s="159"/>
      <c r="AH314" s="126" t="s">
        <v>20</v>
      </c>
    </row>
    <row r="315" s="114" customFormat="1" ht="48" spans="1:34">
      <c r="A315" s="126">
        <v>392</v>
      </c>
      <c r="B315" s="126" t="s">
        <v>16</v>
      </c>
      <c r="C315" s="126" t="s">
        <v>186</v>
      </c>
      <c r="D315" s="126" t="s">
        <v>20</v>
      </c>
      <c r="E315" s="127" t="s">
        <v>242</v>
      </c>
      <c r="F315" s="127"/>
      <c r="G315" s="126" t="s">
        <v>119</v>
      </c>
      <c r="H315" s="128" t="s">
        <v>765</v>
      </c>
      <c r="I315" s="126" t="s">
        <v>766</v>
      </c>
      <c r="J315" s="126" t="s">
        <v>766</v>
      </c>
      <c r="K315" s="126" t="s">
        <v>527</v>
      </c>
      <c r="L315" s="126" t="s">
        <v>531</v>
      </c>
      <c r="M315" s="130">
        <v>45960</v>
      </c>
      <c r="N315" s="131">
        <v>45961</v>
      </c>
      <c r="O315" s="131">
        <v>46142</v>
      </c>
      <c r="P315" s="127">
        <v>12.5</v>
      </c>
      <c r="Q315" s="145">
        <v>99000</v>
      </c>
      <c r="R315" s="146">
        <v>0.04</v>
      </c>
      <c r="S315" s="147">
        <v>3960</v>
      </c>
      <c r="T315" s="148">
        <v>49500</v>
      </c>
      <c r="U315" s="149">
        <v>4950</v>
      </c>
      <c r="V315" s="150">
        <v>0.1</v>
      </c>
      <c r="W315" s="149">
        <v>19800</v>
      </c>
      <c r="X315" s="150">
        <v>0.4</v>
      </c>
      <c r="Y315" s="149">
        <v>11880</v>
      </c>
      <c r="Z315" s="157">
        <v>0.24</v>
      </c>
      <c r="AA315" s="149">
        <v>7920</v>
      </c>
      <c r="AB315" s="149">
        <v>0.16</v>
      </c>
      <c r="AC315" s="149">
        <v>24750</v>
      </c>
      <c r="AD315" s="158">
        <v>0.5</v>
      </c>
      <c r="AE315" s="147">
        <v>4950</v>
      </c>
      <c r="AF315" s="159"/>
      <c r="AH315" s="126" t="s">
        <v>20</v>
      </c>
    </row>
    <row r="316" s="114" customFormat="1" ht="48" spans="1:34">
      <c r="A316" s="126">
        <v>393</v>
      </c>
      <c r="B316" s="126" t="s">
        <v>16</v>
      </c>
      <c r="C316" s="126" t="s">
        <v>186</v>
      </c>
      <c r="D316" s="126" t="s">
        <v>20</v>
      </c>
      <c r="E316" s="127" t="s">
        <v>232</v>
      </c>
      <c r="F316" s="127"/>
      <c r="G316" s="126" t="s">
        <v>119</v>
      </c>
      <c r="H316" s="128" t="s">
        <v>767</v>
      </c>
      <c r="I316" s="126" t="s">
        <v>768</v>
      </c>
      <c r="J316" s="126" t="s">
        <v>768</v>
      </c>
      <c r="K316" s="126" t="s">
        <v>527</v>
      </c>
      <c r="L316" s="126" t="s">
        <v>769</v>
      </c>
      <c r="M316" s="130">
        <v>45961</v>
      </c>
      <c r="N316" s="131">
        <v>45962</v>
      </c>
      <c r="O316" s="131">
        <v>46143</v>
      </c>
      <c r="P316" s="127">
        <v>40</v>
      </c>
      <c r="Q316" s="145">
        <v>55200</v>
      </c>
      <c r="R316" s="146">
        <v>0.04</v>
      </c>
      <c r="S316" s="147">
        <v>2208</v>
      </c>
      <c r="T316" s="148">
        <v>88320</v>
      </c>
      <c r="U316" s="149">
        <v>8832</v>
      </c>
      <c r="V316" s="150">
        <v>0.1</v>
      </c>
      <c r="W316" s="149">
        <v>35328</v>
      </c>
      <c r="X316" s="150">
        <v>0.4</v>
      </c>
      <c r="Y316" s="149">
        <v>21196.8</v>
      </c>
      <c r="Z316" s="157">
        <v>0.24</v>
      </c>
      <c r="AA316" s="149">
        <v>14131.2</v>
      </c>
      <c r="AB316" s="149">
        <v>0.16</v>
      </c>
      <c r="AC316" s="149">
        <v>44160</v>
      </c>
      <c r="AD316" s="158">
        <v>0.5</v>
      </c>
      <c r="AE316" s="147">
        <v>8832</v>
      </c>
      <c r="AF316" s="159"/>
      <c r="AH316" s="126" t="s">
        <v>20</v>
      </c>
    </row>
    <row r="317" s="114" customFormat="1" ht="48" spans="1:34">
      <c r="A317" s="126">
        <v>394</v>
      </c>
      <c r="B317" s="126" t="s">
        <v>16</v>
      </c>
      <c r="C317" s="126" t="s">
        <v>186</v>
      </c>
      <c r="D317" s="126" t="s">
        <v>20</v>
      </c>
      <c r="E317" s="127" t="s">
        <v>199</v>
      </c>
      <c r="F317" s="127"/>
      <c r="G317" s="126" t="s">
        <v>119</v>
      </c>
      <c r="H317" s="128" t="s">
        <v>770</v>
      </c>
      <c r="I317" s="126" t="s">
        <v>584</v>
      </c>
      <c r="J317" s="126" t="s">
        <v>584</v>
      </c>
      <c r="K317" s="126" t="s">
        <v>771</v>
      </c>
      <c r="L317" s="126" t="s">
        <v>772</v>
      </c>
      <c r="M317" s="130">
        <v>45965</v>
      </c>
      <c r="N317" s="131">
        <v>45966</v>
      </c>
      <c r="O317" s="131">
        <v>46146</v>
      </c>
      <c r="P317" s="127">
        <v>21</v>
      </c>
      <c r="Q317" s="145">
        <v>48300</v>
      </c>
      <c r="R317" s="146">
        <v>0.04</v>
      </c>
      <c r="S317" s="147">
        <v>1932</v>
      </c>
      <c r="T317" s="148">
        <v>40572</v>
      </c>
      <c r="U317" s="149">
        <v>4057.2</v>
      </c>
      <c r="V317" s="150">
        <v>0.1</v>
      </c>
      <c r="W317" s="149">
        <v>16228.8</v>
      </c>
      <c r="X317" s="150">
        <v>0.4</v>
      </c>
      <c r="Y317" s="149">
        <v>9737.28</v>
      </c>
      <c r="Z317" s="157">
        <v>0.24</v>
      </c>
      <c r="AA317" s="149">
        <v>6491.52</v>
      </c>
      <c r="AB317" s="149">
        <v>0.16</v>
      </c>
      <c r="AC317" s="149">
        <v>20286</v>
      </c>
      <c r="AD317" s="158">
        <v>0.5</v>
      </c>
      <c r="AE317" s="147">
        <v>4057.2</v>
      </c>
      <c r="AF317" s="159"/>
      <c r="AH317" s="126" t="s">
        <v>20</v>
      </c>
    </row>
    <row r="318" s="114" customFormat="1" ht="48" spans="1:34">
      <c r="A318" s="126">
        <v>395</v>
      </c>
      <c r="B318" s="126" t="s">
        <v>16</v>
      </c>
      <c r="C318" s="126" t="s">
        <v>186</v>
      </c>
      <c r="D318" s="126" t="s">
        <v>20</v>
      </c>
      <c r="E318" s="127" t="s">
        <v>232</v>
      </c>
      <c r="F318" s="127"/>
      <c r="G318" s="126" t="s">
        <v>119</v>
      </c>
      <c r="H318" s="128" t="s">
        <v>773</v>
      </c>
      <c r="I318" s="126" t="s">
        <v>774</v>
      </c>
      <c r="J318" s="126" t="s">
        <v>774</v>
      </c>
      <c r="K318" s="126" t="s">
        <v>671</v>
      </c>
      <c r="L318" s="126" t="s">
        <v>679</v>
      </c>
      <c r="M318" s="130">
        <v>45965</v>
      </c>
      <c r="N318" s="131">
        <v>45966</v>
      </c>
      <c r="O318" s="131">
        <v>46146</v>
      </c>
      <c r="P318" s="127">
        <v>9</v>
      </c>
      <c r="Q318" s="145">
        <v>55200</v>
      </c>
      <c r="R318" s="146">
        <v>0.04</v>
      </c>
      <c r="S318" s="147">
        <v>2208</v>
      </c>
      <c r="T318" s="148">
        <v>19872</v>
      </c>
      <c r="U318" s="149">
        <v>1987.2</v>
      </c>
      <c r="V318" s="150">
        <v>0.1</v>
      </c>
      <c r="W318" s="149">
        <v>7948.8</v>
      </c>
      <c r="X318" s="150">
        <v>0.4</v>
      </c>
      <c r="Y318" s="149">
        <v>4769.28</v>
      </c>
      <c r="Z318" s="157">
        <v>0.24</v>
      </c>
      <c r="AA318" s="149">
        <v>3179.52</v>
      </c>
      <c r="AB318" s="149">
        <v>0.16</v>
      </c>
      <c r="AC318" s="149">
        <v>9936</v>
      </c>
      <c r="AD318" s="158">
        <v>0.5</v>
      </c>
      <c r="AE318" s="147">
        <v>1987.2</v>
      </c>
      <c r="AF318" s="159"/>
      <c r="AH318" s="126" t="s">
        <v>20</v>
      </c>
    </row>
    <row r="319" s="114" customFormat="1" ht="48" spans="1:34">
      <c r="A319" s="126">
        <v>396</v>
      </c>
      <c r="B319" s="126" t="s">
        <v>16</v>
      </c>
      <c r="C319" s="126" t="s">
        <v>186</v>
      </c>
      <c r="D319" s="126" t="s">
        <v>20</v>
      </c>
      <c r="E319" s="127" t="s">
        <v>199</v>
      </c>
      <c r="F319" s="127"/>
      <c r="G319" s="126" t="s">
        <v>119</v>
      </c>
      <c r="H319" s="128" t="s">
        <v>773</v>
      </c>
      <c r="I319" s="126" t="s">
        <v>774</v>
      </c>
      <c r="J319" s="126" t="s">
        <v>774</v>
      </c>
      <c r="K319" s="126" t="s">
        <v>671</v>
      </c>
      <c r="L319" s="126" t="s">
        <v>679</v>
      </c>
      <c r="M319" s="130">
        <v>45965</v>
      </c>
      <c r="N319" s="131">
        <v>45966</v>
      </c>
      <c r="O319" s="131">
        <v>46146</v>
      </c>
      <c r="P319" s="127">
        <v>8.6</v>
      </c>
      <c r="Q319" s="145">
        <v>48300</v>
      </c>
      <c r="R319" s="146">
        <v>0.04</v>
      </c>
      <c r="S319" s="147">
        <v>1932</v>
      </c>
      <c r="T319" s="148">
        <v>16615.2</v>
      </c>
      <c r="U319" s="149">
        <v>1661.52</v>
      </c>
      <c r="V319" s="150">
        <v>0.1</v>
      </c>
      <c r="W319" s="149">
        <v>6646.08</v>
      </c>
      <c r="X319" s="150">
        <v>0.4</v>
      </c>
      <c r="Y319" s="149">
        <v>3987.65</v>
      </c>
      <c r="Z319" s="157">
        <v>0.24</v>
      </c>
      <c r="AA319" s="149">
        <v>2658.43</v>
      </c>
      <c r="AB319" s="149">
        <v>0.16</v>
      </c>
      <c r="AC319" s="149">
        <v>8307.6</v>
      </c>
      <c r="AD319" s="158">
        <v>0.5</v>
      </c>
      <c r="AE319" s="147">
        <v>1661.52</v>
      </c>
      <c r="AF319" s="159"/>
      <c r="AH319" s="126" t="s">
        <v>20</v>
      </c>
    </row>
    <row r="320" s="114" customFormat="1" ht="48" spans="1:34">
      <c r="A320" s="126">
        <v>397</v>
      </c>
      <c r="B320" s="126" t="s">
        <v>16</v>
      </c>
      <c r="C320" s="126" t="s">
        <v>186</v>
      </c>
      <c r="D320" s="126" t="s">
        <v>20</v>
      </c>
      <c r="E320" s="127" t="s">
        <v>402</v>
      </c>
      <c r="F320" s="127"/>
      <c r="G320" s="126" t="s">
        <v>119</v>
      </c>
      <c r="H320" s="128" t="s">
        <v>775</v>
      </c>
      <c r="I320" s="126" t="s">
        <v>776</v>
      </c>
      <c r="J320" s="126" t="s">
        <v>776</v>
      </c>
      <c r="K320" s="126" t="s">
        <v>644</v>
      </c>
      <c r="L320" s="126" t="s">
        <v>682</v>
      </c>
      <c r="M320" s="130">
        <v>45965</v>
      </c>
      <c r="N320" s="131">
        <v>45966</v>
      </c>
      <c r="O320" s="131">
        <v>46146</v>
      </c>
      <c r="P320" s="127">
        <v>51</v>
      </c>
      <c r="Q320" s="145">
        <v>20304</v>
      </c>
      <c r="R320" s="146">
        <v>0.04</v>
      </c>
      <c r="S320" s="147">
        <v>812.16</v>
      </c>
      <c r="T320" s="148">
        <v>41420.16</v>
      </c>
      <c r="U320" s="149">
        <v>4142.02</v>
      </c>
      <c r="V320" s="150">
        <v>0.1</v>
      </c>
      <c r="W320" s="149">
        <v>16568.07</v>
      </c>
      <c r="X320" s="150">
        <v>0.4</v>
      </c>
      <c r="Y320" s="149">
        <v>9940.84</v>
      </c>
      <c r="Z320" s="157">
        <v>0.24</v>
      </c>
      <c r="AA320" s="149">
        <v>6627.23</v>
      </c>
      <c r="AB320" s="149">
        <v>0.16</v>
      </c>
      <c r="AC320" s="149">
        <v>20710.07</v>
      </c>
      <c r="AD320" s="158">
        <v>0.5</v>
      </c>
      <c r="AE320" s="147">
        <v>4142.02</v>
      </c>
      <c r="AF320" s="159"/>
      <c r="AH320" s="126" t="s">
        <v>20</v>
      </c>
    </row>
    <row r="321" s="114" customFormat="1" ht="48" spans="1:34">
      <c r="A321" s="126">
        <v>398</v>
      </c>
      <c r="B321" s="126" t="s">
        <v>16</v>
      </c>
      <c r="C321" s="126" t="s">
        <v>186</v>
      </c>
      <c r="D321" s="126" t="s">
        <v>20</v>
      </c>
      <c r="E321" s="127" t="s">
        <v>402</v>
      </c>
      <c r="F321" s="127"/>
      <c r="G321" s="126" t="s">
        <v>119</v>
      </c>
      <c r="H321" s="128" t="s">
        <v>777</v>
      </c>
      <c r="I321" s="126" t="s">
        <v>778</v>
      </c>
      <c r="J321" s="126" t="s">
        <v>778</v>
      </c>
      <c r="K321" s="126" t="s">
        <v>779</v>
      </c>
      <c r="L321" s="126" t="s">
        <v>780</v>
      </c>
      <c r="M321" s="130">
        <v>45965</v>
      </c>
      <c r="N321" s="131">
        <v>45966</v>
      </c>
      <c r="O321" s="131">
        <v>46116</v>
      </c>
      <c r="P321" s="127">
        <v>25.2</v>
      </c>
      <c r="Q321" s="145">
        <v>20304</v>
      </c>
      <c r="R321" s="146">
        <v>0.04</v>
      </c>
      <c r="S321" s="147">
        <v>812.16</v>
      </c>
      <c r="T321" s="148">
        <v>20466.43</v>
      </c>
      <c r="U321" s="149">
        <v>2046.64</v>
      </c>
      <c r="V321" s="150">
        <v>0.1</v>
      </c>
      <c r="W321" s="149">
        <v>8186.57</v>
      </c>
      <c r="X321" s="150">
        <v>0.4</v>
      </c>
      <c r="Y321" s="149">
        <v>4911.94</v>
      </c>
      <c r="Z321" s="157">
        <v>0.24</v>
      </c>
      <c r="AA321" s="149">
        <v>3274.63</v>
      </c>
      <c r="AB321" s="149">
        <v>0.16</v>
      </c>
      <c r="AC321" s="149">
        <v>10233.22</v>
      </c>
      <c r="AD321" s="158">
        <v>0.5</v>
      </c>
      <c r="AE321" s="147">
        <v>2046.64</v>
      </c>
      <c r="AF321" s="159"/>
      <c r="AH321" s="126" t="s">
        <v>20</v>
      </c>
    </row>
    <row r="322" s="114" customFormat="1" ht="48" spans="1:34">
      <c r="A322" s="126">
        <v>399</v>
      </c>
      <c r="B322" s="126" t="s">
        <v>16</v>
      </c>
      <c r="C322" s="126" t="s">
        <v>186</v>
      </c>
      <c r="D322" s="126" t="s">
        <v>20</v>
      </c>
      <c r="E322" s="127" t="s">
        <v>342</v>
      </c>
      <c r="F322" s="127"/>
      <c r="G322" s="126" t="s">
        <v>119</v>
      </c>
      <c r="H322" s="128" t="s">
        <v>777</v>
      </c>
      <c r="I322" s="126" t="s">
        <v>778</v>
      </c>
      <c r="J322" s="126" t="s">
        <v>778</v>
      </c>
      <c r="K322" s="126" t="s">
        <v>779</v>
      </c>
      <c r="L322" s="126" t="s">
        <v>780</v>
      </c>
      <c r="M322" s="130">
        <v>45965</v>
      </c>
      <c r="N322" s="131">
        <v>45966</v>
      </c>
      <c r="O322" s="131">
        <v>46116</v>
      </c>
      <c r="P322" s="127">
        <v>16.8</v>
      </c>
      <c r="Q322" s="145">
        <v>14640</v>
      </c>
      <c r="R322" s="146">
        <v>0.04</v>
      </c>
      <c r="S322" s="147">
        <v>585.6</v>
      </c>
      <c r="T322" s="148">
        <v>9838.08</v>
      </c>
      <c r="U322" s="149">
        <v>983.81</v>
      </c>
      <c r="V322" s="150">
        <v>0.1</v>
      </c>
      <c r="W322" s="149">
        <v>3935.23</v>
      </c>
      <c r="X322" s="150">
        <v>0.4</v>
      </c>
      <c r="Y322" s="149">
        <v>2361.14</v>
      </c>
      <c r="Z322" s="157">
        <v>0.24</v>
      </c>
      <c r="AA322" s="149">
        <v>1574.09</v>
      </c>
      <c r="AB322" s="149">
        <v>0.16</v>
      </c>
      <c r="AC322" s="149">
        <v>4919.04</v>
      </c>
      <c r="AD322" s="158">
        <v>0.5</v>
      </c>
      <c r="AE322" s="147">
        <v>983.81</v>
      </c>
      <c r="AF322" s="159"/>
      <c r="AH322" s="126" t="s">
        <v>20</v>
      </c>
    </row>
    <row r="323" s="114" customFormat="1" ht="36" spans="1:34">
      <c r="A323" s="126">
        <v>400</v>
      </c>
      <c r="B323" s="126" t="s">
        <v>16</v>
      </c>
      <c r="C323" s="126" t="s">
        <v>186</v>
      </c>
      <c r="D323" s="126" t="s">
        <v>20</v>
      </c>
      <c r="E323" s="127" t="s">
        <v>402</v>
      </c>
      <c r="F323" s="127"/>
      <c r="G323" s="126" t="s">
        <v>119</v>
      </c>
      <c r="H323" s="128" t="s">
        <v>781</v>
      </c>
      <c r="I323" s="126" t="s">
        <v>782</v>
      </c>
      <c r="J323" s="126" t="s">
        <v>782</v>
      </c>
      <c r="K323" s="126" t="s">
        <v>519</v>
      </c>
      <c r="L323" s="126" t="s">
        <v>783</v>
      </c>
      <c r="M323" s="130">
        <v>45966</v>
      </c>
      <c r="N323" s="131">
        <v>45967</v>
      </c>
      <c r="O323" s="131">
        <v>46117</v>
      </c>
      <c r="P323" s="127">
        <v>7.8</v>
      </c>
      <c r="Q323" s="145">
        <v>20304</v>
      </c>
      <c r="R323" s="146">
        <v>0.04</v>
      </c>
      <c r="S323" s="147">
        <v>812.16</v>
      </c>
      <c r="T323" s="148">
        <v>6334.85</v>
      </c>
      <c r="U323" s="149">
        <v>633.49</v>
      </c>
      <c r="V323" s="150">
        <v>0.1</v>
      </c>
      <c r="W323" s="149">
        <v>2533.94</v>
      </c>
      <c r="X323" s="150">
        <v>0.4</v>
      </c>
      <c r="Y323" s="149">
        <v>1520.36</v>
      </c>
      <c r="Z323" s="157">
        <v>0.24</v>
      </c>
      <c r="AA323" s="149">
        <v>1013.58</v>
      </c>
      <c r="AB323" s="149">
        <v>0.16</v>
      </c>
      <c r="AC323" s="149">
        <v>3167.42</v>
      </c>
      <c r="AD323" s="158">
        <v>0.5</v>
      </c>
      <c r="AE323" s="147">
        <v>633.49</v>
      </c>
      <c r="AF323" s="159"/>
      <c r="AH323" s="126" t="s">
        <v>20</v>
      </c>
    </row>
    <row r="324" s="114" customFormat="1" ht="36" spans="1:34">
      <c r="A324" s="126">
        <v>401</v>
      </c>
      <c r="B324" s="126" t="s">
        <v>16</v>
      </c>
      <c r="C324" s="126" t="s">
        <v>186</v>
      </c>
      <c r="D324" s="126" t="s">
        <v>20</v>
      </c>
      <c r="E324" s="127" t="s">
        <v>342</v>
      </c>
      <c r="F324" s="127"/>
      <c r="G324" s="126" t="s">
        <v>119</v>
      </c>
      <c r="H324" s="128" t="s">
        <v>781</v>
      </c>
      <c r="I324" s="126" t="s">
        <v>782</v>
      </c>
      <c r="J324" s="126" t="s">
        <v>782</v>
      </c>
      <c r="K324" s="126" t="s">
        <v>519</v>
      </c>
      <c r="L324" s="126" t="s">
        <v>783</v>
      </c>
      <c r="M324" s="130">
        <v>45966</v>
      </c>
      <c r="N324" s="131">
        <v>45967</v>
      </c>
      <c r="O324" s="131">
        <v>46117</v>
      </c>
      <c r="P324" s="127">
        <v>5.2</v>
      </c>
      <c r="Q324" s="145">
        <v>14640</v>
      </c>
      <c r="R324" s="146">
        <v>0.04</v>
      </c>
      <c r="S324" s="147">
        <v>585.6</v>
      </c>
      <c r="T324" s="148">
        <v>3045.12</v>
      </c>
      <c r="U324" s="149">
        <v>304.51</v>
      </c>
      <c r="V324" s="150">
        <v>0.1</v>
      </c>
      <c r="W324" s="149">
        <v>1218.05</v>
      </c>
      <c r="X324" s="150">
        <v>0.4</v>
      </c>
      <c r="Y324" s="149">
        <v>730.83</v>
      </c>
      <c r="Z324" s="157">
        <v>0.24</v>
      </c>
      <c r="AA324" s="149">
        <v>487.22</v>
      </c>
      <c r="AB324" s="149">
        <v>0.16</v>
      </c>
      <c r="AC324" s="149">
        <v>1522.56</v>
      </c>
      <c r="AD324" s="158">
        <v>0.5</v>
      </c>
      <c r="AE324" s="147">
        <v>304.51</v>
      </c>
      <c r="AF324" s="159"/>
      <c r="AH324" s="126" t="s">
        <v>20</v>
      </c>
    </row>
    <row r="325" s="114" customFormat="1" ht="60" spans="1:34">
      <c r="A325" s="126">
        <v>402</v>
      </c>
      <c r="B325" s="126" t="s">
        <v>16</v>
      </c>
      <c r="C325" s="126" t="s">
        <v>186</v>
      </c>
      <c r="D325" s="126" t="s">
        <v>20</v>
      </c>
      <c r="E325" s="127" t="s">
        <v>402</v>
      </c>
      <c r="F325" s="127"/>
      <c r="G325" s="126" t="s">
        <v>119</v>
      </c>
      <c r="H325" s="128" t="s">
        <v>784</v>
      </c>
      <c r="I325" s="126" t="s">
        <v>785</v>
      </c>
      <c r="J325" s="126" t="s">
        <v>785</v>
      </c>
      <c r="K325" s="126" t="s">
        <v>786</v>
      </c>
      <c r="L325" s="126" t="s">
        <v>787</v>
      </c>
      <c r="M325" s="130">
        <v>45966</v>
      </c>
      <c r="N325" s="131">
        <v>45967</v>
      </c>
      <c r="O325" s="131">
        <v>46147</v>
      </c>
      <c r="P325" s="127">
        <v>68</v>
      </c>
      <c r="Q325" s="145">
        <v>20304</v>
      </c>
      <c r="R325" s="146">
        <v>0.04</v>
      </c>
      <c r="S325" s="147">
        <v>812.16</v>
      </c>
      <c r="T325" s="148">
        <v>55226.88</v>
      </c>
      <c r="U325" s="149">
        <v>5522.69</v>
      </c>
      <c r="V325" s="150">
        <v>0.1</v>
      </c>
      <c r="W325" s="149">
        <v>22090.75</v>
      </c>
      <c r="X325" s="150">
        <v>0.4</v>
      </c>
      <c r="Y325" s="149">
        <v>13254.45</v>
      </c>
      <c r="Z325" s="157">
        <v>0.24</v>
      </c>
      <c r="AA325" s="149">
        <v>8836.3</v>
      </c>
      <c r="AB325" s="149">
        <v>0.16</v>
      </c>
      <c r="AC325" s="149">
        <v>27613.44</v>
      </c>
      <c r="AD325" s="158">
        <v>0.5</v>
      </c>
      <c r="AE325" s="147">
        <v>5522.69</v>
      </c>
      <c r="AF325" s="159"/>
      <c r="AH325" s="126" t="s">
        <v>20</v>
      </c>
    </row>
    <row r="326" s="114" customFormat="1" ht="48" spans="1:34">
      <c r="A326" s="126">
        <v>403</v>
      </c>
      <c r="B326" s="126" t="s">
        <v>16</v>
      </c>
      <c r="C326" s="126" t="s">
        <v>186</v>
      </c>
      <c r="D326" s="126" t="s">
        <v>20</v>
      </c>
      <c r="E326" s="127" t="s">
        <v>402</v>
      </c>
      <c r="F326" s="127"/>
      <c r="G326" s="126" t="s">
        <v>119</v>
      </c>
      <c r="H326" s="128" t="s">
        <v>788</v>
      </c>
      <c r="I326" s="126" t="s">
        <v>789</v>
      </c>
      <c r="J326" s="126" t="s">
        <v>789</v>
      </c>
      <c r="K326" s="126" t="s">
        <v>790</v>
      </c>
      <c r="L326" s="126" t="s">
        <v>791</v>
      </c>
      <c r="M326" s="130">
        <v>45967</v>
      </c>
      <c r="N326" s="131">
        <v>45968</v>
      </c>
      <c r="O326" s="131">
        <v>46118</v>
      </c>
      <c r="P326" s="127">
        <v>9</v>
      </c>
      <c r="Q326" s="145">
        <v>20304</v>
      </c>
      <c r="R326" s="146">
        <v>0.04</v>
      </c>
      <c r="S326" s="147">
        <v>812.16</v>
      </c>
      <c r="T326" s="148">
        <v>7309.44</v>
      </c>
      <c r="U326" s="149">
        <v>730.94</v>
      </c>
      <c r="V326" s="150">
        <v>0.1</v>
      </c>
      <c r="W326" s="149">
        <v>2923.77</v>
      </c>
      <c r="X326" s="150">
        <v>0.4</v>
      </c>
      <c r="Y326" s="149">
        <v>1754.26</v>
      </c>
      <c r="Z326" s="157">
        <v>0.24</v>
      </c>
      <c r="AA326" s="149">
        <v>1169.51</v>
      </c>
      <c r="AB326" s="149">
        <v>0.16</v>
      </c>
      <c r="AC326" s="149">
        <v>3654.73</v>
      </c>
      <c r="AD326" s="158">
        <v>0.5</v>
      </c>
      <c r="AE326" s="147">
        <v>730.94</v>
      </c>
      <c r="AF326" s="159"/>
      <c r="AH326" s="126" t="s">
        <v>20</v>
      </c>
    </row>
    <row r="327" s="114" customFormat="1" ht="48" spans="1:34">
      <c r="A327" s="126">
        <v>404</v>
      </c>
      <c r="B327" s="126" t="s">
        <v>16</v>
      </c>
      <c r="C327" s="126" t="s">
        <v>186</v>
      </c>
      <c r="D327" s="126" t="s">
        <v>20</v>
      </c>
      <c r="E327" s="127" t="s">
        <v>342</v>
      </c>
      <c r="F327" s="127"/>
      <c r="G327" s="126" t="s">
        <v>119</v>
      </c>
      <c r="H327" s="128" t="s">
        <v>788</v>
      </c>
      <c r="I327" s="126" t="s">
        <v>789</v>
      </c>
      <c r="J327" s="126" t="s">
        <v>789</v>
      </c>
      <c r="K327" s="126" t="s">
        <v>790</v>
      </c>
      <c r="L327" s="126" t="s">
        <v>791</v>
      </c>
      <c r="M327" s="130">
        <v>45967</v>
      </c>
      <c r="N327" s="131">
        <v>45968</v>
      </c>
      <c r="O327" s="131">
        <v>46118</v>
      </c>
      <c r="P327" s="127">
        <v>9</v>
      </c>
      <c r="Q327" s="145">
        <v>14640</v>
      </c>
      <c r="R327" s="146">
        <v>0.04</v>
      </c>
      <c r="S327" s="147">
        <v>585.6</v>
      </c>
      <c r="T327" s="148">
        <v>5270.4</v>
      </c>
      <c r="U327" s="149">
        <v>527.04</v>
      </c>
      <c r="V327" s="150">
        <v>0.1</v>
      </c>
      <c r="W327" s="149">
        <v>2108.16</v>
      </c>
      <c r="X327" s="150">
        <v>0.4</v>
      </c>
      <c r="Y327" s="149">
        <v>1264.9</v>
      </c>
      <c r="Z327" s="157">
        <v>0.24</v>
      </c>
      <c r="AA327" s="149">
        <v>843.26</v>
      </c>
      <c r="AB327" s="149">
        <v>0.16</v>
      </c>
      <c r="AC327" s="149">
        <v>2635.2</v>
      </c>
      <c r="AD327" s="158">
        <v>0.5</v>
      </c>
      <c r="AE327" s="147">
        <v>527.04</v>
      </c>
      <c r="AF327" s="159"/>
      <c r="AH327" s="126" t="s">
        <v>20</v>
      </c>
    </row>
    <row r="328" s="114" customFormat="1" ht="48" spans="1:34">
      <c r="A328" s="126">
        <v>405</v>
      </c>
      <c r="B328" s="126" t="s">
        <v>16</v>
      </c>
      <c r="C328" s="126" t="s">
        <v>186</v>
      </c>
      <c r="D328" s="126" t="s">
        <v>20</v>
      </c>
      <c r="E328" s="127" t="s">
        <v>402</v>
      </c>
      <c r="F328" s="127"/>
      <c r="G328" s="126" t="s">
        <v>119</v>
      </c>
      <c r="H328" s="128" t="s">
        <v>792</v>
      </c>
      <c r="I328" s="126" t="s">
        <v>793</v>
      </c>
      <c r="J328" s="126" t="s">
        <v>793</v>
      </c>
      <c r="K328" s="126" t="s">
        <v>794</v>
      </c>
      <c r="L328" s="126" t="s">
        <v>795</v>
      </c>
      <c r="M328" s="130">
        <v>45967</v>
      </c>
      <c r="N328" s="131">
        <v>45968</v>
      </c>
      <c r="O328" s="131">
        <v>46148</v>
      </c>
      <c r="P328" s="127">
        <v>24</v>
      </c>
      <c r="Q328" s="145">
        <v>20304</v>
      </c>
      <c r="R328" s="146">
        <v>0.04</v>
      </c>
      <c r="S328" s="147">
        <v>812.16</v>
      </c>
      <c r="T328" s="148">
        <v>19491.84</v>
      </c>
      <c r="U328" s="149">
        <v>1949.18</v>
      </c>
      <c r="V328" s="150">
        <v>0.1</v>
      </c>
      <c r="W328" s="149">
        <v>7796.73</v>
      </c>
      <c r="X328" s="150">
        <v>0.4</v>
      </c>
      <c r="Y328" s="149">
        <v>4678.04</v>
      </c>
      <c r="Z328" s="157">
        <v>0.24</v>
      </c>
      <c r="AA328" s="149">
        <v>3118.69</v>
      </c>
      <c r="AB328" s="149">
        <v>0.16</v>
      </c>
      <c r="AC328" s="149">
        <v>9745.93</v>
      </c>
      <c r="AD328" s="158">
        <v>0.5</v>
      </c>
      <c r="AE328" s="147">
        <v>1949.18</v>
      </c>
      <c r="AF328" s="159"/>
      <c r="AH328" s="126" t="s">
        <v>20</v>
      </c>
    </row>
    <row r="329" s="114" customFormat="1" ht="48" spans="1:34">
      <c r="A329" s="126">
        <v>406</v>
      </c>
      <c r="B329" s="126" t="s">
        <v>16</v>
      </c>
      <c r="C329" s="126" t="s">
        <v>186</v>
      </c>
      <c r="D329" s="126" t="s">
        <v>20</v>
      </c>
      <c r="E329" s="127" t="s">
        <v>402</v>
      </c>
      <c r="F329" s="127"/>
      <c r="G329" s="126" t="s">
        <v>119</v>
      </c>
      <c r="H329" s="128" t="s">
        <v>796</v>
      </c>
      <c r="I329" s="126" t="s">
        <v>797</v>
      </c>
      <c r="J329" s="126" t="s">
        <v>797</v>
      </c>
      <c r="K329" s="126" t="s">
        <v>798</v>
      </c>
      <c r="L329" s="126" t="s">
        <v>799</v>
      </c>
      <c r="M329" s="130">
        <v>45967</v>
      </c>
      <c r="N329" s="131">
        <v>45968</v>
      </c>
      <c r="O329" s="131">
        <v>46118</v>
      </c>
      <c r="P329" s="127">
        <v>29.75</v>
      </c>
      <c r="Q329" s="145">
        <v>20304</v>
      </c>
      <c r="R329" s="146">
        <v>0.04</v>
      </c>
      <c r="S329" s="147">
        <v>812.16</v>
      </c>
      <c r="T329" s="148">
        <v>24161.76</v>
      </c>
      <c r="U329" s="149">
        <v>2416.18</v>
      </c>
      <c r="V329" s="150">
        <v>0.1</v>
      </c>
      <c r="W329" s="149">
        <v>9664.7</v>
      </c>
      <c r="X329" s="150">
        <v>0.4</v>
      </c>
      <c r="Y329" s="149">
        <v>5798.82</v>
      </c>
      <c r="Z329" s="157">
        <v>0.24</v>
      </c>
      <c r="AA329" s="149">
        <v>3865.88</v>
      </c>
      <c r="AB329" s="149">
        <v>0.16</v>
      </c>
      <c r="AC329" s="149">
        <v>12080.88</v>
      </c>
      <c r="AD329" s="158">
        <v>0.5</v>
      </c>
      <c r="AE329" s="147">
        <v>2416.18</v>
      </c>
      <c r="AF329" s="159"/>
      <c r="AH329" s="126" t="s">
        <v>20</v>
      </c>
    </row>
    <row r="330" s="114" customFormat="1" ht="48" spans="1:34">
      <c r="A330" s="126">
        <v>407</v>
      </c>
      <c r="B330" s="126" t="s">
        <v>16</v>
      </c>
      <c r="C330" s="126" t="s">
        <v>186</v>
      </c>
      <c r="D330" s="126" t="s">
        <v>20</v>
      </c>
      <c r="E330" s="127" t="s">
        <v>342</v>
      </c>
      <c r="F330" s="127"/>
      <c r="G330" s="126" t="s">
        <v>119</v>
      </c>
      <c r="H330" s="128" t="s">
        <v>796</v>
      </c>
      <c r="I330" s="126" t="s">
        <v>797</v>
      </c>
      <c r="J330" s="126" t="s">
        <v>797</v>
      </c>
      <c r="K330" s="126" t="s">
        <v>798</v>
      </c>
      <c r="L330" s="126" t="s">
        <v>799</v>
      </c>
      <c r="M330" s="130">
        <v>45967</v>
      </c>
      <c r="N330" s="131">
        <v>45968</v>
      </c>
      <c r="O330" s="131">
        <v>46118</v>
      </c>
      <c r="P330" s="127">
        <v>29.75</v>
      </c>
      <c r="Q330" s="145">
        <v>14640</v>
      </c>
      <c r="R330" s="146">
        <v>0.04</v>
      </c>
      <c r="S330" s="147">
        <v>585.6</v>
      </c>
      <c r="T330" s="148">
        <v>17421.6</v>
      </c>
      <c r="U330" s="149">
        <v>1742.16</v>
      </c>
      <c r="V330" s="150">
        <v>0.1</v>
      </c>
      <c r="W330" s="149">
        <v>6968.65</v>
      </c>
      <c r="X330" s="150">
        <v>0.4</v>
      </c>
      <c r="Y330" s="149">
        <v>4181.19</v>
      </c>
      <c r="Z330" s="157">
        <v>0.24</v>
      </c>
      <c r="AA330" s="149">
        <v>2787.46</v>
      </c>
      <c r="AB330" s="149">
        <v>0.16</v>
      </c>
      <c r="AC330" s="149">
        <v>8710.79</v>
      </c>
      <c r="AD330" s="158">
        <v>0.5</v>
      </c>
      <c r="AE330" s="147">
        <v>1742.16</v>
      </c>
      <c r="AF330" s="159"/>
      <c r="AH330" s="126" t="s">
        <v>20</v>
      </c>
    </row>
    <row r="331" s="114" customFormat="1" ht="48" spans="1:34">
      <c r="A331" s="126">
        <v>408</v>
      </c>
      <c r="B331" s="126" t="s">
        <v>16</v>
      </c>
      <c r="C331" s="126" t="s">
        <v>186</v>
      </c>
      <c r="D331" s="126" t="s">
        <v>20</v>
      </c>
      <c r="E331" s="127" t="s">
        <v>402</v>
      </c>
      <c r="F331" s="127"/>
      <c r="G331" s="126" t="s">
        <v>119</v>
      </c>
      <c r="H331" s="128" t="s">
        <v>800</v>
      </c>
      <c r="I331" s="126" t="s">
        <v>801</v>
      </c>
      <c r="J331" s="126" t="s">
        <v>801</v>
      </c>
      <c r="K331" s="126" t="s">
        <v>519</v>
      </c>
      <c r="L331" s="126" t="s">
        <v>599</v>
      </c>
      <c r="M331" s="130">
        <v>45968</v>
      </c>
      <c r="N331" s="131">
        <v>45969</v>
      </c>
      <c r="O331" s="131">
        <v>46119</v>
      </c>
      <c r="P331" s="127">
        <v>14.4</v>
      </c>
      <c r="Q331" s="145">
        <v>20304</v>
      </c>
      <c r="R331" s="146">
        <v>0.04</v>
      </c>
      <c r="S331" s="147">
        <v>812.16</v>
      </c>
      <c r="T331" s="148">
        <v>11695.1</v>
      </c>
      <c r="U331" s="149">
        <v>1169.51</v>
      </c>
      <c r="V331" s="150">
        <v>0.1</v>
      </c>
      <c r="W331" s="149">
        <v>4678.05</v>
      </c>
      <c r="X331" s="150">
        <v>0.4</v>
      </c>
      <c r="Y331" s="149">
        <v>2806.83</v>
      </c>
      <c r="Z331" s="157">
        <v>0.24</v>
      </c>
      <c r="AA331" s="149">
        <v>1871.22</v>
      </c>
      <c r="AB331" s="149">
        <v>0.16</v>
      </c>
      <c r="AC331" s="149">
        <v>5847.54</v>
      </c>
      <c r="AD331" s="158">
        <v>0.5</v>
      </c>
      <c r="AE331" s="147">
        <v>1169.51</v>
      </c>
      <c r="AF331" s="159"/>
      <c r="AH331" s="126" t="s">
        <v>20</v>
      </c>
    </row>
    <row r="332" s="114" customFormat="1" ht="48" spans="1:34">
      <c r="A332" s="126">
        <v>409</v>
      </c>
      <c r="B332" s="126" t="s">
        <v>16</v>
      </c>
      <c r="C332" s="126" t="s">
        <v>186</v>
      </c>
      <c r="D332" s="126" t="s">
        <v>20</v>
      </c>
      <c r="E332" s="127" t="s">
        <v>342</v>
      </c>
      <c r="F332" s="127"/>
      <c r="G332" s="126" t="s">
        <v>119</v>
      </c>
      <c r="H332" s="128" t="s">
        <v>800</v>
      </c>
      <c r="I332" s="126" t="s">
        <v>801</v>
      </c>
      <c r="J332" s="126" t="s">
        <v>801</v>
      </c>
      <c r="K332" s="126" t="s">
        <v>519</v>
      </c>
      <c r="L332" s="126" t="s">
        <v>599</v>
      </c>
      <c r="M332" s="130">
        <v>45968</v>
      </c>
      <c r="N332" s="131">
        <v>45969</v>
      </c>
      <c r="O332" s="131">
        <v>46119</v>
      </c>
      <c r="P332" s="127">
        <v>9.6</v>
      </c>
      <c r="Q332" s="145">
        <v>14640</v>
      </c>
      <c r="R332" s="146">
        <v>0.04</v>
      </c>
      <c r="S332" s="147">
        <v>585.6</v>
      </c>
      <c r="T332" s="148">
        <v>5621.76</v>
      </c>
      <c r="U332" s="149">
        <v>562.18</v>
      </c>
      <c r="V332" s="150">
        <v>0.1</v>
      </c>
      <c r="W332" s="149">
        <v>2248.7</v>
      </c>
      <c r="X332" s="150">
        <v>0.4</v>
      </c>
      <c r="Y332" s="149">
        <v>1349.22</v>
      </c>
      <c r="Z332" s="157">
        <v>0.24</v>
      </c>
      <c r="AA332" s="149">
        <v>899.48</v>
      </c>
      <c r="AB332" s="149">
        <v>0.16</v>
      </c>
      <c r="AC332" s="149">
        <v>2810.88</v>
      </c>
      <c r="AD332" s="158">
        <v>0.5</v>
      </c>
      <c r="AE332" s="147">
        <v>562.18</v>
      </c>
      <c r="AF332" s="159"/>
      <c r="AH332" s="126" t="s">
        <v>20</v>
      </c>
    </row>
    <row r="333" s="114" customFormat="1" ht="48" spans="1:34">
      <c r="A333" s="126">
        <v>410</v>
      </c>
      <c r="B333" s="126" t="s">
        <v>16</v>
      </c>
      <c r="C333" s="126" t="s">
        <v>186</v>
      </c>
      <c r="D333" s="126" t="s">
        <v>20</v>
      </c>
      <c r="E333" s="127" t="s">
        <v>402</v>
      </c>
      <c r="F333" s="127"/>
      <c r="G333" s="126" t="s">
        <v>119</v>
      </c>
      <c r="H333" s="128" t="s">
        <v>802</v>
      </c>
      <c r="I333" s="126" t="s">
        <v>803</v>
      </c>
      <c r="J333" s="126" t="s">
        <v>803</v>
      </c>
      <c r="K333" s="126" t="s">
        <v>545</v>
      </c>
      <c r="L333" s="126" t="s">
        <v>804</v>
      </c>
      <c r="M333" s="130">
        <v>45968</v>
      </c>
      <c r="N333" s="131">
        <v>45969</v>
      </c>
      <c r="O333" s="131">
        <v>46149</v>
      </c>
      <c r="P333" s="127">
        <v>117</v>
      </c>
      <c r="Q333" s="145">
        <v>20304</v>
      </c>
      <c r="R333" s="146">
        <v>0.04</v>
      </c>
      <c r="S333" s="147">
        <v>812.16</v>
      </c>
      <c r="T333" s="148">
        <v>95022.72</v>
      </c>
      <c r="U333" s="149">
        <v>9502.27</v>
      </c>
      <c r="V333" s="150">
        <v>0.1</v>
      </c>
      <c r="W333" s="149">
        <v>38009.09</v>
      </c>
      <c r="X333" s="150">
        <v>0.4</v>
      </c>
      <c r="Y333" s="149">
        <v>22805.45</v>
      </c>
      <c r="Z333" s="157">
        <v>0.24</v>
      </c>
      <c r="AA333" s="149">
        <v>15203.64</v>
      </c>
      <c r="AB333" s="149">
        <v>0.16</v>
      </c>
      <c r="AC333" s="149">
        <v>47511.36</v>
      </c>
      <c r="AD333" s="158">
        <v>0.5</v>
      </c>
      <c r="AE333" s="147">
        <v>9502.27</v>
      </c>
      <c r="AF333" s="159"/>
      <c r="AH333" s="126" t="s">
        <v>20</v>
      </c>
    </row>
    <row r="334" s="114" customFormat="1" ht="48" spans="1:34">
      <c r="A334" s="126">
        <v>411</v>
      </c>
      <c r="B334" s="126" t="s">
        <v>16</v>
      </c>
      <c r="C334" s="126" t="s">
        <v>186</v>
      </c>
      <c r="D334" s="126" t="s">
        <v>20</v>
      </c>
      <c r="E334" s="127" t="s">
        <v>199</v>
      </c>
      <c r="F334" s="127"/>
      <c r="G334" s="126" t="s">
        <v>119</v>
      </c>
      <c r="H334" s="128" t="s">
        <v>802</v>
      </c>
      <c r="I334" s="126" t="s">
        <v>803</v>
      </c>
      <c r="J334" s="126" t="s">
        <v>803</v>
      </c>
      <c r="K334" s="126" t="s">
        <v>545</v>
      </c>
      <c r="L334" s="126" t="s">
        <v>804</v>
      </c>
      <c r="M334" s="130">
        <v>45968</v>
      </c>
      <c r="N334" s="131">
        <v>45969</v>
      </c>
      <c r="O334" s="131">
        <v>46149</v>
      </c>
      <c r="P334" s="127">
        <v>31</v>
      </c>
      <c r="Q334" s="145">
        <v>48300</v>
      </c>
      <c r="R334" s="146">
        <v>0.04</v>
      </c>
      <c r="S334" s="147">
        <v>1932</v>
      </c>
      <c r="T334" s="148">
        <v>59892</v>
      </c>
      <c r="U334" s="149">
        <v>5989.2</v>
      </c>
      <c r="V334" s="150">
        <v>0.1</v>
      </c>
      <c r="W334" s="149">
        <v>23956.8</v>
      </c>
      <c r="X334" s="150">
        <v>0.4</v>
      </c>
      <c r="Y334" s="149">
        <v>14374.08</v>
      </c>
      <c r="Z334" s="157">
        <v>0.24</v>
      </c>
      <c r="AA334" s="149">
        <v>9582.72</v>
      </c>
      <c r="AB334" s="149">
        <v>0.16</v>
      </c>
      <c r="AC334" s="149">
        <v>29946</v>
      </c>
      <c r="AD334" s="158">
        <v>0.5</v>
      </c>
      <c r="AE334" s="147">
        <v>5989.2</v>
      </c>
      <c r="AF334" s="159"/>
      <c r="AH334" s="126" t="s">
        <v>20</v>
      </c>
    </row>
    <row r="335" s="114" customFormat="1" ht="48" spans="1:34">
      <c r="A335" s="126">
        <v>412</v>
      </c>
      <c r="B335" s="126" t="s">
        <v>16</v>
      </c>
      <c r="C335" s="126" t="s">
        <v>186</v>
      </c>
      <c r="D335" s="126" t="s">
        <v>20</v>
      </c>
      <c r="E335" s="127" t="s">
        <v>805</v>
      </c>
      <c r="F335" s="127"/>
      <c r="G335" s="126" t="s">
        <v>119</v>
      </c>
      <c r="H335" s="128" t="s">
        <v>802</v>
      </c>
      <c r="I335" s="126" t="s">
        <v>803</v>
      </c>
      <c r="J335" s="126" t="s">
        <v>803</v>
      </c>
      <c r="K335" s="126" t="s">
        <v>545</v>
      </c>
      <c r="L335" s="126" t="s">
        <v>804</v>
      </c>
      <c r="M335" s="130">
        <v>45968</v>
      </c>
      <c r="N335" s="131">
        <v>45969</v>
      </c>
      <c r="O335" s="131">
        <v>46149</v>
      </c>
      <c r="P335" s="127">
        <v>35</v>
      </c>
      <c r="Q335" s="145">
        <v>46080</v>
      </c>
      <c r="R335" s="146">
        <v>0.04</v>
      </c>
      <c r="S335" s="147">
        <v>1843.2</v>
      </c>
      <c r="T335" s="148">
        <v>64512</v>
      </c>
      <c r="U335" s="149">
        <v>6451.2</v>
      </c>
      <c r="V335" s="150">
        <v>0.1</v>
      </c>
      <c r="W335" s="149">
        <v>25804.8</v>
      </c>
      <c r="X335" s="150">
        <v>0.4</v>
      </c>
      <c r="Y335" s="149">
        <v>15482.88</v>
      </c>
      <c r="Z335" s="157">
        <v>0.24</v>
      </c>
      <c r="AA335" s="149">
        <v>10321.92</v>
      </c>
      <c r="AB335" s="149">
        <v>0.16</v>
      </c>
      <c r="AC335" s="149">
        <v>32256</v>
      </c>
      <c r="AD335" s="158">
        <v>0.5</v>
      </c>
      <c r="AE335" s="147">
        <v>6451.2</v>
      </c>
      <c r="AF335" s="159"/>
      <c r="AH335" s="126" t="s">
        <v>20</v>
      </c>
    </row>
    <row r="336" s="114" customFormat="1" ht="48" spans="1:34">
      <c r="A336" s="126">
        <v>413</v>
      </c>
      <c r="B336" s="126" t="s">
        <v>16</v>
      </c>
      <c r="C336" s="126" t="s">
        <v>186</v>
      </c>
      <c r="D336" s="126" t="s">
        <v>20</v>
      </c>
      <c r="E336" s="127" t="s">
        <v>232</v>
      </c>
      <c r="F336" s="127"/>
      <c r="G336" s="126" t="s">
        <v>119</v>
      </c>
      <c r="H336" s="128" t="s">
        <v>802</v>
      </c>
      <c r="I336" s="126" t="s">
        <v>803</v>
      </c>
      <c r="J336" s="126" t="s">
        <v>803</v>
      </c>
      <c r="K336" s="126" t="s">
        <v>545</v>
      </c>
      <c r="L336" s="126" t="s">
        <v>804</v>
      </c>
      <c r="M336" s="130">
        <v>45968</v>
      </c>
      <c r="N336" s="131">
        <v>45969</v>
      </c>
      <c r="O336" s="131">
        <v>46149</v>
      </c>
      <c r="P336" s="127">
        <v>24.5</v>
      </c>
      <c r="Q336" s="145">
        <v>55200</v>
      </c>
      <c r="R336" s="146">
        <v>0.04</v>
      </c>
      <c r="S336" s="147">
        <v>2208</v>
      </c>
      <c r="T336" s="148">
        <v>54096</v>
      </c>
      <c r="U336" s="149">
        <v>5409.6</v>
      </c>
      <c r="V336" s="150">
        <v>0.1</v>
      </c>
      <c r="W336" s="149">
        <v>21638.4</v>
      </c>
      <c r="X336" s="150">
        <v>0.4</v>
      </c>
      <c r="Y336" s="149">
        <v>12983.04</v>
      </c>
      <c r="Z336" s="157">
        <v>0.24</v>
      </c>
      <c r="AA336" s="149">
        <v>8655.36</v>
      </c>
      <c r="AB336" s="149">
        <v>0.16</v>
      </c>
      <c r="AC336" s="149">
        <v>27048</v>
      </c>
      <c r="AD336" s="158">
        <v>0.5</v>
      </c>
      <c r="AE336" s="147">
        <v>5409.6</v>
      </c>
      <c r="AF336" s="159"/>
      <c r="AH336" s="126" t="s">
        <v>20</v>
      </c>
    </row>
    <row r="337" s="114" customFormat="1" ht="60" spans="1:34">
      <c r="A337" s="126">
        <v>414</v>
      </c>
      <c r="B337" s="126" t="s">
        <v>16</v>
      </c>
      <c r="C337" s="126" t="s">
        <v>186</v>
      </c>
      <c r="D337" s="126" t="s">
        <v>20</v>
      </c>
      <c r="E337" s="127" t="s">
        <v>402</v>
      </c>
      <c r="F337" s="127"/>
      <c r="G337" s="126" t="s">
        <v>119</v>
      </c>
      <c r="H337" s="128" t="s">
        <v>806</v>
      </c>
      <c r="I337" s="126" t="s">
        <v>807</v>
      </c>
      <c r="J337" s="126" t="s">
        <v>807</v>
      </c>
      <c r="K337" s="126" t="s">
        <v>786</v>
      </c>
      <c r="L337" s="126" t="s">
        <v>808</v>
      </c>
      <c r="M337" s="130">
        <v>45972</v>
      </c>
      <c r="N337" s="131">
        <v>45973</v>
      </c>
      <c r="O337" s="131">
        <v>46153</v>
      </c>
      <c r="P337" s="127">
        <v>46</v>
      </c>
      <c r="Q337" s="145">
        <v>20304</v>
      </c>
      <c r="R337" s="146">
        <v>0.04</v>
      </c>
      <c r="S337" s="147">
        <v>812.16</v>
      </c>
      <c r="T337" s="148">
        <v>37359.36</v>
      </c>
      <c r="U337" s="149">
        <v>3735.94</v>
      </c>
      <c r="V337" s="150">
        <v>0.1</v>
      </c>
      <c r="W337" s="149">
        <v>14943.75</v>
      </c>
      <c r="X337" s="150">
        <v>0.4</v>
      </c>
      <c r="Y337" s="149">
        <v>8966.25</v>
      </c>
      <c r="Z337" s="157">
        <v>0.24</v>
      </c>
      <c r="AA337" s="149">
        <v>5977.5</v>
      </c>
      <c r="AB337" s="149">
        <v>0.16</v>
      </c>
      <c r="AC337" s="149">
        <v>18679.67</v>
      </c>
      <c r="AD337" s="158">
        <v>0.5</v>
      </c>
      <c r="AE337" s="147">
        <v>3735.94</v>
      </c>
      <c r="AF337" s="159"/>
      <c r="AH337" s="126" t="s">
        <v>20</v>
      </c>
    </row>
    <row r="338" s="114" customFormat="1" ht="48" spans="1:34">
      <c r="A338" s="126">
        <v>415</v>
      </c>
      <c r="B338" s="126" t="s">
        <v>16</v>
      </c>
      <c r="C338" s="126" t="s">
        <v>186</v>
      </c>
      <c r="D338" s="126" t="s">
        <v>20</v>
      </c>
      <c r="E338" s="127" t="s">
        <v>242</v>
      </c>
      <c r="F338" s="127"/>
      <c r="G338" s="126" t="s">
        <v>119</v>
      </c>
      <c r="H338" s="128" t="s">
        <v>809</v>
      </c>
      <c r="I338" s="126" t="s">
        <v>541</v>
      </c>
      <c r="J338" s="126" t="s">
        <v>541</v>
      </c>
      <c r="K338" s="126" t="s">
        <v>527</v>
      </c>
      <c r="L338" s="126" t="s">
        <v>810</v>
      </c>
      <c r="M338" s="130">
        <v>45972</v>
      </c>
      <c r="N338" s="131">
        <v>45973</v>
      </c>
      <c r="O338" s="131">
        <v>46153</v>
      </c>
      <c r="P338" s="127">
        <v>7</v>
      </c>
      <c r="Q338" s="145">
        <v>99000</v>
      </c>
      <c r="R338" s="146">
        <v>0.04</v>
      </c>
      <c r="S338" s="147">
        <v>3960</v>
      </c>
      <c r="T338" s="148">
        <v>27720</v>
      </c>
      <c r="U338" s="149">
        <v>2772</v>
      </c>
      <c r="V338" s="150">
        <v>0.1</v>
      </c>
      <c r="W338" s="149">
        <v>11088</v>
      </c>
      <c r="X338" s="150">
        <v>0.4</v>
      </c>
      <c r="Y338" s="149">
        <v>6652.8</v>
      </c>
      <c r="Z338" s="157">
        <v>0.24</v>
      </c>
      <c r="AA338" s="149">
        <v>4435.2</v>
      </c>
      <c r="AB338" s="149">
        <v>0.16</v>
      </c>
      <c r="AC338" s="149">
        <v>13860</v>
      </c>
      <c r="AD338" s="158">
        <v>0.5</v>
      </c>
      <c r="AE338" s="147">
        <v>2772</v>
      </c>
      <c r="AF338" s="159"/>
      <c r="AH338" s="126" t="s">
        <v>20</v>
      </c>
    </row>
    <row r="339" s="114" customFormat="1" ht="48" spans="1:34">
      <c r="A339" s="126">
        <v>416</v>
      </c>
      <c r="B339" s="126" t="s">
        <v>16</v>
      </c>
      <c r="C339" s="126" t="s">
        <v>186</v>
      </c>
      <c r="D339" s="126" t="s">
        <v>20</v>
      </c>
      <c r="E339" s="127" t="s">
        <v>199</v>
      </c>
      <c r="F339" s="127"/>
      <c r="G339" s="126" t="s">
        <v>119</v>
      </c>
      <c r="H339" s="128" t="s">
        <v>809</v>
      </c>
      <c r="I339" s="126" t="s">
        <v>541</v>
      </c>
      <c r="J339" s="126" t="s">
        <v>541</v>
      </c>
      <c r="K339" s="126" t="s">
        <v>527</v>
      </c>
      <c r="L339" s="126" t="s">
        <v>810</v>
      </c>
      <c r="M339" s="130">
        <v>45972</v>
      </c>
      <c r="N339" s="131">
        <v>45973</v>
      </c>
      <c r="O339" s="131">
        <v>46153</v>
      </c>
      <c r="P339" s="127">
        <v>20</v>
      </c>
      <c r="Q339" s="145">
        <v>48300</v>
      </c>
      <c r="R339" s="146">
        <v>0.04</v>
      </c>
      <c r="S339" s="147">
        <v>1932</v>
      </c>
      <c r="T339" s="148">
        <v>38640</v>
      </c>
      <c r="U339" s="149">
        <v>3864</v>
      </c>
      <c r="V339" s="150">
        <v>0.1</v>
      </c>
      <c r="W339" s="149">
        <v>15456</v>
      </c>
      <c r="X339" s="150">
        <v>0.4</v>
      </c>
      <c r="Y339" s="149">
        <v>9273.6</v>
      </c>
      <c r="Z339" s="157">
        <v>0.24</v>
      </c>
      <c r="AA339" s="149">
        <v>6182.4</v>
      </c>
      <c r="AB339" s="149">
        <v>0.16</v>
      </c>
      <c r="AC339" s="149">
        <v>19320</v>
      </c>
      <c r="AD339" s="158">
        <v>0.5</v>
      </c>
      <c r="AE339" s="147">
        <v>3864</v>
      </c>
      <c r="AF339" s="159"/>
      <c r="AH339" s="126" t="s">
        <v>20</v>
      </c>
    </row>
    <row r="340" s="114" customFormat="1" ht="60" spans="1:34">
      <c r="A340" s="126">
        <v>417</v>
      </c>
      <c r="B340" s="126" t="s">
        <v>16</v>
      </c>
      <c r="C340" s="126" t="s">
        <v>186</v>
      </c>
      <c r="D340" s="126" t="s">
        <v>20</v>
      </c>
      <c r="E340" s="127" t="s">
        <v>402</v>
      </c>
      <c r="F340" s="127"/>
      <c r="G340" s="126" t="s">
        <v>119</v>
      </c>
      <c r="H340" s="128" t="s">
        <v>811</v>
      </c>
      <c r="I340" s="126" t="s">
        <v>812</v>
      </c>
      <c r="J340" s="126" t="s">
        <v>812</v>
      </c>
      <c r="K340" s="126" t="s">
        <v>644</v>
      </c>
      <c r="L340" s="126" t="s">
        <v>813</v>
      </c>
      <c r="M340" s="130">
        <v>45975</v>
      </c>
      <c r="N340" s="131">
        <v>45976</v>
      </c>
      <c r="O340" s="131">
        <v>46156</v>
      </c>
      <c r="P340" s="127">
        <v>30.5</v>
      </c>
      <c r="Q340" s="145">
        <v>20304</v>
      </c>
      <c r="R340" s="146">
        <v>0.04</v>
      </c>
      <c r="S340" s="147">
        <v>812.16</v>
      </c>
      <c r="T340" s="148">
        <v>24770.88</v>
      </c>
      <c r="U340" s="149">
        <v>2477.09</v>
      </c>
      <c r="V340" s="150">
        <v>0.1</v>
      </c>
      <c r="W340" s="149">
        <v>9908.35</v>
      </c>
      <c r="X340" s="150">
        <v>0.4</v>
      </c>
      <c r="Y340" s="149">
        <v>5945.01</v>
      </c>
      <c r="Z340" s="157">
        <v>0.24</v>
      </c>
      <c r="AA340" s="149">
        <v>3963.34</v>
      </c>
      <c r="AB340" s="149">
        <v>0.16</v>
      </c>
      <c r="AC340" s="149">
        <v>12385.44</v>
      </c>
      <c r="AD340" s="158">
        <v>0.5</v>
      </c>
      <c r="AE340" s="147">
        <v>2477.09</v>
      </c>
      <c r="AF340" s="159"/>
      <c r="AH340" s="126" t="s">
        <v>20</v>
      </c>
    </row>
    <row r="341" s="114" customFormat="1" ht="60" spans="1:34">
      <c r="A341" s="126">
        <v>418</v>
      </c>
      <c r="B341" s="126" t="s">
        <v>16</v>
      </c>
      <c r="C341" s="126" t="s">
        <v>186</v>
      </c>
      <c r="D341" s="126" t="s">
        <v>20</v>
      </c>
      <c r="E341" s="127" t="s">
        <v>199</v>
      </c>
      <c r="F341" s="127"/>
      <c r="G341" s="126" t="s">
        <v>119</v>
      </c>
      <c r="H341" s="128" t="s">
        <v>811</v>
      </c>
      <c r="I341" s="126" t="s">
        <v>812</v>
      </c>
      <c r="J341" s="126" t="s">
        <v>812</v>
      </c>
      <c r="K341" s="126" t="s">
        <v>644</v>
      </c>
      <c r="L341" s="126" t="s">
        <v>813</v>
      </c>
      <c r="M341" s="130">
        <v>45975</v>
      </c>
      <c r="N341" s="131">
        <v>45976</v>
      </c>
      <c r="O341" s="131">
        <v>46156</v>
      </c>
      <c r="P341" s="127">
        <v>14.5</v>
      </c>
      <c r="Q341" s="145">
        <v>48300</v>
      </c>
      <c r="R341" s="146">
        <v>0.04</v>
      </c>
      <c r="S341" s="147">
        <v>1932</v>
      </c>
      <c r="T341" s="148">
        <v>28014</v>
      </c>
      <c r="U341" s="149">
        <v>2801.4</v>
      </c>
      <c r="V341" s="150">
        <v>0.1</v>
      </c>
      <c r="W341" s="149">
        <v>11205.6</v>
      </c>
      <c r="X341" s="150">
        <v>0.4</v>
      </c>
      <c r="Y341" s="149">
        <v>6723.36</v>
      </c>
      <c r="Z341" s="157">
        <v>0.24</v>
      </c>
      <c r="AA341" s="149">
        <v>4482.24</v>
      </c>
      <c r="AB341" s="149">
        <v>0.16</v>
      </c>
      <c r="AC341" s="149">
        <v>14007</v>
      </c>
      <c r="AD341" s="158">
        <v>0.5</v>
      </c>
      <c r="AE341" s="147">
        <v>2801.4</v>
      </c>
      <c r="AF341" s="159"/>
      <c r="AH341" s="126" t="s">
        <v>20</v>
      </c>
    </row>
    <row r="342" s="114" customFormat="1" ht="60" spans="1:34">
      <c r="A342" s="126">
        <v>419</v>
      </c>
      <c r="B342" s="126" t="s">
        <v>16</v>
      </c>
      <c r="C342" s="126" t="s">
        <v>186</v>
      </c>
      <c r="D342" s="126" t="s">
        <v>20</v>
      </c>
      <c r="E342" s="127" t="s">
        <v>242</v>
      </c>
      <c r="F342" s="127"/>
      <c r="G342" s="126" t="s">
        <v>119</v>
      </c>
      <c r="H342" s="128" t="s">
        <v>811</v>
      </c>
      <c r="I342" s="126" t="s">
        <v>812</v>
      </c>
      <c r="J342" s="126" t="s">
        <v>812</v>
      </c>
      <c r="K342" s="126" t="s">
        <v>644</v>
      </c>
      <c r="L342" s="126" t="s">
        <v>813</v>
      </c>
      <c r="M342" s="130">
        <v>45975</v>
      </c>
      <c r="N342" s="131">
        <v>45976</v>
      </c>
      <c r="O342" s="131">
        <v>46156</v>
      </c>
      <c r="P342" s="127">
        <v>13.6</v>
      </c>
      <c r="Q342" s="145">
        <v>99000</v>
      </c>
      <c r="R342" s="146">
        <v>0.04</v>
      </c>
      <c r="S342" s="147">
        <v>3960</v>
      </c>
      <c r="T342" s="148">
        <v>53856</v>
      </c>
      <c r="U342" s="149">
        <v>5385.6</v>
      </c>
      <c r="V342" s="150">
        <v>0.1</v>
      </c>
      <c r="W342" s="149">
        <v>21542.4</v>
      </c>
      <c r="X342" s="150">
        <v>0.4</v>
      </c>
      <c r="Y342" s="149">
        <v>12925.44</v>
      </c>
      <c r="Z342" s="157">
        <v>0.24</v>
      </c>
      <c r="AA342" s="149">
        <v>8616.96</v>
      </c>
      <c r="AB342" s="149">
        <v>0.16</v>
      </c>
      <c r="AC342" s="149">
        <v>26928</v>
      </c>
      <c r="AD342" s="158">
        <v>0.5</v>
      </c>
      <c r="AE342" s="147">
        <v>5385.6</v>
      </c>
      <c r="AF342" s="159"/>
      <c r="AH342" s="126" t="s">
        <v>20</v>
      </c>
    </row>
    <row r="343" s="114" customFormat="1" ht="60" spans="1:34">
      <c r="A343" s="126">
        <v>420</v>
      </c>
      <c r="B343" s="126" t="s">
        <v>16</v>
      </c>
      <c r="C343" s="126" t="s">
        <v>186</v>
      </c>
      <c r="D343" s="126" t="s">
        <v>20</v>
      </c>
      <c r="E343" s="127" t="s">
        <v>199</v>
      </c>
      <c r="F343" s="127"/>
      <c r="G343" s="126" t="s">
        <v>119</v>
      </c>
      <c r="H343" s="128" t="s">
        <v>814</v>
      </c>
      <c r="I343" s="126" t="s">
        <v>815</v>
      </c>
      <c r="J343" s="126" t="s">
        <v>815</v>
      </c>
      <c r="K343" s="126" t="s">
        <v>606</v>
      </c>
      <c r="L343" s="126" t="s">
        <v>816</v>
      </c>
      <c r="M343" s="130">
        <v>45975</v>
      </c>
      <c r="N343" s="131">
        <v>45976</v>
      </c>
      <c r="O343" s="131">
        <v>46156</v>
      </c>
      <c r="P343" s="127">
        <v>39</v>
      </c>
      <c r="Q343" s="145">
        <v>48300</v>
      </c>
      <c r="R343" s="146">
        <v>0.04</v>
      </c>
      <c r="S343" s="147">
        <v>1932</v>
      </c>
      <c r="T343" s="148">
        <v>75348</v>
      </c>
      <c r="U343" s="149">
        <v>7534.8</v>
      </c>
      <c r="V343" s="150">
        <v>0.1</v>
      </c>
      <c r="W343" s="149">
        <v>30139.2</v>
      </c>
      <c r="X343" s="150">
        <v>0.4</v>
      </c>
      <c r="Y343" s="149">
        <v>18083.52</v>
      </c>
      <c r="Z343" s="157">
        <v>0.24</v>
      </c>
      <c r="AA343" s="149">
        <v>12055.68</v>
      </c>
      <c r="AB343" s="149">
        <v>0.16</v>
      </c>
      <c r="AC343" s="149">
        <v>37674</v>
      </c>
      <c r="AD343" s="158">
        <v>0.5</v>
      </c>
      <c r="AE343" s="147">
        <v>7534.8</v>
      </c>
      <c r="AF343" s="159"/>
      <c r="AH343" s="126" t="s">
        <v>20</v>
      </c>
    </row>
    <row r="344" s="114" customFormat="1" ht="60" spans="1:34">
      <c r="A344" s="126">
        <v>421</v>
      </c>
      <c r="B344" s="126" t="s">
        <v>16</v>
      </c>
      <c r="C344" s="126" t="s">
        <v>186</v>
      </c>
      <c r="D344" s="126" t="s">
        <v>20</v>
      </c>
      <c r="E344" s="127" t="s">
        <v>194</v>
      </c>
      <c r="F344" s="127"/>
      <c r="G344" s="126" t="s">
        <v>119</v>
      </c>
      <c r="H344" s="128" t="s">
        <v>814</v>
      </c>
      <c r="I344" s="126" t="s">
        <v>815</v>
      </c>
      <c r="J344" s="126" t="s">
        <v>815</v>
      </c>
      <c r="K344" s="126" t="s">
        <v>606</v>
      </c>
      <c r="L344" s="126" t="s">
        <v>816</v>
      </c>
      <c r="M344" s="130">
        <v>45975</v>
      </c>
      <c r="N344" s="131">
        <v>45976</v>
      </c>
      <c r="O344" s="131">
        <v>46156</v>
      </c>
      <c r="P344" s="127">
        <v>33</v>
      </c>
      <c r="Q344" s="145">
        <v>27450</v>
      </c>
      <c r="R344" s="146">
        <v>0.04</v>
      </c>
      <c r="S344" s="147">
        <v>1098</v>
      </c>
      <c r="T344" s="148">
        <v>36234</v>
      </c>
      <c r="U344" s="149">
        <v>3623.4</v>
      </c>
      <c r="V344" s="150">
        <v>0.1</v>
      </c>
      <c r="W344" s="149">
        <v>14493.6</v>
      </c>
      <c r="X344" s="150">
        <v>0.4</v>
      </c>
      <c r="Y344" s="149">
        <v>8696.16</v>
      </c>
      <c r="Z344" s="157">
        <v>0.24</v>
      </c>
      <c r="AA344" s="149">
        <v>5797.44</v>
      </c>
      <c r="AB344" s="149">
        <v>0.16</v>
      </c>
      <c r="AC344" s="149">
        <v>18117</v>
      </c>
      <c r="AD344" s="158">
        <v>0.5</v>
      </c>
      <c r="AE344" s="147">
        <v>3623.4</v>
      </c>
      <c r="AF344" s="159"/>
      <c r="AH344" s="126" t="s">
        <v>20</v>
      </c>
    </row>
    <row r="345" s="114" customFormat="1" ht="48" spans="1:34">
      <c r="A345" s="126">
        <v>422</v>
      </c>
      <c r="B345" s="126" t="s">
        <v>16</v>
      </c>
      <c r="C345" s="126" t="s">
        <v>186</v>
      </c>
      <c r="D345" s="126" t="s">
        <v>20</v>
      </c>
      <c r="E345" s="127" t="s">
        <v>402</v>
      </c>
      <c r="F345" s="127"/>
      <c r="G345" s="126" t="s">
        <v>119</v>
      </c>
      <c r="H345" s="128" t="s">
        <v>817</v>
      </c>
      <c r="I345" s="126" t="s">
        <v>818</v>
      </c>
      <c r="J345" s="126" t="s">
        <v>818</v>
      </c>
      <c r="K345" s="126" t="s">
        <v>644</v>
      </c>
      <c r="L345" s="126" t="s">
        <v>819</v>
      </c>
      <c r="M345" s="130">
        <v>45978</v>
      </c>
      <c r="N345" s="131">
        <v>45979</v>
      </c>
      <c r="O345" s="131">
        <v>46159</v>
      </c>
      <c r="P345" s="127">
        <v>60</v>
      </c>
      <c r="Q345" s="145">
        <v>20304</v>
      </c>
      <c r="R345" s="146">
        <v>0.04</v>
      </c>
      <c r="S345" s="147">
        <v>812.16</v>
      </c>
      <c r="T345" s="148">
        <v>48729.6</v>
      </c>
      <c r="U345" s="149">
        <v>4872.96</v>
      </c>
      <c r="V345" s="150">
        <v>0.1</v>
      </c>
      <c r="W345" s="149">
        <v>19491.84</v>
      </c>
      <c r="X345" s="150">
        <v>0.4</v>
      </c>
      <c r="Y345" s="149">
        <v>11695.1</v>
      </c>
      <c r="Z345" s="157">
        <v>0.24</v>
      </c>
      <c r="AA345" s="149">
        <v>7796.74</v>
      </c>
      <c r="AB345" s="149">
        <v>0.16</v>
      </c>
      <c r="AC345" s="149">
        <v>24364.8</v>
      </c>
      <c r="AD345" s="158">
        <v>0.5</v>
      </c>
      <c r="AE345" s="147">
        <v>4872.96</v>
      </c>
      <c r="AF345" s="159"/>
      <c r="AH345" s="126" t="s">
        <v>20</v>
      </c>
    </row>
    <row r="346" s="114" customFormat="1" ht="48" spans="1:34">
      <c r="A346" s="126">
        <v>423</v>
      </c>
      <c r="B346" s="126" t="s">
        <v>16</v>
      </c>
      <c r="C346" s="126" t="s">
        <v>186</v>
      </c>
      <c r="D346" s="126" t="s">
        <v>20</v>
      </c>
      <c r="E346" s="127" t="s">
        <v>232</v>
      </c>
      <c r="F346" s="127"/>
      <c r="G346" s="126" t="s">
        <v>119</v>
      </c>
      <c r="H346" s="128" t="s">
        <v>817</v>
      </c>
      <c r="I346" s="126" t="s">
        <v>818</v>
      </c>
      <c r="J346" s="126" t="s">
        <v>818</v>
      </c>
      <c r="K346" s="126" t="s">
        <v>644</v>
      </c>
      <c r="L346" s="126" t="s">
        <v>819</v>
      </c>
      <c r="M346" s="130">
        <v>45978</v>
      </c>
      <c r="N346" s="131">
        <v>45979</v>
      </c>
      <c r="O346" s="131">
        <v>46159</v>
      </c>
      <c r="P346" s="127">
        <v>7.5</v>
      </c>
      <c r="Q346" s="145">
        <v>55200</v>
      </c>
      <c r="R346" s="146">
        <v>0.04</v>
      </c>
      <c r="S346" s="147">
        <v>2208</v>
      </c>
      <c r="T346" s="148">
        <v>16560</v>
      </c>
      <c r="U346" s="149">
        <v>1656</v>
      </c>
      <c r="V346" s="150">
        <v>0.1</v>
      </c>
      <c r="W346" s="149">
        <v>6624</v>
      </c>
      <c r="X346" s="150">
        <v>0.4</v>
      </c>
      <c r="Y346" s="149">
        <v>3974.4</v>
      </c>
      <c r="Z346" s="157">
        <v>0.24</v>
      </c>
      <c r="AA346" s="149">
        <v>2649.6</v>
      </c>
      <c r="AB346" s="149">
        <v>0.16</v>
      </c>
      <c r="AC346" s="149">
        <v>8280</v>
      </c>
      <c r="AD346" s="158">
        <v>0.5</v>
      </c>
      <c r="AE346" s="147">
        <v>1656</v>
      </c>
      <c r="AF346" s="159"/>
      <c r="AH346" s="126" t="s">
        <v>20</v>
      </c>
    </row>
    <row r="347" s="114" customFormat="1" ht="48" spans="1:34">
      <c r="A347" s="126">
        <v>424</v>
      </c>
      <c r="B347" s="126" t="s">
        <v>16</v>
      </c>
      <c r="C347" s="126" t="s">
        <v>186</v>
      </c>
      <c r="D347" s="126" t="s">
        <v>20</v>
      </c>
      <c r="E347" s="127" t="s">
        <v>199</v>
      </c>
      <c r="F347" s="127"/>
      <c r="G347" s="126" t="s">
        <v>119</v>
      </c>
      <c r="H347" s="128" t="s">
        <v>817</v>
      </c>
      <c r="I347" s="126" t="s">
        <v>818</v>
      </c>
      <c r="J347" s="126" t="s">
        <v>818</v>
      </c>
      <c r="K347" s="126" t="s">
        <v>644</v>
      </c>
      <c r="L347" s="126" t="s">
        <v>819</v>
      </c>
      <c r="M347" s="130">
        <v>45978</v>
      </c>
      <c r="N347" s="131">
        <v>45979</v>
      </c>
      <c r="O347" s="131">
        <v>46159</v>
      </c>
      <c r="P347" s="127">
        <v>6</v>
      </c>
      <c r="Q347" s="145">
        <v>48300</v>
      </c>
      <c r="R347" s="146">
        <v>0.04</v>
      </c>
      <c r="S347" s="147">
        <v>1932</v>
      </c>
      <c r="T347" s="148">
        <v>11592</v>
      </c>
      <c r="U347" s="149">
        <v>1159.2</v>
      </c>
      <c r="V347" s="150">
        <v>0.1</v>
      </c>
      <c r="W347" s="149">
        <v>4636.8</v>
      </c>
      <c r="X347" s="150">
        <v>0.4</v>
      </c>
      <c r="Y347" s="149">
        <v>2782.08</v>
      </c>
      <c r="Z347" s="157">
        <v>0.24</v>
      </c>
      <c r="AA347" s="149">
        <v>1854.72</v>
      </c>
      <c r="AB347" s="149">
        <v>0.16</v>
      </c>
      <c r="AC347" s="149">
        <v>5796</v>
      </c>
      <c r="AD347" s="158">
        <v>0.5</v>
      </c>
      <c r="AE347" s="147">
        <v>1159.2</v>
      </c>
      <c r="AF347" s="159"/>
      <c r="AH347" s="126" t="s">
        <v>20</v>
      </c>
    </row>
    <row r="348" s="114" customFormat="1" ht="48" spans="1:34">
      <c r="A348" s="126">
        <v>425</v>
      </c>
      <c r="B348" s="126" t="s">
        <v>16</v>
      </c>
      <c r="C348" s="126" t="s">
        <v>186</v>
      </c>
      <c r="D348" s="126" t="s">
        <v>20</v>
      </c>
      <c r="E348" s="127" t="s">
        <v>402</v>
      </c>
      <c r="F348" s="127"/>
      <c r="G348" s="126" t="s">
        <v>119</v>
      </c>
      <c r="H348" s="128" t="s">
        <v>820</v>
      </c>
      <c r="I348" s="126" t="s">
        <v>821</v>
      </c>
      <c r="J348" s="126" t="s">
        <v>821</v>
      </c>
      <c r="K348" s="126" t="s">
        <v>822</v>
      </c>
      <c r="L348" s="126" t="s">
        <v>823</v>
      </c>
      <c r="M348" s="130">
        <v>45979</v>
      </c>
      <c r="N348" s="131">
        <v>45980</v>
      </c>
      <c r="O348" s="131">
        <v>46071</v>
      </c>
      <c r="P348" s="127">
        <v>132</v>
      </c>
      <c r="Q348" s="145">
        <v>20304</v>
      </c>
      <c r="R348" s="146">
        <v>0.04</v>
      </c>
      <c r="S348" s="147">
        <v>812.16</v>
      </c>
      <c r="T348" s="148">
        <v>107205.12</v>
      </c>
      <c r="U348" s="149">
        <v>10720.51</v>
      </c>
      <c r="V348" s="150">
        <v>0.1</v>
      </c>
      <c r="W348" s="149">
        <v>42882.05</v>
      </c>
      <c r="X348" s="150">
        <v>0.4</v>
      </c>
      <c r="Y348" s="149">
        <v>25729.23</v>
      </c>
      <c r="Z348" s="157">
        <v>0.24</v>
      </c>
      <c r="AA348" s="149">
        <v>17152.82</v>
      </c>
      <c r="AB348" s="149">
        <v>0.16</v>
      </c>
      <c r="AC348" s="149">
        <v>53602.56</v>
      </c>
      <c r="AD348" s="158">
        <v>0.5</v>
      </c>
      <c r="AE348" s="147">
        <v>10720.51</v>
      </c>
      <c r="AF348" s="159"/>
      <c r="AH348" s="126" t="s">
        <v>20</v>
      </c>
    </row>
    <row r="349" s="114" customFormat="1" ht="48" spans="1:34">
      <c r="A349" s="126">
        <v>426</v>
      </c>
      <c r="B349" s="126" t="s">
        <v>16</v>
      </c>
      <c r="C349" s="126" t="s">
        <v>186</v>
      </c>
      <c r="D349" s="126" t="s">
        <v>20</v>
      </c>
      <c r="E349" s="127" t="s">
        <v>402</v>
      </c>
      <c r="F349" s="127"/>
      <c r="G349" s="126" t="s">
        <v>119</v>
      </c>
      <c r="H349" s="128" t="s">
        <v>824</v>
      </c>
      <c r="I349" s="126" t="s">
        <v>825</v>
      </c>
      <c r="J349" s="126" t="s">
        <v>825</v>
      </c>
      <c r="K349" s="126" t="s">
        <v>798</v>
      </c>
      <c r="L349" s="126" t="s">
        <v>826</v>
      </c>
      <c r="M349" s="130">
        <v>45980</v>
      </c>
      <c r="N349" s="131">
        <v>45981</v>
      </c>
      <c r="O349" s="131">
        <v>46161</v>
      </c>
      <c r="P349" s="127">
        <v>40</v>
      </c>
      <c r="Q349" s="145">
        <v>20304</v>
      </c>
      <c r="R349" s="146">
        <v>0.04</v>
      </c>
      <c r="S349" s="147">
        <v>812.16</v>
      </c>
      <c r="T349" s="148">
        <v>32486.4</v>
      </c>
      <c r="U349" s="149">
        <v>3248.64</v>
      </c>
      <c r="V349" s="150">
        <v>0.1</v>
      </c>
      <c r="W349" s="149">
        <v>12994.56</v>
      </c>
      <c r="X349" s="150">
        <v>0.4</v>
      </c>
      <c r="Y349" s="149">
        <v>7796.74</v>
      </c>
      <c r="Z349" s="157">
        <v>0.24</v>
      </c>
      <c r="AA349" s="149">
        <v>5197.82</v>
      </c>
      <c r="AB349" s="149">
        <v>0.16</v>
      </c>
      <c r="AC349" s="149">
        <v>16243.2</v>
      </c>
      <c r="AD349" s="158">
        <v>0.5</v>
      </c>
      <c r="AE349" s="147">
        <v>3248.64</v>
      </c>
      <c r="AF349" s="159"/>
      <c r="AH349" s="126" t="s">
        <v>20</v>
      </c>
    </row>
    <row r="350" s="114" customFormat="1" ht="48" spans="1:34">
      <c r="A350" s="126">
        <v>427</v>
      </c>
      <c r="B350" s="126" t="s">
        <v>16</v>
      </c>
      <c r="C350" s="126" t="s">
        <v>186</v>
      </c>
      <c r="D350" s="126" t="s">
        <v>20</v>
      </c>
      <c r="E350" s="127" t="s">
        <v>199</v>
      </c>
      <c r="F350" s="127"/>
      <c r="G350" s="126" t="s">
        <v>119</v>
      </c>
      <c r="H350" s="128" t="s">
        <v>827</v>
      </c>
      <c r="I350" s="126" t="s">
        <v>828</v>
      </c>
      <c r="J350" s="126" t="s">
        <v>828</v>
      </c>
      <c r="K350" s="126" t="s">
        <v>794</v>
      </c>
      <c r="L350" s="126" t="s">
        <v>795</v>
      </c>
      <c r="M350" s="130">
        <v>45982</v>
      </c>
      <c r="N350" s="131">
        <v>45983</v>
      </c>
      <c r="O350" s="131">
        <v>46163</v>
      </c>
      <c r="P350" s="127">
        <v>17</v>
      </c>
      <c r="Q350" s="145">
        <v>48300</v>
      </c>
      <c r="R350" s="146">
        <v>0.04</v>
      </c>
      <c r="S350" s="147">
        <v>1932</v>
      </c>
      <c r="T350" s="148">
        <v>32844</v>
      </c>
      <c r="U350" s="149">
        <v>3284.4</v>
      </c>
      <c r="V350" s="150">
        <v>0.1</v>
      </c>
      <c r="W350" s="149">
        <v>13137.6</v>
      </c>
      <c r="X350" s="150">
        <v>0.4</v>
      </c>
      <c r="Y350" s="149">
        <v>7882.56</v>
      </c>
      <c r="Z350" s="157">
        <v>0.24</v>
      </c>
      <c r="AA350" s="149">
        <v>5255.04</v>
      </c>
      <c r="AB350" s="149">
        <v>0.16</v>
      </c>
      <c r="AC350" s="149">
        <v>16422</v>
      </c>
      <c r="AD350" s="158">
        <v>0.5</v>
      </c>
      <c r="AE350" s="147">
        <v>3284.4</v>
      </c>
      <c r="AF350" s="159"/>
      <c r="AH350" s="126" t="s">
        <v>20</v>
      </c>
    </row>
    <row r="351" s="114" customFormat="1" ht="48" spans="1:34">
      <c r="A351" s="126">
        <v>428</v>
      </c>
      <c r="B351" s="126" t="s">
        <v>16</v>
      </c>
      <c r="C351" s="126" t="s">
        <v>186</v>
      </c>
      <c r="D351" s="126" t="s">
        <v>20</v>
      </c>
      <c r="E351" s="127" t="s">
        <v>199</v>
      </c>
      <c r="F351" s="127"/>
      <c r="G351" s="126" t="s">
        <v>119</v>
      </c>
      <c r="H351" s="128" t="s">
        <v>829</v>
      </c>
      <c r="I351" s="126" t="s">
        <v>830</v>
      </c>
      <c r="J351" s="126" t="s">
        <v>830</v>
      </c>
      <c r="K351" s="126" t="s">
        <v>831</v>
      </c>
      <c r="L351" s="126" t="s">
        <v>832</v>
      </c>
      <c r="M351" s="130">
        <v>45982</v>
      </c>
      <c r="N351" s="131">
        <v>45983</v>
      </c>
      <c r="O351" s="131">
        <v>46163</v>
      </c>
      <c r="P351" s="127">
        <v>26</v>
      </c>
      <c r="Q351" s="145">
        <v>48300</v>
      </c>
      <c r="R351" s="146">
        <v>0.04</v>
      </c>
      <c r="S351" s="147">
        <v>1932</v>
      </c>
      <c r="T351" s="148">
        <v>50232</v>
      </c>
      <c r="U351" s="149">
        <v>5023.2</v>
      </c>
      <c r="V351" s="150">
        <v>0.1</v>
      </c>
      <c r="W351" s="149">
        <v>20092.8</v>
      </c>
      <c r="X351" s="150">
        <v>0.4</v>
      </c>
      <c r="Y351" s="149">
        <v>12055.68</v>
      </c>
      <c r="Z351" s="157">
        <v>0.24</v>
      </c>
      <c r="AA351" s="149">
        <v>8037.12</v>
      </c>
      <c r="AB351" s="149">
        <v>0.16</v>
      </c>
      <c r="AC351" s="149">
        <v>25116</v>
      </c>
      <c r="AD351" s="158">
        <v>0.5</v>
      </c>
      <c r="AE351" s="147">
        <v>5023.2</v>
      </c>
      <c r="AF351" s="159"/>
      <c r="AH351" s="126" t="s">
        <v>20</v>
      </c>
    </row>
    <row r="352" s="114" customFormat="1" ht="48" spans="1:34">
      <c r="A352" s="126">
        <v>429</v>
      </c>
      <c r="B352" s="126" t="s">
        <v>16</v>
      </c>
      <c r="C352" s="126" t="s">
        <v>186</v>
      </c>
      <c r="D352" s="126" t="s">
        <v>20</v>
      </c>
      <c r="E352" s="127" t="s">
        <v>833</v>
      </c>
      <c r="F352" s="127"/>
      <c r="G352" s="126" t="s">
        <v>119</v>
      </c>
      <c r="H352" s="128" t="s">
        <v>829</v>
      </c>
      <c r="I352" s="126" t="s">
        <v>830</v>
      </c>
      <c r="J352" s="126" t="s">
        <v>830</v>
      </c>
      <c r="K352" s="126" t="s">
        <v>831</v>
      </c>
      <c r="L352" s="126" t="s">
        <v>832</v>
      </c>
      <c r="M352" s="130">
        <v>45982</v>
      </c>
      <c r="N352" s="131">
        <v>45983</v>
      </c>
      <c r="O352" s="131">
        <v>46163</v>
      </c>
      <c r="P352" s="127">
        <v>14.5</v>
      </c>
      <c r="Q352" s="145">
        <v>90000</v>
      </c>
      <c r="R352" s="146">
        <v>0.04</v>
      </c>
      <c r="S352" s="147">
        <v>3600</v>
      </c>
      <c r="T352" s="148">
        <v>52200</v>
      </c>
      <c r="U352" s="149">
        <v>5220</v>
      </c>
      <c r="V352" s="150">
        <v>0.1</v>
      </c>
      <c r="W352" s="149">
        <v>20880</v>
      </c>
      <c r="X352" s="150">
        <v>0.4</v>
      </c>
      <c r="Y352" s="149">
        <v>12528</v>
      </c>
      <c r="Z352" s="157">
        <v>0.24</v>
      </c>
      <c r="AA352" s="149">
        <v>8352</v>
      </c>
      <c r="AB352" s="149">
        <v>0.16</v>
      </c>
      <c r="AC352" s="149">
        <v>26100</v>
      </c>
      <c r="AD352" s="158">
        <v>0.5</v>
      </c>
      <c r="AE352" s="147">
        <v>5220</v>
      </c>
      <c r="AF352" s="159"/>
      <c r="AH352" s="126" t="s">
        <v>20</v>
      </c>
    </row>
    <row r="353" s="114" customFormat="1" ht="48" spans="1:34">
      <c r="A353" s="126">
        <v>430</v>
      </c>
      <c r="B353" s="126" t="s">
        <v>16</v>
      </c>
      <c r="C353" s="126" t="s">
        <v>186</v>
      </c>
      <c r="D353" s="126" t="s">
        <v>20</v>
      </c>
      <c r="E353" s="127" t="s">
        <v>833</v>
      </c>
      <c r="F353" s="127"/>
      <c r="G353" s="126" t="s">
        <v>119</v>
      </c>
      <c r="H353" s="128" t="s">
        <v>834</v>
      </c>
      <c r="I353" s="126" t="s">
        <v>835</v>
      </c>
      <c r="J353" s="126" t="s">
        <v>835</v>
      </c>
      <c r="K353" s="126" t="s">
        <v>709</v>
      </c>
      <c r="L353" s="126" t="s">
        <v>836</v>
      </c>
      <c r="M353" s="130">
        <v>45985</v>
      </c>
      <c r="N353" s="131">
        <v>45986</v>
      </c>
      <c r="O353" s="131">
        <v>46166</v>
      </c>
      <c r="P353" s="127">
        <v>20</v>
      </c>
      <c r="Q353" s="145">
        <v>90000</v>
      </c>
      <c r="R353" s="146">
        <v>0.04</v>
      </c>
      <c r="S353" s="147">
        <v>3600</v>
      </c>
      <c r="T353" s="148">
        <v>72000</v>
      </c>
      <c r="U353" s="149">
        <v>7200</v>
      </c>
      <c r="V353" s="150">
        <v>0.1</v>
      </c>
      <c r="W353" s="149">
        <v>28800</v>
      </c>
      <c r="X353" s="150">
        <v>0.4</v>
      </c>
      <c r="Y353" s="149">
        <v>17280</v>
      </c>
      <c r="Z353" s="157">
        <v>0.24</v>
      </c>
      <c r="AA353" s="149">
        <v>11520</v>
      </c>
      <c r="AB353" s="149">
        <v>0.16</v>
      </c>
      <c r="AC353" s="149">
        <v>36000</v>
      </c>
      <c r="AD353" s="158">
        <v>0.5</v>
      </c>
      <c r="AE353" s="147">
        <v>7200</v>
      </c>
      <c r="AF353" s="159"/>
      <c r="AH353" s="126" t="s">
        <v>20</v>
      </c>
    </row>
    <row r="354" s="114" customFormat="1" ht="48" spans="1:34">
      <c r="A354" s="126">
        <v>431</v>
      </c>
      <c r="B354" s="126" t="s">
        <v>16</v>
      </c>
      <c r="C354" s="126" t="s">
        <v>186</v>
      </c>
      <c r="D354" s="126" t="s">
        <v>20</v>
      </c>
      <c r="E354" s="127" t="s">
        <v>199</v>
      </c>
      <c r="F354" s="127"/>
      <c r="G354" s="126" t="s">
        <v>119</v>
      </c>
      <c r="H354" s="128" t="s">
        <v>834</v>
      </c>
      <c r="I354" s="126" t="s">
        <v>835</v>
      </c>
      <c r="J354" s="126" t="s">
        <v>835</v>
      </c>
      <c r="K354" s="126" t="s">
        <v>709</v>
      </c>
      <c r="L354" s="126" t="s">
        <v>836</v>
      </c>
      <c r="M354" s="130">
        <v>45985</v>
      </c>
      <c r="N354" s="131">
        <v>45986</v>
      </c>
      <c r="O354" s="131">
        <v>46166</v>
      </c>
      <c r="P354" s="127">
        <v>14.5</v>
      </c>
      <c r="Q354" s="145">
        <v>48300</v>
      </c>
      <c r="R354" s="146">
        <v>0.04</v>
      </c>
      <c r="S354" s="147">
        <v>1932</v>
      </c>
      <c r="T354" s="148">
        <v>28014</v>
      </c>
      <c r="U354" s="149">
        <v>2801.4</v>
      </c>
      <c r="V354" s="150">
        <v>0.1</v>
      </c>
      <c r="W354" s="149">
        <v>11205.6</v>
      </c>
      <c r="X354" s="150">
        <v>0.4</v>
      </c>
      <c r="Y354" s="149">
        <v>6723.36</v>
      </c>
      <c r="Z354" s="157">
        <v>0.24</v>
      </c>
      <c r="AA354" s="149">
        <v>4482.24</v>
      </c>
      <c r="AB354" s="149">
        <v>0.16</v>
      </c>
      <c r="AC354" s="149">
        <v>14007</v>
      </c>
      <c r="AD354" s="158">
        <v>0.5</v>
      </c>
      <c r="AE354" s="147">
        <v>2801.4</v>
      </c>
      <c r="AF354" s="159"/>
      <c r="AH354" s="126" t="s">
        <v>20</v>
      </c>
    </row>
    <row r="355" s="114" customFormat="1" ht="48" spans="1:34">
      <c r="A355" s="126">
        <v>432</v>
      </c>
      <c r="B355" s="126" t="s">
        <v>16</v>
      </c>
      <c r="C355" s="126" t="s">
        <v>186</v>
      </c>
      <c r="D355" s="126" t="s">
        <v>20</v>
      </c>
      <c r="E355" s="127" t="s">
        <v>242</v>
      </c>
      <c r="F355" s="127"/>
      <c r="G355" s="126" t="s">
        <v>119</v>
      </c>
      <c r="H355" s="128" t="s">
        <v>834</v>
      </c>
      <c r="I355" s="126" t="s">
        <v>835</v>
      </c>
      <c r="J355" s="126" t="s">
        <v>835</v>
      </c>
      <c r="K355" s="126" t="s">
        <v>709</v>
      </c>
      <c r="L355" s="126" t="s">
        <v>836</v>
      </c>
      <c r="M355" s="130">
        <v>45985</v>
      </c>
      <c r="N355" s="131">
        <v>45986</v>
      </c>
      <c r="O355" s="131">
        <v>46166</v>
      </c>
      <c r="P355" s="127">
        <v>13.5</v>
      </c>
      <c r="Q355" s="145">
        <v>99000</v>
      </c>
      <c r="R355" s="146">
        <v>0.04</v>
      </c>
      <c r="S355" s="147">
        <v>3960</v>
      </c>
      <c r="T355" s="148">
        <v>53460</v>
      </c>
      <c r="U355" s="149">
        <v>5346</v>
      </c>
      <c r="V355" s="150">
        <v>0.1</v>
      </c>
      <c r="W355" s="149">
        <v>21384</v>
      </c>
      <c r="X355" s="150">
        <v>0.4</v>
      </c>
      <c r="Y355" s="149">
        <v>12830.4</v>
      </c>
      <c r="Z355" s="157">
        <v>0.24</v>
      </c>
      <c r="AA355" s="149">
        <v>8553.6</v>
      </c>
      <c r="AB355" s="149">
        <v>0.16</v>
      </c>
      <c r="AC355" s="149">
        <v>26730</v>
      </c>
      <c r="AD355" s="158">
        <v>0.5</v>
      </c>
      <c r="AE355" s="147">
        <v>5346</v>
      </c>
      <c r="AF355" s="159"/>
      <c r="AH355" s="126" t="s">
        <v>20</v>
      </c>
    </row>
    <row r="356" s="114" customFormat="1" ht="48" spans="1:34">
      <c r="A356" s="126">
        <v>433</v>
      </c>
      <c r="B356" s="126" t="s">
        <v>16</v>
      </c>
      <c r="C356" s="126" t="s">
        <v>186</v>
      </c>
      <c r="D356" s="126" t="s">
        <v>20</v>
      </c>
      <c r="E356" s="127" t="s">
        <v>402</v>
      </c>
      <c r="F356" s="127"/>
      <c r="G356" s="126" t="s">
        <v>119</v>
      </c>
      <c r="H356" s="128" t="s">
        <v>837</v>
      </c>
      <c r="I356" s="126" t="s">
        <v>838</v>
      </c>
      <c r="J356" s="126" t="s">
        <v>838</v>
      </c>
      <c r="K356" s="126" t="s">
        <v>523</v>
      </c>
      <c r="L356" s="126" t="s">
        <v>524</v>
      </c>
      <c r="M356" s="130">
        <v>45986</v>
      </c>
      <c r="N356" s="131">
        <v>45987</v>
      </c>
      <c r="O356" s="131">
        <v>46137</v>
      </c>
      <c r="P356" s="127">
        <v>42</v>
      </c>
      <c r="Q356" s="145">
        <v>20304</v>
      </c>
      <c r="R356" s="146">
        <v>0.04</v>
      </c>
      <c r="S356" s="147">
        <v>812.16</v>
      </c>
      <c r="T356" s="148">
        <v>34110.72</v>
      </c>
      <c r="U356" s="149">
        <v>3411.07</v>
      </c>
      <c r="V356" s="150">
        <v>0.1</v>
      </c>
      <c r="W356" s="149">
        <v>13644.29</v>
      </c>
      <c r="X356" s="150">
        <v>0.4</v>
      </c>
      <c r="Y356" s="149">
        <v>8186.57</v>
      </c>
      <c r="Z356" s="157">
        <v>0.24</v>
      </c>
      <c r="AA356" s="149">
        <v>5457.72</v>
      </c>
      <c r="AB356" s="149">
        <v>0.16</v>
      </c>
      <c r="AC356" s="149">
        <v>17055.36</v>
      </c>
      <c r="AD356" s="158">
        <v>0.5</v>
      </c>
      <c r="AE356" s="147">
        <v>3411.07</v>
      </c>
      <c r="AF356" s="159"/>
      <c r="AH356" s="126" t="s">
        <v>20</v>
      </c>
    </row>
    <row r="357" s="114" customFormat="1" ht="48" spans="1:34">
      <c r="A357" s="126">
        <v>434</v>
      </c>
      <c r="B357" s="126" t="s">
        <v>16</v>
      </c>
      <c r="C357" s="126" t="s">
        <v>186</v>
      </c>
      <c r="D357" s="126" t="s">
        <v>20</v>
      </c>
      <c r="E357" s="127" t="s">
        <v>402</v>
      </c>
      <c r="F357" s="127"/>
      <c r="G357" s="126" t="s">
        <v>119</v>
      </c>
      <c r="H357" s="128" t="s">
        <v>839</v>
      </c>
      <c r="I357" s="126" t="s">
        <v>840</v>
      </c>
      <c r="J357" s="126" t="s">
        <v>840</v>
      </c>
      <c r="K357" s="126" t="s">
        <v>523</v>
      </c>
      <c r="L357" s="126" t="s">
        <v>524</v>
      </c>
      <c r="M357" s="130">
        <v>45986</v>
      </c>
      <c r="N357" s="131">
        <v>45987</v>
      </c>
      <c r="O357" s="131">
        <v>46137</v>
      </c>
      <c r="P357" s="127">
        <v>28</v>
      </c>
      <c r="Q357" s="145">
        <v>20304</v>
      </c>
      <c r="R357" s="146">
        <v>0.04</v>
      </c>
      <c r="S357" s="147">
        <v>812.16</v>
      </c>
      <c r="T357" s="148">
        <v>22740.48</v>
      </c>
      <c r="U357" s="149">
        <v>2274.05</v>
      </c>
      <c r="V357" s="150">
        <v>0.1</v>
      </c>
      <c r="W357" s="149">
        <v>9096.2</v>
      </c>
      <c r="X357" s="150">
        <v>0.4</v>
      </c>
      <c r="Y357" s="149">
        <v>5457.72</v>
      </c>
      <c r="Z357" s="157">
        <v>0.24</v>
      </c>
      <c r="AA357" s="149">
        <v>3638.48</v>
      </c>
      <c r="AB357" s="149">
        <v>0.16</v>
      </c>
      <c r="AC357" s="149">
        <v>11370.23</v>
      </c>
      <c r="AD357" s="158">
        <v>0.5</v>
      </c>
      <c r="AE357" s="147">
        <v>2274.05</v>
      </c>
      <c r="AF357" s="159"/>
      <c r="AH357" s="126" t="s">
        <v>20</v>
      </c>
    </row>
    <row r="358" s="114" customFormat="1" ht="60" spans="1:34">
      <c r="A358" s="126">
        <v>435</v>
      </c>
      <c r="B358" s="126" t="s">
        <v>16</v>
      </c>
      <c r="C358" s="126" t="s">
        <v>186</v>
      </c>
      <c r="D358" s="126" t="s">
        <v>20</v>
      </c>
      <c r="E358" s="127" t="s">
        <v>402</v>
      </c>
      <c r="F358" s="127"/>
      <c r="G358" s="126" t="s">
        <v>119</v>
      </c>
      <c r="H358" s="128" t="s">
        <v>841</v>
      </c>
      <c r="I358" s="126" t="s">
        <v>842</v>
      </c>
      <c r="J358" s="126" t="s">
        <v>842</v>
      </c>
      <c r="K358" s="126" t="s">
        <v>786</v>
      </c>
      <c r="L358" s="126" t="s">
        <v>843</v>
      </c>
      <c r="M358" s="130">
        <v>45986</v>
      </c>
      <c r="N358" s="131">
        <v>45987</v>
      </c>
      <c r="O358" s="131">
        <v>46137</v>
      </c>
      <c r="P358" s="127">
        <v>43</v>
      </c>
      <c r="Q358" s="145">
        <v>20304</v>
      </c>
      <c r="R358" s="146">
        <v>0.04</v>
      </c>
      <c r="S358" s="147">
        <v>812.16</v>
      </c>
      <c r="T358" s="148">
        <v>34922.88</v>
      </c>
      <c r="U358" s="149">
        <v>3492.29</v>
      </c>
      <c r="V358" s="150">
        <v>0.1</v>
      </c>
      <c r="W358" s="149">
        <v>13969.15</v>
      </c>
      <c r="X358" s="150">
        <v>0.4</v>
      </c>
      <c r="Y358" s="149">
        <v>8381.49</v>
      </c>
      <c r="Z358" s="157">
        <v>0.24</v>
      </c>
      <c r="AA358" s="149">
        <v>5587.66</v>
      </c>
      <c r="AB358" s="149">
        <v>0.16</v>
      </c>
      <c r="AC358" s="149">
        <v>17461.44</v>
      </c>
      <c r="AD358" s="158">
        <v>0.5</v>
      </c>
      <c r="AE358" s="147">
        <v>3492.29</v>
      </c>
      <c r="AF358" s="159"/>
      <c r="AH358" s="126" t="s">
        <v>20</v>
      </c>
    </row>
    <row r="359" s="114" customFormat="1" ht="48" spans="1:34">
      <c r="A359" s="126">
        <v>436</v>
      </c>
      <c r="B359" s="126" t="s">
        <v>16</v>
      </c>
      <c r="C359" s="126" t="s">
        <v>186</v>
      </c>
      <c r="D359" s="126" t="s">
        <v>20</v>
      </c>
      <c r="E359" s="127" t="s">
        <v>402</v>
      </c>
      <c r="F359" s="127"/>
      <c r="G359" s="126" t="s">
        <v>119</v>
      </c>
      <c r="H359" s="128" t="s">
        <v>844</v>
      </c>
      <c r="I359" s="126" t="s">
        <v>578</v>
      </c>
      <c r="J359" s="126" t="s">
        <v>578</v>
      </c>
      <c r="K359" s="126" t="s">
        <v>534</v>
      </c>
      <c r="L359" s="126" t="s">
        <v>845</v>
      </c>
      <c r="M359" s="130">
        <v>45989</v>
      </c>
      <c r="N359" s="131">
        <v>45990</v>
      </c>
      <c r="O359" s="131">
        <v>46140</v>
      </c>
      <c r="P359" s="127">
        <v>34</v>
      </c>
      <c r="Q359" s="145">
        <v>20304</v>
      </c>
      <c r="R359" s="146">
        <v>0.04</v>
      </c>
      <c r="S359" s="147">
        <v>812.16</v>
      </c>
      <c r="T359" s="148">
        <v>27613.44</v>
      </c>
      <c r="U359" s="149">
        <v>2761.34</v>
      </c>
      <c r="V359" s="150">
        <v>0.1</v>
      </c>
      <c r="W359" s="149">
        <v>11045.38</v>
      </c>
      <c r="X359" s="150">
        <v>0.4</v>
      </c>
      <c r="Y359" s="149">
        <v>6627.23</v>
      </c>
      <c r="Z359" s="157">
        <v>0.24</v>
      </c>
      <c r="AA359" s="149">
        <v>4418.15</v>
      </c>
      <c r="AB359" s="149">
        <v>0.16</v>
      </c>
      <c r="AC359" s="149">
        <v>13806.72</v>
      </c>
      <c r="AD359" s="158">
        <v>0.5</v>
      </c>
      <c r="AE359" s="147">
        <v>2761.34</v>
      </c>
      <c r="AF359" s="159"/>
      <c r="AH359" s="126" t="s">
        <v>20</v>
      </c>
    </row>
    <row r="360" s="114" customFormat="1" ht="48" spans="1:34">
      <c r="A360" s="126">
        <v>437</v>
      </c>
      <c r="B360" s="126" t="s">
        <v>16</v>
      </c>
      <c r="C360" s="126" t="s">
        <v>186</v>
      </c>
      <c r="D360" s="126" t="s">
        <v>20</v>
      </c>
      <c r="E360" s="127" t="s">
        <v>232</v>
      </c>
      <c r="F360" s="127"/>
      <c r="G360" s="126" t="s">
        <v>119</v>
      </c>
      <c r="H360" s="128" t="s">
        <v>844</v>
      </c>
      <c r="I360" s="126" t="s">
        <v>578</v>
      </c>
      <c r="J360" s="126" t="s">
        <v>578</v>
      </c>
      <c r="K360" s="126" t="s">
        <v>534</v>
      </c>
      <c r="L360" s="126" t="s">
        <v>845</v>
      </c>
      <c r="M360" s="130">
        <v>45989</v>
      </c>
      <c r="N360" s="131">
        <v>45990</v>
      </c>
      <c r="O360" s="131">
        <v>46140</v>
      </c>
      <c r="P360" s="127">
        <v>12.5</v>
      </c>
      <c r="Q360" s="145">
        <v>55200</v>
      </c>
      <c r="R360" s="146">
        <v>0.04</v>
      </c>
      <c r="S360" s="147">
        <v>2208</v>
      </c>
      <c r="T360" s="148">
        <v>27600</v>
      </c>
      <c r="U360" s="149">
        <v>2760</v>
      </c>
      <c r="V360" s="150">
        <v>0.1</v>
      </c>
      <c r="W360" s="149">
        <v>11040</v>
      </c>
      <c r="X360" s="150">
        <v>0.4</v>
      </c>
      <c r="Y360" s="149">
        <v>6624</v>
      </c>
      <c r="Z360" s="157">
        <v>0.24</v>
      </c>
      <c r="AA360" s="149">
        <v>4416</v>
      </c>
      <c r="AB360" s="149">
        <v>0.16</v>
      </c>
      <c r="AC360" s="149">
        <v>13800</v>
      </c>
      <c r="AD360" s="158">
        <v>0.5</v>
      </c>
      <c r="AE360" s="147">
        <v>2760</v>
      </c>
      <c r="AF360" s="159"/>
      <c r="AH360" s="126" t="s">
        <v>20</v>
      </c>
    </row>
    <row r="361" s="114" customFormat="1" ht="60" spans="1:34">
      <c r="A361" s="126">
        <v>438</v>
      </c>
      <c r="B361" s="126" t="s">
        <v>16</v>
      </c>
      <c r="C361" s="126" t="s">
        <v>186</v>
      </c>
      <c r="D361" s="126" t="s">
        <v>20</v>
      </c>
      <c r="E361" s="127" t="s">
        <v>242</v>
      </c>
      <c r="F361" s="127"/>
      <c r="G361" s="126" t="s">
        <v>119</v>
      </c>
      <c r="H361" s="128" t="s">
        <v>846</v>
      </c>
      <c r="I361" s="126" t="s">
        <v>537</v>
      </c>
      <c r="J361" s="126" t="s">
        <v>537</v>
      </c>
      <c r="K361" s="126" t="s">
        <v>847</v>
      </c>
      <c r="L361" s="126" t="s">
        <v>848</v>
      </c>
      <c r="M361" s="130">
        <v>45989</v>
      </c>
      <c r="N361" s="131">
        <v>45990</v>
      </c>
      <c r="O361" s="131">
        <v>46201</v>
      </c>
      <c r="P361" s="127">
        <v>148</v>
      </c>
      <c r="Q361" s="145">
        <v>99000</v>
      </c>
      <c r="R361" s="146">
        <v>0.048</v>
      </c>
      <c r="S361" s="147">
        <v>4752</v>
      </c>
      <c r="T361" s="148">
        <v>703296</v>
      </c>
      <c r="U361" s="149">
        <v>70329.6</v>
      </c>
      <c r="V361" s="150">
        <v>0.1</v>
      </c>
      <c r="W361" s="149">
        <v>281318.4</v>
      </c>
      <c r="X361" s="150">
        <v>0.4</v>
      </c>
      <c r="Y361" s="149">
        <v>168791.04</v>
      </c>
      <c r="Z361" s="157">
        <v>0.24</v>
      </c>
      <c r="AA361" s="149">
        <v>112527.36</v>
      </c>
      <c r="AB361" s="149">
        <v>0.16</v>
      </c>
      <c r="AC361" s="149">
        <v>351648</v>
      </c>
      <c r="AD361" s="158">
        <v>0.5</v>
      </c>
      <c r="AE361" s="147">
        <v>70329.6</v>
      </c>
      <c r="AF361" s="159"/>
      <c r="AH361" s="126" t="s">
        <v>20</v>
      </c>
    </row>
    <row r="362" s="114" customFormat="1" ht="48" spans="1:34">
      <c r="A362" s="126">
        <v>439</v>
      </c>
      <c r="B362" s="126" t="s">
        <v>16</v>
      </c>
      <c r="C362" s="126" t="s">
        <v>186</v>
      </c>
      <c r="D362" s="126" t="s">
        <v>20</v>
      </c>
      <c r="E362" s="127" t="s">
        <v>242</v>
      </c>
      <c r="F362" s="127"/>
      <c r="G362" s="126" t="s">
        <v>119</v>
      </c>
      <c r="H362" s="128" t="s">
        <v>849</v>
      </c>
      <c r="I362" s="126" t="s">
        <v>850</v>
      </c>
      <c r="J362" s="126" t="s">
        <v>850</v>
      </c>
      <c r="K362" s="126" t="s">
        <v>851</v>
      </c>
      <c r="L362" s="126" t="s">
        <v>852</v>
      </c>
      <c r="M362" s="130">
        <v>45989</v>
      </c>
      <c r="N362" s="131">
        <v>45990</v>
      </c>
      <c r="O362" s="131">
        <v>46170</v>
      </c>
      <c r="P362" s="127">
        <v>23.2</v>
      </c>
      <c r="Q362" s="145">
        <v>99000</v>
      </c>
      <c r="R362" s="146">
        <v>0.04</v>
      </c>
      <c r="S362" s="147">
        <v>3960</v>
      </c>
      <c r="T362" s="148">
        <v>91872</v>
      </c>
      <c r="U362" s="149">
        <v>9187.2</v>
      </c>
      <c r="V362" s="150">
        <v>0.1</v>
      </c>
      <c r="W362" s="149">
        <v>36748.8</v>
      </c>
      <c r="X362" s="150">
        <v>0.4</v>
      </c>
      <c r="Y362" s="149">
        <v>22049.28</v>
      </c>
      <c r="Z362" s="157">
        <v>0.24</v>
      </c>
      <c r="AA362" s="149">
        <v>14699.52</v>
      </c>
      <c r="AB362" s="149">
        <v>0.16</v>
      </c>
      <c r="AC362" s="149">
        <v>45936</v>
      </c>
      <c r="AD362" s="158">
        <v>0.5</v>
      </c>
      <c r="AE362" s="147">
        <v>9187.2</v>
      </c>
      <c r="AF362" s="159"/>
      <c r="AH362" s="126" t="s">
        <v>20</v>
      </c>
    </row>
    <row r="363" s="114" customFormat="1" ht="48" spans="1:34">
      <c r="A363" s="126">
        <v>440</v>
      </c>
      <c r="B363" s="126" t="s">
        <v>16</v>
      </c>
      <c r="C363" s="126" t="s">
        <v>186</v>
      </c>
      <c r="D363" s="126" t="s">
        <v>20</v>
      </c>
      <c r="E363" s="127" t="s">
        <v>853</v>
      </c>
      <c r="F363" s="127"/>
      <c r="G363" s="126" t="s">
        <v>119</v>
      </c>
      <c r="H363" s="128" t="s">
        <v>849</v>
      </c>
      <c r="I363" s="126" t="s">
        <v>850</v>
      </c>
      <c r="J363" s="126" t="s">
        <v>850</v>
      </c>
      <c r="K363" s="126" t="s">
        <v>851</v>
      </c>
      <c r="L363" s="126" t="s">
        <v>852</v>
      </c>
      <c r="M363" s="130">
        <v>45989</v>
      </c>
      <c r="N363" s="131">
        <v>45990</v>
      </c>
      <c r="O363" s="131">
        <v>46170</v>
      </c>
      <c r="P363" s="127">
        <v>6.8</v>
      </c>
      <c r="Q363" s="145">
        <v>100000</v>
      </c>
      <c r="R363" s="146">
        <v>0.04</v>
      </c>
      <c r="S363" s="147">
        <v>4000</v>
      </c>
      <c r="T363" s="148">
        <v>27200</v>
      </c>
      <c r="U363" s="149">
        <v>2720</v>
      </c>
      <c r="V363" s="150">
        <v>0.1</v>
      </c>
      <c r="W363" s="149">
        <v>10880</v>
      </c>
      <c r="X363" s="150">
        <v>0.4</v>
      </c>
      <c r="Y363" s="149">
        <v>6528</v>
      </c>
      <c r="Z363" s="157">
        <v>0.24</v>
      </c>
      <c r="AA363" s="149">
        <v>4352</v>
      </c>
      <c r="AB363" s="149">
        <v>0.16</v>
      </c>
      <c r="AC363" s="149">
        <v>13600</v>
      </c>
      <c r="AD363" s="158">
        <v>0.5</v>
      </c>
      <c r="AE363" s="147">
        <v>2720</v>
      </c>
      <c r="AF363" s="159"/>
      <c r="AH363" s="126" t="s">
        <v>20</v>
      </c>
    </row>
    <row r="364" s="114" customFormat="1" ht="48" spans="1:34">
      <c r="A364" s="126">
        <v>441</v>
      </c>
      <c r="B364" s="126" t="s">
        <v>16</v>
      </c>
      <c r="C364" s="126" t="s">
        <v>186</v>
      </c>
      <c r="D364" s="126" t="s">
        <v>20</v>
      </c>
      <c r="E364" s="127" t="s">
        <v>402</v>
      </c>
      <c r="F364" s="127"/>
      <c r="G364" s="126" t="s">
        <v>119</v>
      </c>
      <c r="H364" s="128" t="s">
        <v>854</v>
      </c>
      <c r="I364" s="126" t="s">
        <v>855</v>
      </c>
      <c r="J364" s="126" t="s">
        <v>855</v>
      </c>
      <c r="K364" s="126" t="s">
        <v>650</v>
      </c>
      <c r="L364" s="126" t="s">
        <v>856</v>
      </c>
      <c r="M364" s="130">
        <v>45995</v>
      </c>
      <c r="N364" s="131">
        <v>45996</v>
      </c>
      <c r="O364" s="131">
        <v>46116</v>
      </c>
      <c r="P364" s="127">
        <v>35</v>
      </c>
      <c r="Q364" s="145">
        <v>20304</v>
      </c>
      <c r="R364" s="146">
        <v>0.04</v>
      </c>
      <c r="S364" s="147">
        <v>812.16</v>
      </c>
      <c r="T364" s="148">
        <v>28425.6</v>
      </c>
      <c r="U364" s="149">
        <v>2842.56</v>
      </c>
      <c r="V364" s="150">
        <v>0.1</v>
      </c>
      <c r="W364" s="149">
        <v>11370.24</v>
      </c>
      <c r="X364" s="150">
        <v>0.4</v>
      </c>
      <c r="Y364" s="149">
        <v>6822.14</v>
      </c>
      <c r="Z364" s="157">
        <v>0.24</v>
      </c>
      <c r="AA364" s="149">
        <v>4548.1</v>
      </c>
      <c r="AB364" s="149">
        <v>0.16</v>
      </c>
      <c r="AC364" s="149">
        <v>14212.8</v>
      </c>
      <c r="AD364" s="158">
        <v>0.5</v>
      </c>
      <c r="AE364" s="147">
        <v>2842.56</v>
      </c>
      <c r="AF364" s="159"/>
      <c r="AH364" s="126" t="s">
        <v>20</v>
      </c>
    </row>
    <row r="365" s="114" customFormat="1" ht="48" spans="1:34">
      <c r="A365" s="126">
        <v>442</v>
      </c>
      <c r="B365" s="126" t="s">
        <v>16</v>
      </c>
      <c r="C365" s="126" t="s">
        <v>186</v>
      </c>
      <c r="D365" s="126" t="s">
        <v>20</v>
      </c>
      <c r="E365" s="127" t="s">
        <v>402</v>
      </c>
      <c r="F365" s="127"/>
      <c r="G365" s="126" t="s">
        <v>119</v>
      </c>
      <c r="H365" s="128" t="s">
        <v>857</v>
      </c>
      <c r="I365" s="126" t="s">
        <v>858</v>
      </c>
      <c r="J365" s="126" t="s">
        <v>858</v>
      </c>
      <c r="K365" s="126" t="s">
        <v>650</v>
      </c>
      <c r="L365" s="126" t="s">
        <v>859</v>
      </c>
      <c r="M365" s="130">
        <v>45995</v>
      </c>
      <c r="N365" s="131">
        <v>45996</v>
      </c>
      <c r="O365" s="131">
        <v>46116</v>
      </c>
      <c r="P365" s="127">
        <v>103</v>
      </c>
      <c r="Q365" s="145">
        <v>20304</v>
      </c>
      <c r="R365" s="146">
        <v>0.04</v>
      </c>
      <c r="S365" s="147">
        <v>812.16</v>
      </c>
      <c r="T365" s="148">
        <v>83652.48</v>
      </c>
      <c r="U365" s="149">
        <v>8365.25</v>
      </c>
      <c r="V365" s="150">
        <v>0.1</v>
      </c>
      <c r="W365" s="149">
        <v>33461</v>
      </c>
      <c r="X365" s="150">
        <v>0.4</v>
      </c>
      <c r="Y365" s="149">
        <v>20076.6</v>
      </c>
      <c r="Z365" s="157">
        <v>0.24</v>
      </c>
      <c r="AA365" s="149">
        <v>13384.4</v>
      </c>
      <c r="AB365" s="149">
        <v>0.16</v>
      </c>
      <c r="AC365" s="149">
        <v>41826.23</v>
      </c>
      <c r="AD365" s="158">
        <v>0.5</v>
      </c>
      <c r="AE365" s="147">
        <v>8365.25</v>
      </c>
      <c r="AF365" s="159"/>
      <c r="AH365" s="126" t="s">
        <v>20</v>
      </c>
    </row>
    <row r="366" s="114" customFormat="1" ht="48" spans="1:34">
      <c r="A366" s="126">
        <v>443</v>
      </c>
      <c r="B366" s="126" t="s">
        <v>16</v>
      </c>
      <c r="C366" s="126" t="s">
        <v>186</v>
      </c>
      <c r="D366" s="126" t="s">
        <v>20</v>
      </c>
      <c r="E366" s="127" t="s">
        <v>402</v>
      </c>
      <c r="F366" s="127"/>
      <c r="G366" s="126" t="s">
        <v>119</v>
      </c>
      <c r="H366" s="128" t="s">
        <v>860</v>
      </c>
      <c r="I366" s="126" t="s">
        <v>861</v>
      </c>
      <c r="J366" s="126" t="s">
        <v>861</v>
      </c>
      <c r="K366" s="126" t="s">
        <v>650</v>
      </c>
      <c r="L366" s="126" t="s">
        <v>862</v>
      </c>
      <c r="M366" s="130">
        <v>45995</v>
      </c>
      <c r="N366" s="131">
        <v>45996</v>
      </c>
      <c r="O366" s="131">
        <v>46116</v>
      </c>
      <c r="P366" s="127">
        <v>61</v>
      </c>
      <c r="Q366" s="145">
        <v>20304</v>
      </c>
      <c r="R366" s="146">
        <v>0.04</v>
      </c>
      <c r="S366" s="147">
        <v>812.16</v>
      </c>
      <c r="T366" s="148">
        <v>49541.76</v>
      </c>
      <c r="U366" s="149">
        <v>4954.18</v>
      </c>
      <c r="V366" s="150">
        <v>0.1</v>
      </c>
      <c r="W366" s="149">
        <v>19816.7</v>
      </c>
      <c r="X366" s="150">
        <v>0.4</v>
      </c>
      <c r="Y366" s="149">
        <v>11890.02</v>
      </c>
      <c r="Z366" s="157">
        <v>0.24</v>
      </c>
      <c r="AA366" s="149">
        <v>7926.68</v>
      </c>
      <c r="AB366" s="149">
        <v>0.16</v>
      </c>
      <c r="AC366" s="149">
        <v>24770.88</v>
      </c>
      <c r="AD366" s="158">
        <v>0.5</v>
      </c>
      <c r="AE366" s="147">
        <v>4954.18</v>
      </c>
      <c r="AF366" s="159"/>
      <c r="AH366" s="126" t="s">
        <v>20</v>
      </c>
    </row>
    <row r="367" s="114" customFormat="1" ht="48" spans="1:34">
      <c r="A367" s="126">
        <v>444</v>
      </c>
      <c r="B367" s="126" t="s">
        <v>16</v>
      </c>
      <c r="C367" s="126" t="s">
        <v>186</v>
      </c>
      <c r="D367" s="126" t="s">
        <v>20</v>
      </c>
      <c r="E367" s="127" t="s">
        <v>402</v>
      </c>
      <c r="F367" s="127"/>
      <c r="G367" s="126" t="s">
        <v>119</v>
      </c>
      <c r="H367" s="128" t="s">
        <v>863</v>
      </c>
      <c r="I367" s="126" t="s">
        <v>864</v>
      </c>
      <c r="J367" s="126" t="s">
        <v>864</v>
      </c>
      <c r="K367" s="126" t="s">
        <v>650</v>
      </c>
      <c r="L367" s="126" t="s">
        <v>865</v>
      </c>
      <c r="M367" s="130">
        <v>45996</v>
      </c>
      <c r="N367" s="131">
        <v>45997</v>
      </c>
      <c r="O367" s="131">
        <v>46117</v>
      </c>
      <c r="P367" s="127">
        <v>141.5</v>
      </c>
      <c r="Q367" s="145">
        <v>20304</v>
      </c>
      <c r="R367" s="146">
        <v>0.04</v>
      </c>
      <c r="S367" s="147">
        <v>812.16</v>
      </c>
      <c r="T367" s="148">
        <v>114920.64</v>
      </c>
      <c r="U367" s="149">
        <v>11492.06</v>
      </c>
      <c r="V367" s="150">
        <v>0.1</v>
      </c>
      <c r="W367" s="149">
        <v>45968.25</v>
      </c>
      <c r="X367" s="150">
        <v>0.4</v>
      </c>
      <c r="Y367" s="149">
        <v>27580.95</v>
      </c>
      <c r="Z367" s="157">
        <v>0.24</v>
      </c>
      <c r="AA367" s="149">
        <v>18387.3</v>
      </c>
      <c r="AB367" s="149">
        <v>0.16</v>
      </c>
      <c r="AC367" s="149">
        <v>57460.33</v>
      </c>
      <c r="AD367" s="158">
        <v>0.5</v>
      </c>
      <c r="AE367" s="147">
        <v>11492.06</v>
      </c>
      <c r="AF367" s="159"/>
      <c r="AH367" s="126" t="s">
        <v>20</v>
      </c>
    </row>
    <row r="368" s="114" customFormat="1" ht="84" spans="1:34">
      <c r="A368" s="126">
        <v>445</v>
      </c>
      <c r="B368" s="126" t="s">
        <v>16</v>
      </c>
      <c r="C368" s="126" t="s">
        <v>186</v>
      </c>
      <c r="D368" s="126" t="s">
        <v>20</v>
      </c>
      <c r="E368" s="127" t="s">
        <v>242</v>
      </c>
      <c r="F368" s="127"/>
      <c r="G368" s="126" t="s">
        <v>119</v>
      </c>
      <c r="H368" s="128" t="s">
        <v>866</v>
      </c>
      <c r="I368" s="126" t="s">
        <v>867</v>
      </c>
      <c r="J368" s="126" t="s">
        <v>867</v>
      </c>
      <c r="K368" s="126" t="s">
        <v>868</v>
      </c>
      <c r="L368" s="126" t="s">
        <v>869</v>
      </c>
      <c r="M368" s="130">
        <v>46002</v>
      </c>
      <c r="N368" s="131">
        <v>46003</v>
      </c>
      <c r="O368" s="131">
        <v>46142</v>
      </c>
      <c r="P368" s="127">
        <v>162.1</v>
      </c>
      <c r="Q368" s="145">
        <v>99000</v>
      </c>
      <c r="R368" s="146">
        <v>0.04</v>
      </c>
      <c r="S368" s="147">
        <v>3960</v>
      </c>
      <c r="T368" s="148">
        <v>641916</v>
      </c>
      <c r="U368" s="149">
        <v>64191.6</v>
      </c>
      <c r="V368" s="150">
        <v>0.1</v>
      </c>
      <c r="W368" s="149">
        <v>256766.4</v>
      </c>
      <c r="X368" s="150">
        <v>0.4</v>
      </c>
      <c r="Y368" s="149">
        <v>154059.84</v>
      </c>
      <c r="Z368" s="157">
        <v>0.24</v>
      </c>
      <c r="AA368" s="149">
        <v>102706.56</v>
      </c>
      <c r="AB368" s="149">
        <v>0.16</v>
      </c>
      <c r="AC368" s="149">
        <v>320958</v>
      </c>
      <c r="AD368" s="158">
        <v>0.5</v>
      </c>
      <c r="AE368" s="147">
        <v>64191.6</v>
      </c>
      <c r="AF368" s="159"/>
      <c r="AH368" s="126" t="s">
        <v>20</v>
      </c>
    </row>
    <row r="369" s="114" customFormat="1" ht="84" spans="1:34">
      <c r="A369" s="126">
        <v>446</v>
      </c>
      <c r="B369" s="126" t="s">
        <v>16</v>
      </c>
      <c r="C369" s="126" t="s">
        <v>186</v>
      </c>
      <c r="D369" s="126" t="s">
        <v>20</v>
      </c>
      <c r="E369" s="127" t="s">
        <v>232</v>
      </c>
      <c r="F369" s="127"/>
      <c r="G369" s="126" t="s">
        <v>119</v>
      </c>
      <c r="H369" s="128" t="s">
        <v>866</v>
      </c>
      <c r="I369" s="126" t="s">
        <v>867</v>
      </c>
      <c r="J369" s="126" t="s">
        <v>867</v>
      </c>
      <c r="K369" s="126" t="s">
        <v>868</v>
      </c>
      <c r="L369" s="126" t="s">
        <v>869</v>
      </c>
      <c r="M369" s="130">
        <v>46002</v>
      </c>
      <c r="N369" s="131">
        <v>46003</v>
      </c>
      <c r="O369" s="131">
        <v>46142</v>
      </c>
      <c r="P369" s="127">
        <v>12.4</v>
      </c>
      <c r="Q369" s="145">
        <v>55200</v>
      </c>
      <c r="R369" s="146">
        <v>0.04</v>
      </c>
      <c r="S369" s="147">
        <v>2208</v>
      </c>
      <c r="T369" s="148">
        <v>27379.2</v>
      </c>
      <c r="U369" s="149">
        <v>2737.92</v>
      </c>
      <c r="V369" s="150">
        <v>0.1</v>
      </c>
      <c r="W369" s="149">
        <v>10951.68</v>
      </c>
      <c r="X369" s="150">
        <v>0.4</v>
      </c>
      <c r="Y369" s="149">
        <v>6571.01</v>
      </c>
      <c r="Z369" s="157">
        <v>0.24</v>
      </c>
      <c r="AA369" s="149">
        <v>4380.67</v>
      </c>
      <c r="AB369" s="149">
        <v>0.16</v>
      </c>
      <c r="AC369" s="149">
        <v>13689.6</v>
      </c>
      <c r="AD369" s="158">
        <v>0.5</v>
      </c>
      <c r="AE369" s="147">
        <v>2737.92</v>
      </c>
      <c r="AF369" s="159"/>
      <c r="AH369" s="126" t="s">
        <v>20</v>
      </c>
    </row>
    <row r="370" s="114" customFormat="1" ht="84" spans="1:34">
      <c r="A370" s="126">
        <v>447</v>
      </c>
      <c r="B370" s="126" t="s">
        <v>16</v>
      </c>
      <c r="C370" s="126" t="s">
        <v>186</v>
      </c>
      <c r="D370" s="126" t="s">
        <v>20</v>
      </c>
      <c r="E370" s="127" t="s">
        <v>242</v>
      </c>
      <c r="F370" s="127"/>
      <c r="G370" s="126" t="s">
        <v>119</v>
      </c>
      <c r="H370" s="128" t="s">
        <v>866</v>
      </c>
      <c r="I370" s="126" t="s">
        <v>867</v>
      </c>
      <c r="J370" s="126" t="s">
        <v>867</v>
      </c>
      <c r="K370" s="126" t="s">
        <v>870</v>
      </c>
      <c r="L370" s="126" t="s">
        <v>869</v>
      </c>
      <c r="M370" s="130">
        <v>46002</v>
      </c>
      <c r="N370" s="131">
        <v>46003</v>
      </c>
      <c r="O370" s="131">
        <v>46142</v>
      </c>
      <c r="P370" s="127">
        <v>4.5</v>
      </c>
      <c r="Q370" s="145">
        <v>99000</v>
      </c>
      <c r="R370" s="146">
        <v>0.04</v>
      </c>
      <c r="S370" s="147">
        <v>3960</v>
      </c>
      <c r="T370" s="148">
        <v>17820</v>
      </c>
      <c r="U370" s="149">
        <v>1782</v>
      </c>
      <c r="V370" s="150">
        <v>0.1</v>
      </c>
      <c r="W370" s="149">
        <v>7128</v>
      </c>
      <c r="X370" s="150">
        <v>0.4</v>
      </c>
      <c r="Y370" s="149">
        <v>4276.8</v>
      </c>
      <c r="Z370" s="157">
        <v>0.24</v>
      </c>
      <c r="AA370" s="149">
        <v>2851.2</v>
      </c>
      <c r="AB370" s="149">
        <v>0.16</v>
      </c>
      <c r="AC370" s="149">
        <v>8910</v>
      </c>
      <c r="AD370" s="158">
        <v>0.5</v>
      </c>
      <c r="AE370" s="147">
        <v>1782</v>
      </c>
      <c r="AF370" s="159"/>
      <c r="AH370" s="126" t="s">
        <v>20</v>
      </c>
    </row>
    <row r="371" s="114" customFormat="1" ht="84" spans="1:34">
      <c r="A371" s="126">
        <v>448</v>
      </c>
      <c r="B371" s="126" t="s">
        <v>16</v>
      </c>
      <c r="C371" s="126" t="s">
        <v>186</v>
      </c>
      <c r="D371" s="126" t="s">
        <v>20</v>
      </c>
      <c r="E371" s="127" t="s">
        <v>232</v>
      </c>
      <c r="F371" s="127"/>
      <c r="G371" s="126" t="s">
        <v>119</v>
      </c>
      <c r="H371" s="128" t="s">
        <v>866</v>
      </c>
      <c r="I371" s="126" t="s">
        <v>867</v>
      </c>
      <c r="J371" s="126" t="s">
        <v>867</v>
      </c>
      <c r="K371" s="126" t="s">
        <v>870</v>
      </c>
      <c r="L371" s="126" t="s">
        <v>869</v>
      </c>
      <c r="M371" s="130">
        <v>46002</v>
      </c>
      <c r="N371" s="131">
        <v>46003</v>
      </c>
      <c r="O371" s="131">
        <v>46142</v>
      </c>
      <c r="P371" s="127">
        <v>26.5</v>
      </c>
      <c r="Q371" s="145">
        <v>55200</v>
      </c>
      <c r="R371" s="146">
        <v>0.04</v>
      </c>
      <c r="S371" s="147">
        <v>2208</v>
      </c>
      <c r="T371" s="148">
        <v>58512</v>
      </c>
      <c r="U371" s="149">
        <v>5851.2</v>
      </c>
      <c r="V371" s="150">
        <v>0.1</v>
      </c>
      <c r="W371" s="149">
        <v>23404.8</v>
      </c>
      <c r="X371" s="150">
        <v>0.4</v>
      </c>
      <c r="Y371" s="149">
        <v>14042.88</v>
      </c>
      <c r="Z371" s="157">
        <v>0.24</v>
      </c>
      <c r="AA371" s="149">
        <v>9361.92</v>
      </c>
      <c r="AB371" s="149">
        <v>0.16</v>
      </c>
      <c r="AC371" s="149">
        <v>29256</v>
      </c>
      <c r="AD371" s="158">
        <v>0.5</v>
      </c>
      <c r="AE371" s="147">
        <v>5851.2</v>
      </c>
      <c r="AF371" s="159"/>
      <c r="AH371" s="126" t="s">
        <v>20</v>
      </c>
    </row>
    <row r="372" s="114" customFormat="1" ht="48" spans="1:34">
      <c r="A372" s="126">
        <v>449</v>
      </c>
      <c r="B372" s="126" t="s">
        <v>16</v>
      </c>
      <c r="C372" s="126" t="s">
        <v>186</v>
      </c>
      <c r="D372" s="126" t="s">
        <v>20</v>
      </c>
      <c r="E372" s="127" t="s">
        <v>833</v>
      </c>
      <c r="F372" s="127"/>
      <c r="G372" s="126" t="s">
        <v>119</v>
      </c>
      <c r="H372" s="128" t="s">
        <v>871</v>
      </c>
      <c r="I372" s="126" t="s">
        <v>872</v>
      </c>
      <c r="J372" s="126" t="s">
        <v>872</v>
      </c>
      <c r="K372" s="126" t="s">
        <v>873</v>
      </c>
      <c r="L372" s="126" t="s">
        <v>874</v>
      </c>
      <c r="M372" s="130">
        <v>46009</v>
      </c>
      <c r="N372" s="131">
        <v>46010</v>
      </c>
      <c r="O372" s="131">
        <v>46142</v>
      </c>
      <c r="P372" s="127">
        <v>7.5</v>
      </c>
      <c r="Q372" s="145">
        <v>90000</v>
      </c>
      <c r="R372" s="146">
        <v>0.04</v>
      </c>
      <c r="S372" s="147">
        <v>3600</v>
      </c>
      <c r="T372" s="148">
        <v>27000</v>
      </c>
      <c r="U372" s="149">
        <v>2700</v>
      </c>
      <c r="V372" s="150">
        <v>0.1</v>
      </c>
      <c r="W372" s="149">
        <v>10800</v>
      </c>
      <c r="X372" s="150">
        <v>0.4</v>
      </c>
      <c r="Y372" s="149">
        <v>6480</v>
      </c>
      <c r="Z372" s="157">
        <v>0.24</v>
      </c>
      <c r="AA372" s="149">
        <v>4320</v>
      </c>
      <c r="AB372" s="149">
        <v>0.16</v>
      </c>
      <c r="AC372" s="149">
        <v>13500</v>
      </c>
      <c r="AD372" s="158">
        <v>0.5</v>
      </c>
      <c r="AE372" s="147">
        <v>2700</v>
      </c>
      <c r="AF372" s="159"/>
      <c r="AH372" s="126" t="s">
        <v>20</v>
      </c>
    </row>
    <row r="373" s="114" customFormat="1" ht="36" spans="1:34">
      <c r="A373" s="126">
        <v>450</v>
      </c>
      <c r="B373" s="126" t="s">
        <v>16</v>
      </c>
      <c r="C373" s="126" t="s">
        <v>186</v>
      </c>
      <c r="D373" s="126" t="s">
        <v>20</v>
      </c>
      <c r="E373" s="127" t="s">
        <v>199</v>
      </c>
      <c r="F373" s="127"/>
      <c r="G373" s="126" t="s">
        <v>119</v>
      </c>
      <c r="H373" s="128" t="s">
        <v>875</v>
      </c>
      <c r="I373" s="126" t="s">
        <v>876</v>
      </c>
      <c r="J373" s="126" t="s">
        <v>876</v>
      </c>
      <c r="K373" s="126" t="s">
        <v>877</v>
      </c>
      <c r="L373" s="126" t="s">
        <v>878</v>
      </c>
      <c r="M373" s="130">
        <v>46013</v>
      </c>
      <c r="N373" s="131">
        <v>46014</v>
      </c>
      <c r="O373" s="131">
        <v>46134</v>
      </c>
      <c r="P373" s="127">
        <v>20</v>
      </c>
      <c r="Q373" s="145">
        <v>48300</v>
      </c>
      <c r="R373" s="146">
        <v>0.04</v>
      </c>
      <c r="S373" s="147">
        <v>1932</v>
      </c>
      <c r="T373" s="148">
        <v>38640</v>
      </c>
      <c r="U373" s="149">
        <v>3864</v>
      </c>
      <c r="V373" s="150">
        <v>0.1</v>
      </c>
      <c r="W373" s="149">
        <v>15456</v>
      </c>
      <c r="X373" s="150">
        <v>0.4</v>
      </c>
      <c r="Y373" s="149">
        <v>9273.6</v>
      </c>
      <c r="Z373" s="157">
        <v>0.24</v>
      </c>
      <c r="AA373" s="149">
        <v>6182.4</v>
      </c>
      <c r="AB373" s="149">
        <v>0.16</v>
      </c>
      <c r="AC373" s="149">
        <v>19320</v>
      </c>
      <c r="AD373" s="158">
        <v>0.5</v>
      </c>
      <c r="AE373" s="147">
        <v>3864</v>
      </c>
      <c r="AF373" s="159"/>
      <c r="AH373" s="126" t="s">
        <v>20</v>
      </c>
    </row>
    <row r="374" s="114" customFormat="1" ht="36" spans="1:34">
      <c r="A374" s="126">
        <v>452</v>
      </c>
      <c r="B374" s="126" t="s">
        <v>16</v>
      </c>
      <c r="C374" s="126" t="s">
        <v>193</v>
      </c>
      <c r="D374" s="126" t="s">
        <v>18</v>
      </c>
      <c r="E374" s="127" t="s">
        <v>254</v>
      </c>
      <c r="F374" s="127"/>
      <c r="G374" s="126" t="s">
        <v>879</v>
      </c>
      <c r="H374" s="128" t="s">
        <v>880</v>
      </c>
      <c r="I374" s="126" t="s">
        <v>881</v>
      </c>
      <c r="J374" s="126" t="s">
        <v>881</v>
      </c>
      <c r="K374" s="126" t="s">
        <v>882</v>
      </c>
      <c r="L374" s="126" t="s">
        <v>882</v>
      </c>
      <c r="M374" s="130">
        <v>45924</v>
      </c>
      <c r="N374" s="131">
        <v>45930</v>
      </c>
      <c r="O374" s="131">
        <v>46052</v>
      </c>
      <c r="P374" s="127">
        <v>503230</v>
      </c>
      <c r="Q374" s="145">
        <v>1.25</v>
      </c>
      <c r="R374" s="146">
        <v>0.025</v>
      </c>
      <c r="S374" s="147">
        <v>0.03125</v>
      </c>
      <c r="T374" s="148">
        <v>15725.94</v>
      </c>
      <c r="U374" s="149">
        <v>1572.59</v>
      </c>
      <c r="V374" s="150">
        <v>0.1</v>
      </c>
      <c r="W374" s="149">
        <v>7862.97</v>
      </c>
      <c r="X374" s="150">
        <v>0.5</v>
      </c>
      <c r="Y374" s="149">
        <v>3931.48</v>
      </c>
      <c r="Z374" s="157">
        <v>0.25</v>
      </c>
      <c r="AA374" s="149">
        <v>3931.49</v>
      </c>
      <c r="AB374" s="149">
        <v>0.25</v>
      </c>
      <c r="AC374" s="149">
        <v>6290.38</v>
      </c>
      <c r="AD374" s="158">
        <v>0.4</v>
      </c>
      <c r="AE374" s="147">
        <v>1572.59</v>
      </c>
      <c r="AF374" s="159"/>
      <c r="AH374" s="126" t="s">
        <v>357</v>
      </c>
    </row>
    <row r="375" s="114" customFormat="1" ht="36" spans="1:34">
      <c r="A375" s="126">
        <v>453</v>
      </c>
      <c r="B375" s="126" t="s">
        <v>16</v>
      </c>
      <c r="C375" s="126" t="s">
        <v>193</v>
      </c>
      <c r="D375" s="126" t="s">
        <v>18</v>
      </c>
      <c r="E375" s="127" t="s">
        <v>254</v>
      </c>
      <c r="F375" s="127"/>
      <c r="G375" s="126" t="s">
        <v>879</v>
      </c>
      <c r="H375" s="128" t="s">
        <v>883</v>
      </c>
      <c r="I375" s="126" t="s">
        <v>884</v>
      </c>
      <c r="J375" s="126" t="s">
        <v>884</v>
      </c>
      <c r="K375" s="126" t="s">
        <v>885</v>
      </c>
      <c r="L375" s="126" t="s">
        <v>885</v>
      </c>
      <c r="M375" s="130">
        <v>45924</v>
      </c>
      <c r="N375" s="131">
        <v>45929</v>
      </c>
      <c r="O375" s="131">
        <v>46052</v>
      </c>
      <c r="P375" s="127">
        <v>658800</v>
      </c>
      <c r="Q375" s="145">
        <v>1.25</v>
      </c>
      <c r="R375" s="146">
        <v>0.025</v>
      </c>
      <c r="S375" s="147">
        <v>0.03125</v>
      </c>
      <c r="T375" s="148">
        <v>20587.5</v>
      </c>
      <c r="U375" s="149">
        <v>2058.75</v>
      </c>
      <c r="V375" s="150">
        <v>0.1</v>
      </c>
      <c r="W375" s="149">
        <v>10293.75</v>
      </c>
      <c r="X375" s="150">
        <v>0.5</v>
      </c>
      <c r="Y375" s="149">
        <v>5146.87</v>
      </c>
      <c r="Z375" s="157">
        <v>0.25</v>
      </c>
      <c r="AA375" s="149">
        <v>5146.88</v>
      </c>
      <c r="AB375" s="149">
        <v>0.25</v>
      </c>
      <c r="AC375" s="149">
        <v>8235</v>
      </c>
      <c r="AD375" s="158">
        <v>0.4</v>
      </c>
      <c r="AE375" s="147">
        <v>2058.75</v>
      </c>
      <c r="AF375" s="159"/>
      <c r="AH375" s="126" t="s">
        <v>357</v>
      </c>
    </row>
    <row r="376" s="114" customFormat="1" ht="36" spans="1:34">
      <c r="A376" s="126">
        <v>454</v>
      </c>
      <c r="B376" s="126" t="s">
        <v>16</v>
      </c>
      <c r="C376" s="126" t="s">
        <v>193</v>
      </c>
      <c r="D376" s="126" t="s">
        <v>18</v>
      </c>
      <c r="E376" s="127" t="s">
        <v>254</v>
      </c>
      <c r="F376" s="127"/>
      <c r="G376" s="126" t="s">
        <v>879</v>
      </c>
      <c r="H376" s="128" t="s">
        <v>886</v>
      </c>
      <c r="I376" s="126" t="s">
        <v>887</v>
      </c>
      <c r="J376" s="126" t="s">
        <v>887</v>
      </c>
      <c r="K376" s="126" t="s">
        <v>882</v>
      </c>
      <c r="L376" s="126" t="s">
        <v>882</v>
      </c>
      <c r="M376" s="130">
        <v>45924</v>
      </c>
      <c r="N376" s="131">
        <v>45929</v>
      </c>
      <c r="O376" s="131">
        <v>46052</v>
      </c>
      <c r="P376" s="127">
        <v>296803</v>
      </c>
      <c r="Q376" s="145">
        <v>1.25</v>
      </c>
      <c r="R376" s="146">
        <v>0.025</v>
      </c>
      <c r="S376" s="147">
        <v>0.03125</v>
      </c>
      <c r="T376" s="148">
        <v>9275.09</v>
      </c>
      <c r="U376" s="149">
        <v>927.51</v>
      </c>
      <c r="V376" s="150">
        <v>0.1</v>
      </c>
      <c r="W376" s="149">
        <v>4637.55</v>
      </c>
      <c r="X376" s="150">
        <v>0.5</v>
      </c>
      <c r="Y376" s="149">
        <v>2318.78</v>
      </c>
      <c r="Z376" s="157">
        <v>0.25</v>
      </c>
      <c r="AA376" s="149">
        <v>2318.77</v>
      </c>
      <c r="AB376" s="149">
        <v>0.25</v>
      </c>
      <c r="AC376" s="149">
        <v>3710.03</v>
      </c>
      <c r="AD376" s="158">
        <v>0.4</v>
      </c>
      <c r="AE376" s="147">
        <v>927.51</v>
      </c>
      <c r="AF376" s="159"/>
      <c r="AH376" s="126" t="s">
        <v>357</v>
      </c>
    </row>
    <row r="377" s="114" customFormat="1" ht="36" spans="1:34">
      <c r="A377" s="126">
        <v>455</v>
      </c>
      <c r="B377" s="126" t="s">
        <v>16</v>
      </c>
      <c r="C377" s="126" t="s">
        <v>193</v>
      </c>
      <c r="D377" s="126" t="s">
        <v>18</v>
      </c>
      <c r="E377" s="127" t="s">
        <v>254</v>
      </c>
      <c r="F377" s="127"/>
      <c r="G377" s="126" t="s">
        <v>879</v>
      </c>
      <c r="H377" s="384" t="s">
        <v>888</v>
      </c>
      <c r="I377" s="126" t="s">
        <v>889</v>
      </c>
      <c r="J377" s="126" t="s">
        <v>889</v>
      </c>
      <c r="K377" s="126" t="s">
        <v>882</v>
      </c>
      <c r="L377" s="126" t="s">
        <v>882</v>
      </c>
      <c r="M377" s="130">
        <v>45924</v>
      </c>
      <c r="N377" s="131">
        <v>45929</v>
      </c>
      <c r="O377" s="131">
        <v>46052</v>
      </c>
      <c r="P377" s="127">
        <v>328308</v>
      </c>
      <c r="Q377" s="145">
        <v>1.25</v>
      </c>
      <c r="R377" s="146">
        <v>0.025</v>
      </c>
      <c r="S377" s="147">
        <v>0.03125</v>
      </c>
      <c r="T377" s="148">
        <v>10259.63</v>
      </c>
      <c r="U377" s="149">
        <v>1025.96</v>
      </c>
      <c r="V377" s="150">
        <v>0.1</v>
      </c>
      <c r="W377" s="149">
        <v>5129.82</v>
      </c>
      <c r="X377" s="150">
        <v>0.5</v>
      </c>
      <c r="Y377" s="149">
        <v>2564.91</v>
      </c>
      <c r="Z377" s="157">
        <v>0.25</v>
      </c>
      <c r="AA377" s="149">
        <v>2564.91</v>
      </c>
      <c r="AB377" s="149">
        <v>0.25</v>
      </c>
      <c r="AC377" s="149">
        <v>4103.85</v>
      </c>
      <c r="AD377" s="158">
        <v>0.4</v>
      </c>
      <c r="AE377" s="147">
        <v>1025.96</v>
      </c>
      <c r="AF377" s="159"/>
      <c r="AH377" s="126" t="s">
        <v>357</v>
      </c>
    </row>
    <row r="378" s="114" customFormat="1" ht="36" spans="1:34">
      <c r="A378" s="126">
        <v>456</v>
      </c>
      <c r="B378" s="126" t="s">
        <v>16</v>
      </c>
      <c r="C378" s="126" t="s">
        <v>193</v>
      </c>
      <c r="D378" s="126" t="s">
        <v>18</v>
      </c>
      <c r="E378" s="127" t="s">
        <v>254</v>
      </c>
      <c r="F378" s="127"/>
      <c r="G378" s="126" t="s">
        <v>879</v>
      </c>
      <c r="H378" s="128" t="s">
        <v>890</v>
      </c>
      <c r="I378" s="126" t="s">
        <v>891</v>
      </c>
      <c r="J378" s="126" t="s">
        <v>891</v>
      </c>
      <c r="K378" s="126" t="s">
        <v>882</v>
      </c>
      <c r="L378" s="126" t="s">
        <v>882</v>
      </c>
      <c r="M378" s="130">
        <v>45924</v>
      </c>
      <c r="N378" s="131">
        <v>45929</v>
      </c>
      <c r="O378" s="131">
        <v>46052</v>
      </c>
      <c r="P378" s="127">
        <v>311580</v>
      </c>
      <c r="Q378" s="145">
        <v>1.25</v>
      </c>
      <c r="R378" s="146">
        <v>0.025</v>
      </c>
      <c r="S378" s="147">
        <v>0.03125</v>
      </c>
      <c r="T378" s="148">
        <v>9736.88</v>
      </c>
      <c r="U378" s="149">
        <v>973.69</v>
      </c>
      <c r="V378" s="150">
        <v>0.1</v>
      </c>
      <c r="W378" s="149">
        <v>4868.43</v>
      </c>
      <c r="X378" s="150">
        <v>0.5</v>
      </c>
      <c r="Y378" s="149">
        <v>2434.21</v>
      </c>
      <c r="Z378" s="157">
        <v>0.25</v>
      </c>
      <c r="AA378" s="149">
        <v>2434.22</v>
      </c>
      <c r="AB378" s="149">
        <v>0.25</v>
      </c>
      <c r="AC378" s="149">
        <v>3894.76</v>
      </c>
      <c r="AD378" s="158">
        <v>0.4</v>
      </c>
      <c r="AE378" s="147">
        <v>973.69</v>
      </c>
      <c r="AF378" s="159"/>
      <c r="AH378" s="126" t="s">
        <v>357</v>
      </c>
    </row>
    <row r="379" s="114" customFormat="1" ht="36.75" spans="1:34">
      <c r="A379" s="126">
        <v>457</v>
      </c>
      <c r="B379" s="126" t="s">
        <v>16</v>
      </c>
      <c r="C379" s="126" t="s">
        <v>193</v>
      </c>
      <c r="D379" s="126" t="s">
        <v>18</v>
      </c>
      <c r="E379" s="127" t="s">
        <v>254</v>
      </c>
      <c r="F379" s="127"/>
      <c r="G379" s="126" t="s">
        <v>879</v>
      </c>
      <c r="H379" s="384" t="s">
        <v>892</v>
      </c>
      <c r="I379" s="126" t="s">
        <v>893</v>
      </c>
      <c r="J379" s="126" t="s">
        <v>894</v>
      </c>
      <c r="K379" s="126" t="s">
        <v>882</v>
      </c>
      <c r="L379" s="126" t="s">
        <v>882</v>
      </c>
      <c r="M379" s="130">
        <v>45925</v>
      </c>
      <c r="N379" s="131">
        <v>45929</v>
      </c>
      <c r="O379" s="131">
        <v>46052</v>
      </c>
      <c r="P379" s="127">
        <v>2928000</v>
      </c>
      <c r="Q379" s="145">
        <v>1.25</v>
      </c>
      <c r="R379" s="146">
        <v>0.025</v>
      </c>
      <c r="S379" s="147">
        <v>0.03125</v>
      </c>
      <c r="T379" s="148">
        <v>91500</v>
      </c>
      <c r="U379" s="149">
        <v>9150</v>
      </c>
      <c r="V379" s="150">
        <v>0.1</v>
      </c>
      <c r="W379" s="149">
        <v>45750</v>
      </c>
      <c r="X379" s="150">
        <v>0.5</v>
      </c>
      <c r="Y379" s="149">
        <v>22875</v>
      </c>
      <c r="Z379" s="157">
        <v>0.25</v>
      </c>
      <c r="AA379" s="149">
        <v>22875</v>
      </c>
      <c r="AB379" s="149">
        <v>0.25</v>
      </c>
      <c r="AC379" s="149">
        <v>36600</v>
      </c>
      <c r="AD379" s="158">
        <v>0.4</v>
      </c>
      <c r="AE379" s="147">
        <v>9150</v>
      </c>
      <c r="AF379" s="159"/>
      <c r="AH379" s="126" t="s">
        <v>357</v>
      </c>
    </row>
    <row r="380" s="114" customFormat="1" ht="36" spans="1:34">
      <c r="A380" s="126">
        <v>458</v>
      </c>
      <c r="B380" s="126" t="s">
        <v>16</v>
      </c>
      <c r="C380" s="126" t="s">
        <v>193</v>
      </c>
      <c r="D380" s="126" t="s">
        <v>18</v>
      </c>
      <c r="E380" s="127" t="s">
        <v>254</v>
      </c>
      <c r="F380" s="127"/>
      <c r="G380" s="126" t="s">
        <v>879</v>
      </c>
      <c r="H380" s="384" t="s">
        <v>895</v>
      </c>
      <c r="I380" s="126" t="s">
        <v>896</v>
      </c>
      <c r="J380" s="126" t="s">
        <v>896</v>
      </c>
      <c r="K380" s="126" t="s">
        <v>882</v>
      </c>
      <c r="L380" s="126" t="s">
        <v>882</v>
      </c>
      <c r="M380" s="130">
        <v>45925</v>
      </c>
      <c r="N380" s="131">
        <v>45929</v>
      </c>
      <c r="O380" s="131">
        <v>46052</v>
      </c>
      <c r="P380" s="127">
        <v>721170</v>
      </c>
      <c r="Q380" s="145">
        <v>1.25</v>
      </c>
      <c r="R380" s="146">
        <v>0.025</v>
      </c>
      <c r="S380" s="147">
        <v>0.03125</v>
      </c>
      <c r="T380" s="148">
        <v>22536.56</v>
      </c>
      <c r="U380" s="149">
        <v>2253.66</v>
      </c>
      <c r="V380" s="150">
        <v>0.1</v>
      </c>
      <c r="W380" s="149">
        <v>11268.28</v>
      </c>
      <c r="X380" s="150">
        <v>0.5</v>
      </c>
      <c r="Y380" s="149">
        <v>5634.14</v>
      </c>
      <c r="Z380" s="157">
        <v>0.25</v>
      </c>
      <c r="AA380" s="149">
        <v>5634.14</v>
      </c>
      <c r="AB380" s="149">
        <v>0.25</v>
      </c>
      <c r="AC380" s="149">
        <v>9014.62</v>
      </c>
      <c r="AD380" s="158">
        <v>0.4</v>
      </c>
      <c r="AE380" s="147">
        <v>2253.66</v>
      </c>
      <c r="AF380" s="159"/>
      <c r="AH380" s="126" t="s">
        <v>357</v>
      </c>
    </row>
    <row r="381" s="114" customFormat="1" ht="36" spans="1:34">
      <c r="A381" s="126">
        <v>459</v>
      </c>
      <c r="B381" s="126" t="s">
        <v>16</v>
      </c>
      <c r="C381" s="126" t="s">
        <v>193</v>
      </c>
      <c r="D381" s="126" t="s">
        <v>18</v>
      </c>
      <c r="E381" s="127" t="s">
        <v>254</v>
      </c>
      <c r="F381" s="127"/>
      <c r="G381" s="126" t="s">
        <v>879</v>
      </c>
      <c r="H381" s="128" t="s">
        <v>897</v>
      </c>
      <c r="I381" s="126" t="s">
        <v>898</v>
      </c>
      <c r="J381" s="126" t="s">
        <v>898</v>
      </c>
      <c r="K381" s="126" t="s">
        <v>899</v>
      </c>
      <c r="L381" s="126" t="s">
        <v>899</v>
      </c>
      <c r="M381" s="130">
        <v>45960</v>
      </c>
      <c r="N381" s="131">
        <v>45961</v>
      </c>
      <c r="O381" s="131">
        <v>46080</v>
      </c>
      <c r="P381" s="127">
        <v>1440000</v>
      </c>
      <c r="Q381" s="145">
        <v>1.25</v>
      </c>
      <c r="R381" s="146">
        <v>0.025</v>
      </c>
      <c r="S381" s="147">
        <v>0.03125</v>
      </c>
      <c r="T381" s="148">
        <v>45000</v>
      </c>
      <c r="U381" s="149">
        <v>4500</v>
      </c>
      <c r="V381" s="150">
        <v>0.1</v>
      </c>
      <c r="W381" s="149">
        <v>22500</v>
      </c>
      <c r="X381" s="150">
        <v>0.5</v>
      </c>
      <c r="Y381" s="149">
        <v>11250</v>
      </c>
      <c r="Z381" s="157">
        <v>0.25</v>
      </c>
      <c r="AA381" s="149">
        <v>11250</v>
      </c>
      <c r="AB381" s="149">
        <v>0.25</v>
      </c>
      <c r="AC381" s="149">
        <v>18000</v>
      </c>
      <c r="AD381" s="158">
        <v>0.4</v>
      </c>
      <c r="AE381" s="147">
        <v>4500</v>
      </c>
      <c r="AF381" s="159"/>
      <c r="AH381" s="126" t="s">
        <v>357</v>
      </c>
    </row>
    <row r="382" s="114" customFormat="1" ht="36" spans="1:34">
      <c r="A382" s="126">
        <v>460</v>
      </c>
      <c r="B382" s="126" t="s">
        <v>16</v>
      </c>
      <c r="C382" s="126" t="s">
        <v>193</v>
      </c>
      <c r="D382" s="126" t="s">
        <v>18</v>
      </c>
      <c r="E382" s="127" t="s">
        <v>254</v>
      </c>
      <c r="F382" s="127"/>
      <c r="G382" s="126" t="s">
        <v>879</v>
      </c>
      <c r="H382" s="128" t="s">
        <v>900</v>
      </c>
      <c r="I382" s="126" t="s">
        <v>901</v>
      </c>
      <c r="J382" s="126" t="s">
        <v>901</v>
      </c>
      <c r="K382" s="126" t="s">
        <v>902</v>
      </c>
      <c r="L382" s="126" t="s">
        <v>902</v>
      </c>
      <c r="M382" s="130">
        <v>45960</v>
      </c>
      <c r="N382" s="131">
        <v>45961</v>
      </c>
      <c r="O382" s="131">
        <v>46080</v>
      </c>
      <c r="P382" s="127">
        <v>676000</v>
      </c>
      <c r="Q382" s="145">
        <v>1.25</v>
      </c>
      <c r="R382" s="146">
        <v>0.025</v>
      </c>
      <c r="S382" s="147">
        <v>0.03125</v>
      </c>
      <c r="T382" s="148">
        <v>21125</v>
      </c>
      <c r="U382" s="149">
        <v>2112.5</v>
      </c>
      <c r="V382" s="150">
        <v>0.1</v>
      </c>
      <c r="W382" s="149">
        <v>10562.5</v>
      </c>
      <c r="X382" s="150">
        <v>0.5</v>
      </c>
      <c r="Y382" s="149">
        <v>5281.25</v>
      </c>
      <c r="Z382" s="157">
        <v>0.25</v>
      </c>
      <c r="AA382" s="149">
        <v>5281.25</v>
      </c>
      <c r="AB382" s="149">
        <v>0.25</v>
      </c>
      <c r="AC382" s="149">
        <v>8450</v>
      </c>
      <c r="AD382" s="158">
        <v>0.4</v>
      </c>
      <c r="AE382" s="147">
        <v>2112.5</v>
      </c>
      <c r="AF382" s="159"/>
      <c r="AH382" s="126" t="s">
        <v>357</v>
      </c>
    </row>
    <row r="383" s="114" customFormat="1" ht="36" spans="1:34">
      <c r="A383" s="126">
        <v>461</v>
      </c>
      <c r="B383" s="126" t="s">
        <v>16</v>
      </c>
      <c r="C383" s="126" t="s">
        <v>193</v>
      </c>
      <c r="D383" s="126" t="s">
        <v>18</v>
      </c>
      <c r="E383" s="127" t="s">
        <v>254</v>
      </c>
      <c r="F383" s="127"/>
      <c r="G383" s="126" t="s">
        <v>879</v>
      </c>
      <c r="H383" s="128" t="s">
        <v>903</v>
      </c>
      <c r="I383" s="126" t="s">
        <v>904</v>
      </c>
      <c r="J383" s="126" t="s">
        <v>904</v>
      </c>
      <c r="K383" s="126" t="s">
        <v>899</v>
      </c>
      <c r="L383" s="126" t="s">
        <v>899</v>
      </c>
      <c r="M383" s="130">
        <v>45960</v>
      </c>
      <c r="N383" s="131">
        <v>45961</v>
      </c>
      <c r="O383" s="131">
        <v>46080</v>
      </c>
      <c r="P383" s="127">
        <v>2403000</v>
      </c>
      <c r="Q383" s="145">
        <v>1.25</v>
      </c>
      <c r="R383" s="146">
        <v>0.025</v>
      </c>
      <c r="S383" s="147">
        <v>0.03125</v>
      </c>
      <c r="T383" s="148">
        <v>75093.75</v>
      </c>
      <c r="U383" s="149">
        <v>7509.38</v>
      </c>
      <c r="V383" s="150">
        <v>0.1</v>
      </c>
      <c r="W383" s="149">
        <v>37546.88</v>
      </c>
      <c r="X383" s="150">
        <v>0.5</v>
      </c>
      <c r="Y383" s="149">
        <v>18773.44</v>
      </c>
      <c r="Z383" s="157">
        <v>0.25</v>
      </c>
      <c r="AA383" s="149">
        <v>18773.44</v>
      </c>
      <c r="AB383" s="149">
        <v>0.25</v>
      </c>
      <c r="AC383" s="149">
        <v>30037.49</v>
      </c>
      <c r="AD383" s="158">
        <v>0.4</v>
      </c>
      <c r="AE383" s="147">
        <v>7509.38</v>
      </c>
      <c r="AF383" s="159"/>
      <c r="AH383" s="126" t="s">
        <v>357</v>
      </c>
    </row>
    <row r="384" s="114" customFormat="1" ht="36" spans="1:34">
      <c r="A384" s="126">
        <v>462</v>
      </c>
      <c r="B384" s="126" t="s">
        <v>16</v>
      </c>
      <c r="C384" s="126" t="s">
        <v>193</v>
      </c>
      <c r="D384" s="126" t="s">
        <v>18</v>
      </c>
      <c r="E384" s="127" t="s">
        <v>294</v>
      </c>
      <c r="F384" s="127"/>
      <c r="G384" s="126" t="s">
        <v>879</v>
      </c>
      <c r="H384" s="128" t="s">
        <v>905</v>
      </c>
      <c r="I384" s="126" t="s">
        <v>906</v>
      </c>
      <c r="J384" s="126" t="s">
        <v>906</v>
      </c>
      <c r="K384" s="126" t="s">
        <v>198</v>
      </c>
      <c r="L384" s="126" t="s">
        <v>198</v>
      </c>
      <c r="M384" s="130">
        <v>45960</v>
      </c>
      <c r="N384" s="131">
        <v>45961</v>
      </c>
      <c r="O384" s="131">
        <v>46080</v>
      </c>
      <c r="P384" s="127">
        <v>276000</v>
      </c>
      <c r="Q384" s="145">
        <v>1.75</v>
      </c>
      <c r="R384" s="146">
        <v>0.025</v>
      </c>
      <c r="S384" s="147">
        <v>0.04375</v>
      </c>
      <c r="T384" s="148">
        <v>12075</v>
      </c>
      <c r="U384" s="149">
        <v>1207.5</v>
      </c>
      <c r="V384" s="150">
        <v>0.1</v>
      </c>
      <c r="W384" s="149">
        <v>6037.5</v>
      </c>
      <c r="X384" s="150">
        <v>0.5</v>
      </c>
      <c r="Y384" s="149">
        <v>3018.75</v>
      </c>
      <c r="Z384" s="157">
        <v>0.25</v>
      </c>
      <c r="AA384" s="149">
        <v>3018.75</v>
      </c>
      <c r="AB384" s="149">
        <v>0.25</v>
      </c>
      <c r="AC384" s="149">
        <v>4830</v>
      </c>
      <c r="AD384" s="158">
        <v>0.4</v>
      </c>
      <c r="AE384" s="147">
        <v>1207.5</v>
      </c>
      <c r="AF384" s="159"/>
      <c r="AH384" s="126" t="s">
        <v>357</v>
      </c>
    </row>
    <row r="385" s="114" customFormat="1" ht="36" spans="1:34">
      <c r="A385" s="126">
        <v>463</v>
      </c>
      <c r="B385" s="126" t="s">
        <v>16</v>
      </c>
      <c r="C385" s="126" t="s">
        <v>193</v>
      </c>
      <c r="D385" s="126" t="s">
        <v>18</v>
      </c>
      <c r="E385" s="127" t="s">
        <v>358</v>
      </c>
      <c r="F385" s="127"/>
      <c r="G385" s="126" t="s">
        <v>879</v>
      </c>
      <c r="H385" s="128" t="s">
        <v>907</v>
      </c>
      <c r="I385" s="126" t="s">
        <v>906</v>
      </c>
      <c r="J385" s="126" t="s">
        <v>906</v>
      </c>
      <c r="K385" s="126" t="s">
        <v>198</v>
      </c>
      <c r="L385" s="126" t="s">
        <v>198</v>
      </c>
      <c r="M385" s="130">
        <v>45960</v>
      </c>
      <c r="N385" s="131">
        <v>45961</v>
      </c>
      <c r="O385" s="131">
        <v>46080</v>
      </c>
      <c r="P385" s="127">
        <v>3885440</v>
      </c>
      <c r="Q385" s="145">
        <v>1.5</v>
      </c>
      <c r="R385" s="146">
        <v>0.025</v>
      </c>
      <c r="S385" s="147">
        <v>0.0375</v>
      </c>
      <c r="T385" s="148">
        <v>145704</v>
      </c>
      <c r="U385" s="149">
        <v>14570.4</v>
      </c>
      <c r="V385" s="150">
        <v>0.1</v>
      </c>
      <c r="W385" s="149">
        <v>72852</v>
      </c>
      <c r="X385" s="150">
        <v>0.5</v>
      </c>
      <c r="Y385" s="149">
        <v>36426</v>
      </c>
      <c r="Z385" s="157">
        <v>0.25</v>
      </c>
      <c r="AA385" s="149">
        <v>36426</v>
      </c>
      <c r="AB385" s="149">
        <v>0.25</v>
      </c>
      <c r="AC385" s="149">
        <v>58281.6</v>
      </c>
      <c r="AD385" s="158">
        <v>0.4</v>
      </c>
      <c r="AE385" s="147">
        <v>14570.4</v>
      </c>
      <c r="AF385" s="159"/>
      <c r="AH385" s="126" t="s">
        <v>357</v>
      </c>
    </row>
    <row r="386" s="114" customFormat="1" ht="36" spans="1:34">
      <c r="A386" s="126">
        <v>464</v>
      </c>
      <c r="B386" s="126" t="s">
        <v>16</v>
      </c>
      <c r="C386" s="126" t="s">
        <v>193</v>
      </c>
      <c r="D386" s="126" t="s">
        <v>18</v>
      </c>
      <c r="E386" s="127" t="s">
        <v>254</v>
      </c>
      <c r="F386" s="127"/>
      <c r="G386" s="126" t="s">
        <v>879</v>
      </c>
      <c r="H386" s="128" t="s">
        <v>908</v>
      </c>
      <c r="I386" s="126" t="s">
        <v>909</v>
      </c>
      <c r="J386" s="126" t="s">
        <v>909</v>
      </c>
      <c r="K386" s="126" t="s">
        <v>885</v>
      </c>
      <c r="L386" s="126" t="s">
        <v>885</v>
      </c>
      <c r="M386" s="130">
        <v>45990</v>
      </c>
      <c r="N386" s="131">
        <v>45991</v>
      </c>
      <c r="O386" s="131">
        <v>46110</v>
      </c>
      <c r="P386" s="127">
        <v>1612800</v>
      </c>
      <c r="Q386" s="145">
        <v>1.25</v>
      </c>
      <c r="R386" s="146">
        <v>0.025</v>
      </c>
      <c r="S386" s="147">
        <v>0.03125</v>
      </c>
      <c r="T386" s="148">
        <v>50400</v>
      </c>
      <c r="U386" s="149">
        <v>5040</v>
      </c>
      <c r="V386" s="150">
        <v>0.1</v>
      </c>
      <c r="W386" s="149">
        <v>25200</v>
      </c>
      <c r="X386" s="150">
        <v>0.5</v>
      </c>
      <c r="Y386" s="149">
        <v>12600</v>
      </c>
      <c r="Z386" s="157">
        <v>0.25</v>
      </c>
      <c r="AA386" s="149">
        <v>12600</v>
      </c>
      <c r="AB386" s="149">
        <v>0.25</v>
      </c>
      <c r="AC386" s="149">
        <v>20160</v>
      </c>
      <c r="AD386" s="158">
        <v>0.4</v>
      </c>
      <c r="AE386" s="147">
        <v>5040</v>
      </c>
      <c r="AF386" s="159"/>
      <c r="AH386" s="126" t="s">
        <v>357</v>
      </c>
    </row>
    <row r="387" s="114" customFormat="1" ht="36" spans="1:34">
      <c r="A387" s="126">
        <v>465</v>
      </c>
      <c r="B387" s="126" t="s">
        <v>16</v>
      </c>
      <c r="C387" s="126" t="s">
        <v>193</v>
      </c>
      <c r="D387" s="126" t="s">
        <v>18</v>
      </c>
      <c r="E387" s="127" t="s">
        <v>358</v>
      </c>
      <c r="F387" s="127"/>
      <c r="G387" s="126" t="s">
        <v>879</v>
      </c>
      <c r="H387" s="128" t="s">
        <v>910</v>
      </c>
      <c r="I387" s="126" t="s">
        <v>911</v>
      </c>
      <c r="J387" s="126" t="s">
        <v>911</v>
      </c>
      <c r="K387" s="126" t="s">
        <v>902</v>
      </c>
      <c r="L387" s="126" t="s">
        <v>902</v>
      </c>
      <c r="M387" s="130">
        <v>46017</v>
      </c>
      <c r="N387" s="131">
        <v>46018</v>
      </c>
      <c r="O387" s="131">
        <v>46140</v>
      </c>
      <c r="P387" s="127">
        <v>872000</v>
      </c>
      <c r="Q387" s="145">
        <v>1.5</v>
      </c>
      <c r="R387" s="146">
        <v>0.025</v>
      </c>
      <c r="S387" s="147">
        <v>0.0375</v>
      </c>
      <c r="T387" s="148">
        <v>32700</v>
      </c>
      <c r="U387" s="149">
        <v>3270</v>
      </c>
      <c r="V387" s="150">
        <v>0.1</v>
      </c>
      <c r="W387" s="149">
        <v>16350</v>
      </c>
      <c r="X387" s="150">
        <v>0.5</v>
      </c>
      <c r="Y387" s="149">
        <v>8175</v>
      </c>
      <c r="Z387" s="157">
        <v>0.25</v>
      </c>
      <c r="AA387" s="149">
        <v>8175</v>
      </c>
      <c r="AB387" s="149">
        <v>0.25</v>
      </c>
      <c r="AC387" s="149">
        <v>13080</v>
      </c>
      <c r="AD387" s="158">
        <v>0.4</v>
      </c>
      <c r="AE387" s="147">
        <v>3270</v>
      </c>
      <c r="AF387" s="159"/>
      <c r="AH387" s="126" t="s">
        <v>357</v>
      </c>
    </row>
    <row r="388" s="114" customFormat="1" ht="36" spans="1:34">
      <c r="A388" s="126">
        <v>466</v>
      </c>
      <c r="B388" s="126" t="s">
        <v>16</v>
      </c>
      <c r="C388" s="126" t="s">
        <v>193</v>
      </c>
      <c r="D388" s="126" t="s">
        <v>18</v>
      </c>
      <c r="E388" s="127" t="s">
        <v>358</v>
      </c>
      <c r="F388" s="127"/>
      <c r="G388" s="126" t="s">
        <v>879</v>
      </c>
      <c r="H388" s="128" t="s">
        <v>912</v>
      </c>
      <c r="I388" s="126" t="s">
        <v>913</v>
      </c>
      <c r="J388" s="126" t="s">
        <v>913</v>
      </c>
      <c r="K388" s="126" t="s">
        <v>914</v>
      </c>
      <c r="L388" s="126" t="s">
        <v>914</v>
      </c>
      <c r="M388" s="130">
        <v>46016</v>
      </c>
      <c r="N388" s="131">
        <v>46022</v>
      </c>
      <c r="O388" s="131">
        <v>46141</v>
      </c>
      <c r="P388" s="127">
        <v>363600</v>
      </c>
      <c r="Q388" s="145">
        <v>1.5</v>
      </c>
      <c r="R388" s="146">
        <v>0.025</v>
      </c>
      <c r="S388" s="147">
        <v>0.0375</v>
      </c>
      <c r="T388" s="148">
        <v>13635</v>
      </c>
      <c r="U388" s="149">
        <v>1363.5</v>
      </c>
      <c r="V388" s="150">
        <v>0.1</v>
      </c>
      <c r="W388" s="149">
        <v>6817.5</v>
      </c>
      <c r="X388" s="150">
        <v>0.5</v>
      </c>
      <c r="Y388" s="149">
        <v>3408.75</v>
      </c>
      <c r="Z388" s="157">
        <v>0.25</v>
      </c>
      <c r="AA388" s="149">
        <v>3408.75</v>
      </c>
      <c r="AB388" s="149">
        <v>0.25</v>
      </c>
      <c r="AC388" s="149">
        <v>5454</v>
      </c>
      <c r="AD388" s="158">
        <v>0.4</v>
      </c>
      <c r="AE388" s="147">
        <v>1363.5</v>
      </c>
      <c r="AF388" s="159"/>
      <c r="AH388" s="126" t="s">
        <v>357</v>
      </c>
    </row>
    <row r="389" s="114" customFormat="1" ht="36" spans="1:34">
      <c r="A389" s="126">
        <v>467</v>
      </c>
      <c r="B389" s="126" t="s">
        <v>16</v>
      </c>
      <c r="C389" s="126" t="s">
        <v>193</v>
      </c>
      <c r="D389" s="126" t="s">
        <v>18</v>
      </c>
      <c r="E389" s="127" t="s">
        <v>254</v>
      </c>
      <c r="F389" s="127"/>
      <c r="G389" s="126" t="s">
        <v>879</v>
      </c>
      <c r="H389" s="128" t="s">
        <v>915</v>
      </c>
      <c r="I389" s="126" t="s">
        <v>916</v>
      </c>
      <c r="J389" s="126" t="s">
        <v>916</v>
      </c>
      <c r="K389" s="126" t="s">
        <v>882</v>
      </c>
      <c r="L389" s="126" t="s">
        <v>882</v>
      </c>
      <c r="M389" s="130">
        <v>45999</v>
      </c>
      <c r="N389" s="131">
        <v>46000</v>
      </c>
      <c r="O389" s="131">
        <v>46111</v>
      </c>
      <c r="P389" s="127">
        <v>612000</v>
      </c>
      <c r="Q389" s="145">
        <v>1.25</v>
      </c>
      <c r="R389" s="146">
        <v>0.025</v>
      </c>
      <c r="S389" s="147">
        <v>0.03125</v>
      </c>
      <c r="T389" s="148">
        <v>19125</v>
      </c>
      <c r="U389" s="149">
        <v>1912.5</v>
      </c>
      <c r="V389" s="150">
        <v>0.1</v>
      </c>
      <c r="W389" s="149">
        <v>9562.5</v>
      </c>
      <c r="X389" s="150">
        <v>0.5</v>
      </c>
      <c r="Y389" s="149">
        <v>4781.25</v>
      </c>
      <c r="Z389" s="157">
        <v>0.25</v>
      </c>
      <c r="AA389" s="149">
        <v>4781.25</v>
      </c>
      <c r="AB389" s="149">
        <v>0.25</v>
      </c>
      <c r="AC389" s="149">
        <v>7650</v>
      </c>
      <c r="AD389" s="158">
        <v>0.4</v>
      </c>
      <c r="AE389" s="147">
        <v>1912.5</v>
      </c>
      <c r="AF389" s="159"/>
      <c r="AH389" s="126" t="s">
        <v>357</v>
      </c>
    </row>
    <row r="390" s="114" customFormat="1" ht="36" spans="1:34">
      <c r="A390" s="126">
        <v>468</v>
      </c>
      <c r="B390" s="126" t="s">
        <v>16</v>
      </c>
      <c r="C390" s="126" t="s">
        <v>193</v>
      </c>
      <c r="D390" s="126" t="s">
        <v>18</v>
      </c>
      <c r="E390" s="127" t="s">
        <v>254</v>
      </c>
      <c r="F390" s="127"/>
      <c r="G390" s="126" t="s">
        <v>879</v>
      </c>
      <c r="H390" s="128" t="s">
        <v>917</v>
      </c>
      <c r="I390" s="126" t="s">
        <v>918</v>
      </c>
      <c r="J390" s="126" t="s">
        <v>918</v>
      </c>
      <c r="K390" s="126" t="s">
        <v>882</v>
      </c>
      <c r="L390" s="126" t="s">
        <v>882</v>
      </c>
      <c r="M390" s="130">
        <v>46008</v>
      </c>
      <c r="N390" s="131">
        <v>46009</v>
      </c>
      <c r="O390" s="131">
        <v>46128</v>
      </c>
      <c r="P390" s="127">
        <v>752500</v>
      </c>
      <c r="Q390" s="145">
        <v>1.25</v>
      </c>
      <c r="R390" s="146">
        <v>0.025</v>
      </c>
      <c r="S390" s="147">
        <v>0.03125</v>
      </c>
      <c r="T390" s="148">
        <v>23515.63</v>
      </c>
      <c r="U390" s="149">
        <v>2351.56</v>
      </c>
      <c r="V390" s="150">
        <v>0.1</v>
      </c>
      <c r="W390" s="149">
        <v>11757.82</v>
      </c>
      <c r="X390" s="150">
        <v>0.5</v>
      </c>
      <c r="Y390" s="149">
        <v>5878.91</v>
      </c>
      <c r="Z390" s="157">
        <v>0.25</v>
      </c>
      <c r="AA390" s="149">
        <v>5878.91</v>
      </c>
      <c r="AB390" s="149">
        <v>0.25</v>
      </c>
      <c r="AC390" s="149">
        <v>9406.25</v>
      </c>
      <c r="AD390" s="158">
        <v>0.4</v>
      </c>
      <c r="AE390" s="147">
        <v>2351.56</v>
      </c>
      <c r="AF390" s="159"/>
      <c r="AH390" s="126" t="s">
        <v>357</v>
      </c>
    </row>
    <row r="391" s="114" customFormat="1" ht="36" spans="1:34">
      <c r="A391" s="126">
        <v>469</v>
      </c>
      <c r="B391" s="126" t="s">
        <v>16</v>
      </c>
      <c r="C391" s="126" t="s">
        <v>193</v>
      </c>
      <c r="D391" s="126" t="s">
        <v>18</v>
      </c>
      <c r="E391" s="127" t="s">
        <v>254</v>
      </c>
      <c r="F391" s="127"/>
      <c r="G391" s="126" t="s">
        <v>879</v>
      </c>
      <c r="H391" s="128" t="s">
        <v>919</v>
      </c>
      <c r="I391" s="126" t="s">
        <v>920</v>
      </c>
      <c r="J391" s="126" t="s">
        <v>920</v>
      </c>
      <c r="K391" s="126" t="s">
        <v>882</v>
      </c>
      <c r="L391" s="126" t="s">
        <v>882</v>
      </c>
      <c r="M391" s="130">
        <v>45999</v>
      </c>
      <c r="N391" s="131">
        <v>46000</v>
      </c>
      <c r="O391" s="131">
        <v>46111</v>
      </c>
      <c r="P391" s="127">
        <v>858000</v>
      </c>
      <c r="Q391" s="145">
        <v>1.25</v>
      </c>
      <c r="R391" s="146">
        <v>0.025</v>
      </c>
      <c r="S391" s="147">
        <v>0.03125</v>
      </c>
      <c r="T391" s="148">
        <v>26812.5</v>
      </c>
      <c r="U391" s="149">
        <v>2681.25</v>
      </c>
      <c r="V391" s="150">
        <v>0.1</v>
      </c>
      <c r="W391" s="149">
        <v>13406.25</v>
      </c>
      <c r="X391" s="150">
        <v>0.5</v>
      </c>
      <c r="Y391" s="149">
        <v>6703.12</v>
      </c>
      <c r="Z391" s="157">
        <v>0.25</v>
      </c>
      <c r="AA391" s="149">
        <v>6703.13</v>
      </c>
      <c r="AB391" s="149">
        <v>0.25</v>
      </c>
      <c r="AC391" s="149">
        <v>10725</v>
      </c>
      <c r="AD391" s="158">
        <v>0.4</v>
      </c>
      <c r="AE391" s="147">
        <v>2681.25</v>
      </c>
      <c r="AF391" s="159"/>
      <c r="AH391" s="126" t="s">
        <v>357</v>
      </c>
    </row>
    <row r="392" s="114" customFormat="1" ht="36" spans="1:34">
      <c r="A392" s="126">
        <v>470</v>
      </c>
      <c r="B392" s="126" t="s">
        <v>16</v>
      </c>
      <c r="C392" s="126" t="s">
        <v>193</v>
      </c>
      <c r="D392" s="126" t="s">
        <v>18</v>
      </c>
      <c r="E392" s="127" t="s">
        <v>254</v>
      </c>
      <c r="F392" s="127"/>
      <c r="G392" s="126" t="s">
        <v>879</v>
      </c>
      <c r="H392" s="128" t="s">
        <v>921</v>
      </c>
      <c r="I392" s="126" t="s">
        <v>887</v>
      </c>
      <c r="J392" s="126" t="s">
        <v>887</v>
      </c>
      <c r="K392" s="126" t="s">
        <v>882</v>
      </c>
      <c r="L392" s="126" t="s">
        <v>882</v>
      </c>
      <c r="M392" s="130">
        <v>45999</v>
      </c>
      <c r="N392" s="131">
        <v>46000</v>
      </c>
      <c r="O392" s="131">
        <v>46111</v>
      </c>
      <c r="P392" s="127">
        <v>1314040</v>
      </c>
      <c r="Q392" s="145">
        <v>1.25</v>
      </c>
      <c r="R392" s="146">
        <v>0.025</v>
      </c>
      <c r="S392" s="147">
        <v>0.03125</v>
      </c>
      <c r="T392" s="148">
        <v>41063.75</v>
      </c>
      <c r="U392" s="149">
        <v>4106.38</v>
      </c>
      <c r="V392" s="150">
        <v>0.1</v>
      </c>
      <c r="W392" s="149">
        <v>20531.88</v>
      </c>
      <c r="X392" s="150">
        <v>0.5</v>
      </c>
      <c r="Y392" s="149">
        <v>10265.94</v>
      </c>
      <c r="Z392" s="157">
        <v>0.25</v>
      </c>
      <c r="AA392" s="149">
        <v>10265.94</v>
      </c>
      <c r="AB392" s="149">
        <v>0.25</v>
      </c>
      <c r="AC392" s="149">
        <v>16425.49</v>
      </c>
      <c r="AD392" s="158">
        <v>0.4</v>
      </c>
      <c r="AE392" s="147">
        <v>4106.38</v>
      </c>
      <c r="AF392" s="159"/>
      <c r="AH392" s="126" t="s">
        <v>357</v>
      </c>
    </row>
    <row r="393" s="114" customFormat="1" ht="36" spans="1:34">
      <c r="A393" s="126">
        <v>471</v>
      </c>
      <c r="B393" s="126" t="s">
        <v>16</v>
      </c>
      <c r="C393" s="126" t="s">
        <v>193</v>
      </c>
      <c r="D393" s="126" t="s">
        <v>18</v>
      </c>
      <c r="E393" s="127" t="s">
        <v>358</v>
      </c>
      <c r="F393" s="127"/>
      <c r="G393" s="126" t="s">
        <v>879</v>
      </c>
      <c r="H393" s="128" t="s">
        <v>922</v>
      </c>
      <c r="I393" s="126" t="s">
        <v>923</v>
      </c>
      <c r="J393" s="126" t="s">
        <v>923</v>
      </c>
      <c r="K393" s="126" t="s">
        <v>914</v>
      </c>
      <c r="L393" s="126" t="s">
        <v>914</v>
      </c>
      <c r="M393" s="130">
        <v>46016</v>
      </c>
      <c r="N393" s="131">
        <v>46022</v>
      </c>
      <c r="O393" s="131">
        <v>46141</v>
      </c>
      <c r="P393" s="127">
        <v>285600</v>
      </c>
      <c r="Q393" s="145">
        <v>1.5</v>
      </c>
      <c r="R393" s="146">
        <v>0.025</v>
      </c>
      <c r="S393" s="147">
        <v>0.0375</v>
      </c>
      <c r="T393" s="148">
        <v>10710</v>
      </c>
      <c r="U393" s="149">
        <v>1071</v>
      </c>
      <c r="V393" s="150">
        <v>0.1</v>
      </c>
      <c r="W393" s="149">
        <v>5355</v>
      </c>
      <c r="X393" s="150">
        <v>0.5</v>
      </c>
      <c r="Y393" s="149">
        <v>2677.5</v>
      </c>
      <c r="Z393" s="157">
        <v>0.25</v>
      </c>
      <c r="AA393" s="149">
        <v>2677.5</v>
      </c>
      <c r="AB393" s="149">
        <v>0.25</v>
      </c>
      <c r="AC393" s="149">
        <v>4284</v>
      </c>
      <c r="AD393" s="158">
        <v>0.4</v>
      </c>
      <c r="AE393" s="147">
        <v>1071</v>
      </c>
      <c r="AF393" s="159"/>
      <c r="AH393" s="126" t="s">
        <v>357</v>
      </c>
    </row>
    <row r="394" s="114" customFormat="1" ht="36" spans="1:34">
      <c r="A394" s="126">
        <v>472</v>
      </c>
      <c r="B394" s="126" t="s">
        <v>16</v>
      </c>
      <c r="C394" s="126" t="s">
        <v>193</v>
      </c>
      <c r="D394" s="126" t="s">
        <v>18</v>
      </c>
      <c r="E394" s="127" t="s">
        <v>254</v>
      </c>
      <c r="F394" s="127"/>
      <c r="G394" s="126" t="s">
        <v>879</v>
      </c>
      <c r="H394" s="128" t="s">
        <v>924</v>
      </c>
      <c r="I394" s="126" t="s">
        <v>925</v>
      </c>
      <c r="J394" s="126" t="s">
        <v>925</v>
      </c>
      <c r="K394" s="126" t="s">
        <v>882</v>
      </c>
      <c r="L394" s="126" t="s">
        <v>882</v>
      </c>
      <c r="M394" s="130">
        <v>45999</v>
      </c>
      <c r="N394" s="131">
        <v>46000</v>
      </c>
      <c r="O394" s="131">
        <v>46081</v>
      </c>
      <c r="P394" s="127">
        <v>1054550</v>
      </c>
      <c r="Q394" s="145">
        <v>1.25</v>
      </c>
      <c r="R394" s="146">
        <v>0.025</v>
      </c>
      <c r="S394" s="147">
        <v>0.03125</v>
      </c>
      <c r="T394" s="148">
        <v>32954.69</v>
      </c>
      <c r="U394" s="149">
        <v>3295.47</v>
      </c>
      <c r="V394" s="150">
        <v>0.1</v>
      </c>
      <c r="W394" s="149">
        <v>16477.35</v>
      </c>
      <c r="X394" s="150">
        <v>0.5</v>
      </c>
      <c r="Y394" s="149">
        <v>8238.68</v>
      </c>
      <c r="Z394" s="157">
        <v>0.25</v>
      </c>
      <c r="AA394" s="149">
        <v>8238.67</v>
      </c>
      <c r="AB394" s="149">
        <v>0.25</v>
      </c>
      <c r="AC394" s="149">
        <v>13181.87</v>
      </c>
      <c r="AD394" s="158">
        <v>0.4</v>
      </c>
      <c r="AE394" s="147">
        <v>3295.47</v>
      </c>
      <c r="AF394" s="159"/>
      <c r="AH394" s="126" t="s">
        <v>357</v>
      </c>
    </row>
    <row r="395" s="114" customFormat="1" ht="36" spans="1:34">
      <c r="A395" s="126">
        <v>473</v>
      </c>
      <c r="B395" s="126" t="s">
        <v>16</v>
      </c>
      <c r="C395" s="126" t="s">
        <v>193</v>
      </c>
      <c r="D395" s="126" t="s">
        <v>18</v>
      </c>
      <c r="E395" s="127" t="s">
        <v>248</v>
      </c>
      <c r="F395" s="127"/>
      <c r="G395" s="126" t="s">
        <v>879</v>
      </c>
      <c r="H395" s="128" t="s">
        <v>926</v>
      </c>
      <c r="I395" s="126" t="s">
        <v>927</v>
      </c>
      <c r="J395" s="126" t="s">
        <v>927</v>
      </c>
      <c r="K395" s="126" t="s">
        <v>902</v>
      </c>
      <c r="L395" s="126" t="s">
        <v>902</v>
      </c>
      <c r="M395" s="130">
        <v>46007</v>
      </c>
      <c r="N395" s="131">
        <v>46008</v>
      </c>
      <c r="O395" s="131">
        <v>46111</v>
      </c>
      <c r="P395" s="127">
        <v>1825200</v>
      </c>
      <c r="Q395" s="145">
        <v>1</v>
      </c>
      <c r="R395" s="146">
        <v>0.025</v>
      </c>
      <c r="S395" s="147">
        <v>0.03</v>
      </c>
      <c r="T395" s="148">
        <v>45630</v>
      </c>
      <c r="U395" s="149">
        <v>4563</v>
      </c>
      <c r="V395" s="150">
        <v>0.1</v>
      </c>
      <c r="W395" s="149">
        <v>22815</v>
      </c>
      <c r="X395" s="150">
        <v>0.5</v>
      </c>
      <c r="Y395" s="149">
        <v>11407.5</v>
      </c>
      <c r="Z395" s="157">
        <v>0.25</v>
      </c>
      <c r="AA395" s="149">
        <v>11407.5</v>
      </c>
      <c r="AB395" s="149">
        <v>0.25</v>
      </c>
      <c r="AC395" s="149">
        <v>18252</v>
      </c>
      <c r="AD395" s="158">
        <v>0.4</v>
      </c>
      <c r="AE395" s="147">
        <v>4563</v>
      </c>
      <c r="AF395" s="159"/>
      <c r="AH395" s="126" t="s">
        <v>357</v>
      </c>
    </row>
    <row r="396" s="114" customFormat="1" ht="36" spans="1:34">
      <c r="A396" s="126">
        <v>474</v>
      </c>
      <c r="B396" s="126" t="s">
        <v>16</v>
      </c>
      <c r="C396" s="126" t="s">
        <v>193</v>
      </c>
      <c r="D396" s="126" t="s">
        <v>18</v>
      </c>
      <c r="E396" s="127" t="s">
        <v>254</v>
      </c>
      <c r="F396" s="127"/>
      <c r="G396" s="126" t="s">
        <v>879</v>
      </c>
      <c r="H396" s="128" t="s">
        <v>926</v>
      </c>
      <c r="I396" s="126" t="s">
        <v>927</v>
      </c>
      <c r="J396" s="126" t="s">
        <v>927</v>
      </c>
      <c r="K396" s="126" t="s">
        <v>902</v>
      </c>
      <c r="L396" s="126" t="s">
        <v>902</v>
      </c>
      <c r="M396" s="130">
        <v>46007</v>
      </c>
      <c r="N396" s="131">
        <v>46008</v>
      </c>
      <c r="O396" s="131">
        <v>46111</v>
      </c>
      <c r="P396" s="127">
        <v>2176000</v>
      </c>
      <c r="Q396" s="145">
        <v>1.25</v>
      </c>
      <c r="R396" s="146">
        <v>0.025</v>
      </c>
      <c r="S396" s="147">
        <v>0.04</v>
      </c>
      <c r="T396" s="148">
        <v>68000</v>
      </c>
      <c r="U396" s="149">
        <v>6800</v>
      </c>
      <c r="V396" s="150">
        <v>0.1</v>
      </c>
      <c r="W396" s="149">
        <v>34000</v>
      </c>
      <c r="X396" s="150">
        <v>0.5</v>
      </c>
      <c r="Y396" s="149">
        <v>17000</v>
      </c>
      <c r="Z396" s="157">
        <v>0.25</v>
      </c>
      <c r="AA396" s="149">
        <v>17000</v>
      </c>
      <c r="AB396" s="149">
        <v>0.25</v>
      </c>
      <c r="AC396" s="149">
        <v>27200</v>
      </c>
      <c r="AD396" s="158">
        <v>0.4</v>
      </c>
      <c r="AE396" s="147">
        <v>6800</v>
      </c>
      <c r="AF396" s="159"/>
      <c r="AH396" s="126" t="s">
        <v>357</v>
      </c>
    </row>
    <row r="397" s="114" customFormat="1" ht="36" spans="1:34">
      <c r="A397" s="126">
        <v>475</v>
      </c>
      <c r="B397" s="126" t="s">
        <v>16</v>
      </c>
      <c r="C397" s="126" t="s">
        <v>193</v>
      </c>
      <c r="D397" s="126" t="s">
        <v>18</v>
      </c>
      <c r="E397" s="127" t="s">
        <v>358</v>
      </c>
      <c r="F397" s="127"/>
      <c r="G397" s="126" t="s">
        <v>879</v>
      </c>
      <c r="H397" s="128" t="s">
        <v>928</v>
      </c>
      <c r="I397" s="126" t="s">
        <v>929</v>
      </c>
      <c r="J397" s="126" t="s">
        <v>929</v>
      </c>
      <c r="K397" s="126" t="s">
        <v>882</v>
      </c>
      <c r="L397" s="126" t="s">
        <v>882</v>
      </c>
      <c r="M397" s="130">
        <v>46008</v>
      </c>
      <c r="N397" s="131">
        <v>46012</v>
      </c>
      <c r="O397" s="131">
        <v>46128</v>
      </c>
      <c r="P397" s="127">
        <v>146250</v>
      </c>
      <c r="Q397" s="145">
        <v>1.5</v>
      </c>
      <c r="R397" s="146">
        <v>0.025</v>
      </c>
      <c r="S397" s="147">
        <v>0.0375</v>
      </c>
      <c r="T397" s="148">
        <v>5484.38</v>
      </c>
      <c r="U397" s="149">
        <v>548.44</v>
      </c>
      <c r="V397" s="150">
        <v>0.1</v>
      </c>
      <c r="W397" s="149">
        <v>2742.18</v>
      </c>
      <c r="X397" s="150">
        <v>0.5</v>
      </c>
      <c r="Y397" s="149">
        <v>1371.08</v>
      </c>
      <c r="Z397" s="157">
        <v>0.25</v>
      </c>
      <c r="AA397" s="149">
        <v>1371.1</v>
      </c>
      <c r="AB397" s="149">
        <v>0.25</v>
      </c>
      <c r="AC397" s="149">
        <v>2193.76</v>
      </c>
      <c r="AD397" s="158">
        <v>0.4</v>
      </c>
      <c r="AE397" s="147">
        <v>548.44</v>
      </c>
      <c r="AF397" s="159"/>
      <c r="AH397" s="126" t="s">
        <v>357</v>
      </c>
    </row>
    <row r="398" s="114" customFormat="1" ht="36" spans="1:34">
      <c r="A398" s="126">
        <v>476</v>
      </c>
      <c r="B398" s="34" t="s">
        <v>16</v>
      </c>
      <c r="C398" s="34" t="s">
        <v>930</v>
      </c>
      <c r="D398" s="126" t="str">
        <f>E398</f>
        <v>高标钢结构大棚</v>
      </c>
      <c r="E398" s="127" t="s">
        <v>187</v>
      </c>
      <c r="F398" s="127"/>
      <c r="G398" s="34" t="s">
        <v>931</v>
      </c>
      <c r="H398" s="161" t="s">
        <v>932</v>
      </c>
      <c r="I398" s="34" t="s">
        <v>933</v>
      </c>
      <c r="J398" s="126" t="s">
        <v>933</v>
      </c>
      <c r="K398" s="126" t="s">
        <v>934</v>
      </c>
      <c r="L398" s="126" t="s">
        <v>934</v>
      </c>
      <c r="M398" s="162">
        <v>45673</v>
      </c>
      <c r="N398" s="131">
        <v>45674</v>
      </c>
      <c r="O398" s="131">
        <v>46038</v>
      </c>
      <c r="P398" s="163">
        <v>21</v>
      </c>
      <c r="Q398" s="145">
        <v>32000</v>
      </c>
      <c r="R398" s="146">
        <v>0.025</v>
      </c>
      <c r="S398" s="147">
        <v>800</v>
      </c>
      <c r="T398" s="164">
        <v>16800</v>
      </c>
      <c r="U398" s="149">
        <v>1680</v>
      </c>
      <c r="V398" s="150">
        <v>0.1</v>
      </c>
      <c r="W398" s="160">
        <v>8400</v>
      </c>
      <c r="X398" s="150">
        <v>0.5</v>
      </c>
      <c r="Y398" s="160">
        <v>3360</v>
      </c>
      <c r="Z398" s="157">
        <v>0.2</v>
      </c>
      <c r="AA398" s="160">
        <v>5040</v>
      </c>
      <c r="AB398" s="149">
        <v>0.3</v>
      </c>
      <c r="AC398" s="160">
        <v>6720</v>
      </c>
      <c r="AD398" s="158">
        <v>0.4</v>
      </c>
      <c r="AE398" s="147">
        <v>1680</v>
      </c>
      <c r="AF398" s="159"/>
      <c r="AH398" s="34" t="s">
        <v>187</v>
      </c>
    </row>
    <row r="399" s="114" customFormat="1" ht="36" spans="1:34">
      <c r="A399" s="126">
        <v>477</v>
      </c>
      <c r="B399" s="34" t="s">
        <v>16</v>
      </c>
      <c r="C399" s="34" t="s">
        <v>930</v>
      </c>
      <c r="D399" s="126" t="str">
        <f>E399</f>
        <v>高标大棚附加险</v>
      </c>
      <c r="E399" s="127" t="s">
        <v>222</v>
      </c>
      <c r="F399" s="127"/>
      <c r="G399" s="34" t="s">
        <v>931</v>
      </c>
      <c r="H399" s="161" t="s">
        <v>932</v>
      </c>
      <c r="I399" s="34" t="s">
        <v>933</v>
      </c>
      <c r="J399" s="126" t="s">
        <v>933</v>
      </c>
      <c r="K399" s="126" t="s">
        <v>934</v>
      </c>
      <c r="L399" s="126" t="s">
        <v>934</v>
      </c>
      <c r="M399" s="162">
        <v>45673</v>
      </c>
      <c r="N399" s="131">
        <v>45674</v>
      </c>
      <c r="O399" s="131">
        <v>46038</v>
      </c>
      <c r="P399" s="163">
        <v>21</v>
      </c>
      <c r="Q399" s="145">
        <v>10000</v>
      </c>
      <c r="R399" s="146">
        <v>0.05</v>
      </c>
      <c r="S399" s="147">
        <v>500</v>
      </c>
      <c r="T399" s="164">
        <v>10500</v>
      </c>
      <c r="U399" s="149">
        <v>1050</v>
      </c>
      <c r="V399" s="150">
        <v>0.1</v>
      </c>
      <c r="W399" s="160">
        <v>5250</v>
      </c>
      <c r="X399" s="150">
        <v>0.5</v>
      </c>
      <c r="Y399" s="160">
        <v>2100</v>
      </c>
      <c r="Z399" s="157">
        <v>0.2</v>
      </c>
      <c r="AA399" s="160">
        <v>3150</v>
      </c>
      <c r="AB399" s="149">
        <v>0.3</v>
      </c>
      <c r="AC399" s="160">
        <v>4200</v>
      </c>
      <c r="AD399" s="158">
        <v>0.4</v>
      </c>
      <c r="AE399" s="147">
        <v>1050</v>
      </c>
      <c r="AF399" s="159"/>
      <c r="AH399" s="34" t="s">
        <v>222</v>
      </c>
    </row>
    <row r="400" s="114" customFormat="1" ht="36" spans="1:34">
      <c r="A400" s="126">
        <v>478</v>
      </c>
      <c r="B400" s="126" t="s">
        <v>16</v>
      </c>
      <c r="C400" s="126" t="s">
        <v>930</v>
      </c>
      <c r="D400" s="126" t="s">
        <v>18</v>
      </c>
      <c r="E400" s="127" t="s">
        <v>248</v>
      </c>
      <c r="F400" s="127"/>
      <c r="G400" s="126" t="s">
        <v>931</v>
      </c>
      <c r="H400" s="128" t="s">
        <v>935</v>
      </c>
      <c r="I400" s="126" t="s">
        <v>936</v>
      </c>
      <c r="J400" s="126" t="s">
        <v>936</v>
      </c>
      <c r="K400" s="126" t="s">
        <v>937</v>
      </c>
      <c r="L400" s="126" t="s">
        <v>937</v>
      </c>
      <c r="M400" s="130">
        <v>45729</v>
      </c>
      <c r="N400" s="131">
        <v>45730</v>
      </c>
      <c r="O400" s="131">
        <v>46094</v>
      </c>
      <c r="P400" s="127">
        <v>208440</v>
      </c>
      <c r="Q400" s="145">
        <v>1</v>
      </c>
      <c r="R400" s="146">
        <v>0.025</v>
      </c>
      <c r="S400" s="147">
        <v>0.025</v>
      </c>
      <c r="T400" s="148">
        <v>5211</v>
      </c>
      <c r="U400" s="149">
        <v>521.1</v>
      </c>
      <c r="V400" s="150">
        <v>0.1</v>
      </c>
      <c r="W400" s="149">
        <v>2605.5</v>
      </c>
      <c r="X400" s="150">
        <v>0.5</v>
      </c>
      <c r="Y400" s="149">
        <v>1042.2</v>
      </c>
      <c r="Z400" s="157">
        <v>0.2</v>
      </c>
      <c r="AA400" s="149">
        <v>1563.3</v>
      </c>
      <c r="AB400" s="149">
        <v>0.3</v>
      </c>
      <c r="AC400" s="149">
        <v>2084.4</v>
      </c>
      <c r="AD400" s="158">
        <v>0.4</v>
      </c>
      <c r="AE400" s="147">
        <v>521.1</v>
      </c>
      <c r="AF400" s="159"/>
      <c r="AH400" s="126" t="s">
        <v>357</v>
      </c>
    </row>
    <row r="401" s="114" customFormat="1" ht="36" spans="1:34">
      <c r="A401" s="126">
        <v>479</v>
      </c>
      <c r="B401" s="126" t="s">
        <v>16</v>
      </c>
      <c r="C401" s="126" t="s">
        <v>930</v>
      </c>
      <c r="D401" s="126" t="s">
        <v>18</v>
      </c>
      <c r="E401" s="127" t="s">
        <v>358</v>
      </c>
      <c r="F401" s="127"/>
      <c r="G401" s="126" t="s">
        <v>931</v>
      </c>
      <c r="H401" s="128" t="s">
        <v>935</v>
      </c>
      <c r="I401" s="126" t="s">
        <v>936</v>
      </c>
      <c r="J401" s="126" t="s">
        <v>936</v>
      </c>
      <c r="K401" s="126" t="s">
        <v>937</v>
      </c>
      <c r="L401" s="126" t="s">
        <v>937</v>
      </c>
      <c r="M401" s="130">
        <v>45729</v>
      </c>
      <c r="N401" s="131">
        <v>45730</v>
      </c>
      <c r="O401" s="131">
        <v>46094</v>
      </c>
      <c r="P401" s="127">
        <v>170600</v>
      </c>
      <c r="Q401" s="145">
        <v>1.5</v>
      </c>
      <c r="R401" s="146">
        <v>0.025</v>
      </c>
      <c r="S401" s="147">
        <v>0.0375</v>
      </c>
      <c r="T401" s="148">
        <v>6397.5</v>
      </c>
      <c r="U401" s="149">
        <v>639.75</v>
      </c>
      <c r="V401" s="150">
        <v>0.1</v>
      </c>
      <c r="W401" s="149">
        <v>3198.75</v>
      </c>
      <c r="X401" s="150">
        <v>0.5</v>
      </c>
      <c r="Y401" s="149">
        <v>1279.5</v>
      </c>
      <c r="Z401" s="157">
        <v>0.2</v>
      </c>
      <c r="AA401" s="149">
        <v>1919.25</v>
      </c>
      <c r="AB401" s="149">
        <v>0.3</v>
      </c>
      <c r="AC401" s="149">
        <v>2559</v>
      </c>
      <c r="AD401" s="158">
        <v>0.4</v>
      </c>
      <c r="AE401" s="147">
        <v>639.75</v>
      </c>
      <c r="AF401" s="159"/>
      <c r="AH401" s="126" t="s">
        <v>357</v>
      </c>
    </row>
    <row r="402" s="114" customFormat="1" ht="36" spans="1:34">
      <c r="A402" s="126">
        <v>480</v>
      </c>
      <c r="B402" s="126" t="s">
        <v>16</v>
      </c>
      <c r="C402" s="126" t="s">
        <v>930</v>
      </c>
      <c r="D402" s="126" t="s">
        <v>18</v>
      </c>
      <c r="E402" s="127" t="s">
        <v>294</v>
      </c>
      <c r="F402" s="127"/>
      <c r="G402" s="126" t="s">
        <v>931</v>
      </c>
      <c r="H402" s="128" t="s">
        <v>938</v>
      </c>
      <c r="I402" s="126" t="s">
        <v>939</v>
      </c>
      <c r="J402" s="126" t="s">
        <v>939</v>
      </c>
      <c r="K402" s="126" t="s">
        <v>940</v>
      </c>
      <c r="L402" s="126" t="s">
        <v>940</v>
      </c>
      <c r="M402" s="130">
        <v>45723</v>
      </c>
      <c r="N402" s="131">
        <v>45727</v>
      </c>
      <c r="O402" s="131">
        <v>46091</v>
      </c>
      <c r="P402" s="127">
        <v>17280</v>
      </c>
      <c r="Q402" s="145">
        <v>1.75</v>
      </c>
      <c r="R402" s="146">
        <v>0.025</v>
      </c>
      <c r="S402" s="147">
        <v>0.04375</v>
      </c>
      <c r="T402" s="148">
        <v>756</v>
      </c>
      <c r="U402" s="149">
        <v>75.6</v>
      </c>
      <c r="V402" s="150">
        <v>0.1</v>
      </c>
      <c r="W402" s="149">
        <v>378</v>
      </c>
      <c r="X402" s="150">
        <v>0.5</v>
      </c>
      <c r="Y402" s="149">
        <v>151.2</v>
      </c>
      <c r="Z402" s="157">
        <v>0.2</v>
      </c>
      <c r="AA402" s="149">
        <v>226.8</v>
      </c>
      <c r="AB402" s="149">
        <v>0.3</v>
      </c>
      <c r="AC402" s="149">
        <v>302.4</v>
      </c>
      <c r="AD402" s="158">
        <v>0.4</v>
      </c>
      <c r="AE402" s="147">
        <v>75.6</v>
      </c>
      <c r="AF402" s="159"/>
      <c r="AH402" s="126" t="s">
        <v>357</v>
      </c>
    </row>
    <row r="403" s="114" customFormat="1" ht="36" spans="1:34">
      <c r="A403" s="126">
        <v>481</v>
      </c>
      <c r="B403" s="126" t="s">
        <v>16</v>
      </c>
      <c r="C403" s="126" t="s">
        <v>930</v>
      </c>
      <c r="D403" s="126" t="s">
        <v>18</v>
      </c>
      <c r="E403" s="127" t="s">
        <v>254</v>
      </c>
      <c r="F403" s="127"/>
      <c r="G403" s="126" t="s">
        <v>931</v>
      </c>
      <c r="H403" s="128" t="s">
        <v>941</v>
      </c>
      <c r="I403" s="126" t="s">
        <v>942</v>
      </c>
      <c r="J403" s="126" t="s">
        <v>942</v>
      </c>
      <c r="K403" s="126" t="s">
        <v>943</v>
      </c>
      <c r="L403" s="126" t="s">
        <v>943</v>
      </c>
      <c r="M403" s="130">
        <v>45723</v>
      </c>
      <c r="N403" s="131">
        <v>45727</v>
      </c>
      <c r="O403" s="131">
        <v>46091</v>
      </c>
      <c r="P403" s="127">
        <v>1366480</v>
      </c>
      <c r="Q403" s="145">
        <v>1.25</v>
      </c>
      <c r="R403" s="146">
        <v>0.025</v>
      </c>
      <c r="S403" s="147">
        <v>0.03125</v>
      </c>
      <c r="T403" s="148">
        <v>42702.5</v>
      </c>
      <c r="U403" s="149">
        <v>4270.25</v>
      </c>
      <c r="V403" s="150">
        <v>0.1</v>
      </c>
      <c r="W403" s="149">
        <v>21351.25</v>
      </c>
      <c r="X403" s="150">
        <v>0.5</v>
      </c>
      <c r="Y403" s="149">
        <v>8540.5</v>
      </c>
      <c r="Z403" s="157">
        <v>0.2</v>
      </c>
      <c r="AA403" s="149">
        <v>12810.75</v>
      </c>
      <c r="AB403" s="149">
        <v>0.3</v>
      </c>
      <c r="AC403" s="149">
        <v>17081</v>
      </c>
      <c r="AD403" s="158">
        <v>0.4</v>
      </c>
      <c r="AE403" s="147">
        <v>4270.25</v>
      </c>
      <c r="AF403" s="159"/>
      <c r="AH403" s="126" t="s">
        <v>357</v>
      </c>
    </row>
    <row r="404" s="114" customFormat="1" ht="36" spans="1:34">
      <c r="A404" s="126">
        <v>482</v>
      </c>
      <c r="B404" s="126" t="s">
        <v>16</v>
      </c>
      <c r="C404" s="126" t="s">
        <v>930</v>
      </c>
      <c r="D404" s="126" t="s">
        <v>18</v>
      </c>
      <c r="E404" s="127" t="s">
        <v>294</v>
      </c>
      <c r="F404" s="127"/>
      <c r="G404" s="126" t="s">
        <v>931</v>
      </c>
      <c r="H404" s="128" t="s">
        <v>941</v>
      </c>
      <c r="I404" s="126" t="s">
        <v>942</v>
      </c>
      <c r="J404" s="126" t="s">
        <v>942</v>
      </c>
      <c r="K404" s="126" t="s">
        <v>943</v>
      </c>
      <c r="L404" s="126" t="s">
        <v>943</v>
      </c>
      <c r="M404" s="130">
        <v>45723</v>
      </c>
      <c r="N404" s="131">
        <v>45727</v>
      </c>
      <c r="O404" s="131">
        <v>46091</v>
      </c>
      <c r="P404" s="127">
        <v>61440</v>
      </c>
      <c r="Q404" s="145">
        <v>1.75</v>
      </c>
      <c r="R404" s="146">
        <v>0.025</v>
      </c>
      <c r="S404" s="147">
        <v>0.04375</v>
      </c>
      <c r="T404" s="148">
        <v>2688</v>
      </c>
      <c r="U404" s="149">
        <v>268.8</v>
      </c>
      <c r="V404" s="150">
        <v>0.1</v>
      </c>
      <c r="W404" s="149">
        <v>1344</v>
      </c>
      <c r="X404" s="150">
        <v>0.5</v>
      </c>
      <c r="Y404" s="149">
        <v>537.6</v>
      </c>
      <c r="Z404" s="157">
        <v>0.2</v>
      </c>
      <c r="AA404" s="149">
        <v>806.4</v>
      </c>
      <c r="AB404" s="149">
        <v>0.3</v>
      </c>
      <c r="AC404" s="149">
        <v>1075.2</v>
      </c>
      <c r="AD404" s="158">
        <v>0.4</v>
      </c>
      <c r="AE404" s="147">
        <v>268.8</v>
      </c>
      <c r="AF404" s="159"/>
      <c r="AH404" s="126" t="s">
        <v>357</v>
      </c>
    </row>
    <row r="405" s="114" customFormat="1" ht="36" spans="1:34">
      <c r="A405" s="126">
        <v>483</v>
      </c>
      <c r="B405" s="126" t="s">
        <v>16</v>
      </c>
      <c r="C405" s="126" t="s">
        <v>930</v>
      </c>
      <c r="D405" s="126" t="s">
        <v>18</v>
      </c>
      <c r="E405" s="127" t="s">
        <v>294</v>
      </c>
      <c r="F405" s="127"/>
      <c r="G405" s="126" t="s">
        <v>931</v>
      </c>
      <c r="H405" s="128" t="s">
        <v>944</v>
      </c>
      <c r="I405" s="126" t="s">
        <v>945</v>
      </c>
      <c r="J405" s="126" t="s">
        <v>945</v>
      </c>
      <c r="K405" s="126" t="s">
        <v>946</v>
      </c>
      <c r="L405" s="126" t="s">
        <v>946</v>
      </c>
      <c r="M405" s="130">
        <v>45715</v>
      </c>
      <c r="N405" s="131">
        <v>45717</v>
      </c>
      <c r="O405" s="131">
        <v>46081</v>
      </c>
      <c r="P405" s="127">
        <v>44640</v>
      </c>
      <c r="Q405" s="145">
        <v>1.75</v>
      </c>
      <c r="R405" s="146">
        <v>0.05</v>
      </c>
      <c r="S405" s="147">
        <v>0.0875</v>
      </c>
      <c r="T405" s="148">
        <v>3906</v>
      </c>
      <c r="U405" s="149">
        <v>390.6</v>
      </c>
      <c r="V405" s="150">
        <v>0.1</v>
      </c>
      <c r="W405" s="149">
        <v>1953</v>
      </c>
      <c r="X405" s="150">
        <v>0.5</v>
      </c>
      <c r="Y405" s="149">
        <v>781.2</v>
      </c>
      <c r="Z405" s="157">
        <v>0.2</v>
      </c>
      <c r="AA405" s="149">
        <v>1171.8</v>
      </c>
      <c r="AB405" s="149">
        <v>0.3</v>
      </c>
      <c r="AC405" s="149">
        <v>1562.4</v>
      </c>
      <c r="AD405" s="158">
        <v>0.4</v>
      </c>
      <c r="AE405" s="147">
        <v>390.6</v>
      </c>
      <c r="AF405" s="159"/>
      <c r="AH405" s="126" t="s">
        <v>253</v>
      </c>
    </row>
    <row r="406" s="114" customFormat="1" ht="36" spans="1:34">
      <c r="A406" s="126">
        <v>484</v>
      </c>
      <c r="B406" s="126" t="s">
        <v>16</v>
      </c>
      <c r="C406" s="126" t="s">
        <v>930</v>
      </c>
      <c r="D406" s="126" t="s">
        <v>18</v>
      </c>
      <c r="E406" s="127" t="s">
        <v>294</v>
      </c>
      <c r="F406" s="127"/>
      <c r="G406" s="126" t="s">
        <v>931</v>
      </c>
      <c r="H406" s="128" t="s">
        <v>947</v>
      </c>
      <c r="I406" s="126" t="s">
        <v>945</v>
      </c>
      <c r="J406" s="126" t="s">
        <v>945</v>
      </c>
      <c r="K406" s="126" t="s">
        <v>946</v>
      </c>
      <c r="L406" s="126" t="s">
        <v>946</v>
      </c>
      <c r="M406" s="130">
        <v>45715</v>
      </c>
      <c r="N406" s="131">
        <v>45717</v>
      </c>
      <c r="O406" s="131">
        <v>46081</v>
      </c>
      <c r="P406" s="127">
        <v>38160</v>
      </c>
      <c r="Q406" s="145">
        <v>1.75</v>
      </c>
      <c r="R406" s="146">
        <v>0.025</v>
      </c>
      <c r="S406" s="147">
        <v>0.04375</v>
      </c>
      <c r="T406" s="148">
        <v>1669.5</v>
      </c>
      <c r="U406" s="149">
        <v>166.95</v>
      </c>
      <c r="V406" s="150">
        <v>0.1</v>
      </c>
      <c r="W406" s="149">
        <v>834.75</v>
      </c>
      <c r="X406" s="150">
        <v>0.5</v>
      </c>
      <c r="Y406" s="149">
        <v>333.9</v>
      </c>
      <c r="Z406" s="157">
        <v>0.2</v>
      </c>
      <c r="AA406" s="149">
        <v>500.85</v>
      </c>
      <c r="AB406" s="149">
        <v>0.3</v>
      </c>
      <c r="AC406" s="149">
        <v>667.8</v>
      </c>
      <c r="AD406" s="158">
        <v>0.4</v>
      </c>
      <c r="AE406" s="147">
        <v>166.95</v>
      </c>
      <c r="AF406" s="159"/>
      <c r="AH406" s="126" t="s">
        <v>357</v>
      </c>
    </row>
    <row r="407" s="114" customFormat="1" ht="36" spans="1:34">
      <c r="A407" s="126">
        <v>492</v>
      </c>
      <c r="B407" s="126" t="s">
        <v>16</v>
      </c>
      <c r="C407" s="126" t="s">
        <v>930</v>
      </c>
      <c r="D407" s="126" t="s">
        <v>18</v>
      </c>
      <c r="E407" s="127" t="s">
        <v>294</v>
      </c>
      <c r="F407" s="127"/>
      <c r="G407" s="126" t="s">
        <v>931</v>
      </c>
      <c r="H407" s="128" t="s">
        <v>948</v>
      </c>
      <c r="I407" s="126" t="s">
        <v>949</v>
      </c>
      <c r="J407" s="126" t="s">
        <v>949</v>
      </c>
      <c r="K407" s="126" t="s">
        <v>950</v>
      </c>
      <c r="L407" s="126" t="s">
        <v>950</v>
      </c>
      <c r="M407" s="130">
        <v>45845</v>
      </c>
      <c r="N407" s="131">
        <v>45846</v>
      </c>
      <c r="O407" s="131">
        <v>46203</v>
      </c>
      <c r="P407" s="127">
        <v>63360</v>
      </c>
      <c r="Q407" s="145">
        <v>1.75</v>
      </c>
      <c r="R407" s="146">
        <v>0.025</v>
      </c>
      <c r="S407" s="147">
        <v>0.04375</v>
      </c>
      <c r="T407" s="148">
        <v>2772</v>
      </c>
      <c r="U407" s="149">
        <v>277.2</v>
      </c>
      <c r="V407" s="150">
        <v>0.1</v>
      </c>
      <c r="W407" s="149">
        <v>1386</v>
      </c>
      <c r="X407" s="150">
        <v>0.5</v>
      </c>
      <c r="Y407" s="149">
        <v>554.4</v>
      </c>
      <c r="Z407" s="157">
        <v>0.2</v>
      </c>
      <c r="AA407" s="149">
        <v>831.6</v>
      </c>
      <c r="AB407" s="149">
        <v>0.3</v>
      </c>
      <c r="AC407" s="149">
        <v>1108.8</v>
      </c>
      <c r="AD407" s="158">
        <v>0.4</v>
      </c>
      <c r="AE407" s="147">
        <v>277.2</v>
      </c>
      <c r="AF407" s="159"/>
      <c r="AH407" s="126" t="s">
        <v>357</v>
      </c>
    </row>
    <row r="408" s="114" customFormat="1" ht="36" spans="1:34">
      <c r="A408" s="126">
        <v>493</v>
      </c>
      <c r="B408" s="126" t="s">
        <v>16</v>
      </c>
      <c r="C408" s="126" t="s">
        <v>930</v>
      </c>
      <c r="D408" s="126" t="s">
        <v>18</v>
      </c>
      <c r="E408" s="127" t="s">
        <v>294</v>
      </c>
      <c r="F408" s="127"/>
      <c r="G408" s="126" t="s">
        <v>931</v>
      </c>
      <c r="H408" s="128" t="s">
        <v>951</v>
      </c>
      <c r="I408" s="126" t="s">
        <v>949</v>
      </c>
      <c r="J408" s="126" t="s">
        <v>949</v>
      </c>
      <c r="K408" s="126" t="s">
        <v>952</v>
      </c>
      <c r="L408" s="126" t="s">
        <v>952</v>
      </c>
      <c r="M408" s="130">
        <v>45845</v>
      </c>
      <c r="N408" s="131">
        <v>45846</v>
      </c>
      <c r="O408" s="131">
        <v>46210</v>
      </c>
      <c r="P408" s="127">
        <v>84480</v>
      </c>
      <c r="Q408" s="145">
        <v>1.75</v>
      </c>
      <c r="R408" s="146">
        <v>0.025</v>
      </c>
      <c r="S408" s="147">
        <v>0.04375</v>
      </c>
      <c r="T408" s="148">
        <v>3696</v>
      </c>
      <c r="U408" s="149">
        <v>369.6</v>
      </c>
      <c r="V408" s="150">
        <v>0.1</v>
      </c>
      <c r="W408" s="149">
        <v>1848</v>
      </c>
      <c r="X408" s="150">
        <v>0.5</v>
      </c>
      <c r="Y408" s="149">
        <v>739.2</v>
      </c>
      <c r="Z408" s="157">
        <v>0.2</v>
      </c>
      <c r="AA408" s="149">
        <v>1108.8</v>
      </c>
      <c r="AB408" s="149">
        <v>0.3</v>
      </c>
      <c r="AC408" s="149">
        <v>1478.4</v>
      </c>
      <c r="AD408" s="158">
        <v>0.4</v>
      </c>
      <c r="AE408" s="147">
        <v>369.6</v>
      </c>
      <c r="AF408" s="159"/>
      <c r="AH408" s="126" t="s">
        <v>357</v>
      </c>
    </row>
    <row r="409" s="114" customFormat="1" ht="36" spans="1:34">
      <c r="A409" s="126">
        <v>494</v>
      </c>
      <c r="B409" s="126" t="s">
        <v>16</v>
      </c>
      <c r="C409" s="126" t="s">
        <v>930</v>
      </c>
      <c r="D409" s="126" t="s">
        <v>18</v>
      </c>
      <c r="E409" s="127" t="s">
        <v>254</v>
      </c>
      <c r="F409" s="127"/>
      <c r="G409" s="126" t="s">
        <v>931</v>
      </c>
      <c r="H409" s="128" t="s">
        <v>953</v>
      </c>
      <c r="I409" s="126" t="s">
        <v>954</v>
      </c>
      <c r="J409" s="126" t="s">
        <v>954</v>
      </c>
      <c r="K409" s="126" t="s">
        <v>955</v>
      </c>
      <c r="L409" s="126" t="s">
        <v>955</v>
      </c>
      <c r="M409" s="130">
        <v>45859</v>
      </c>
      <c r="N409" s="131">
        <v>45860</v>
      </c>
      <c r="O409" s="131">
        <v>46039</v>
      </c>
      <c r="P409" s="127">
        <v>514000</v>
      </c>
      <c r="Q409" s="145">
        <v>1.25</v>
      </c>
      <c r="R409" s="146">
        <v>0.025</v>
      </c>
      <c r="S409" s="147">
        <v>0.03125</v>
      </c>
      <c r="T409" s="148">
        <v>16062.5</v>
      </c>
      <c r="U409" s="149">
        <v>1606.25</v>
      </c>
      <c r="V409" s="150">
        <v>0.1</v>
      </c>
      <c r="W409" s="149">
        <v>8031.25</v>
      </c>
      <c r="X409" s="150">
        <v>0.5</v>
      </c>
      <c r="Y409" s="149">
        <v>3212.5</v>
      </c>
      <c r="Z409" s="157">
        <v>0.2</v>
      </c>
      <c r="AA409" s="149">
        <v>4818.75</v>
      </c>
      <c r="AB409" s="149">
        <v>0.3</v>
      </c>
      <c r="AC409" s="149">
        <v>6425</v>
      </c>
      <c r="AD409" s="158">
        <v>0.4</v>
      </c>
      <c r="AE409" s="147">
        <v>1606.25</v>
      </c>
      <c r="AF409" s="159"/>
      <c r="AH409" s="126" t="s">
        <v>357</v>
      </c>
    </row>
    <row r="410" s="114" customFormat="1" ht="36" spans="1:34">
      <c r="A410" s="126">
        <v>495</v>
      </c>
      <c r="B410" s="126" t="s">
        <v>16</v>
      </c>
      <c r="C410" s="126" t="s">
        <v>930</v>
      </c>
      <c r="D410" s="126" t="s">
        <v>18</v>
      </c>
      <c r="E410" s="127" t="s">
        <v>358</v>
      </c>
      <c r="F410" s="127"/>
      <c r="G410" s="126" t="s">
        <v>931</v>
      </c>
      <c r="H410" s="128" t="s">
        <v>953</v>
      </c>
      <c r="I410" s="126" t="s">
        <v>954</v>
      </c>
      <c r="J410" s="126" t="s">
        <v>954</v>
      </c>
      <c r="K410" s="126" t="s">
        <v>955</v>
      </c>
      <c r="L410" s="126" t="s">
        <v>955</v>
      </c>
      <c r="M410" s="130">
        <v>45859</v>
      </c>
      <c r="N410" s="131">
        <v>45860</v>
      </c>
      <c r="O410" s="131">
        <v>46039</v>
      </c>
      <c r="P410" s="127">
        <v>31400</v>
      </c>
      <c r="Q410" s="145">
        <v>1.5</v>
      </c>
      <c r="R410" s="146">
        <v>0.025</v>
      </c>
      <c r="S410" s="147">
        <v>0.0375</v>
      </c>
      <c r="T410" s="148">
        <v>1177.5</v>
      </c>
      <c r="U410" s="149">
        <v>117.75</v>
      </c>
      <c r="V410" s="150">
        <v>0.1</v>
      </c>
      <c r="W410" s="149">
        <v>588.75</v>
      </c>
      <c r="X410" s="150">
        <v>0.5</v>
      </c>
      <c r="Y410" s="149">
        <v>235.5</v>
      </c>
      <c r="Z410" s="157">
        <v>0.2</v>
      </c>
      <c r="AA410" s="149">
        <v>353.25</v>
      </c>
      <c r="AB410" s="149">
        <v>0.3</v>
      </c>
      <c r="AC410" s="149">
        <v>471</v>
      </c>
      <c r="AD410" s="158">
        <v>0.4</v>
      </c>
      <c r="AE410" s="147">
        <v>117.75</v>
      </c>
      <c r="AF410" s="159"/>
      <c r="AH410" s="126" t="s">
        <v>357</v>
      </c>
    </row>
    <row r="411" s="114" customFormat="1" ht="36" spans="1:34">
      <c r="A411" s="126">
        <v>496</v>
      </c>
      <c r="B411" s="126" t="s">
        <v>16</v>
      </c>
      <c r="C411" s="126" t="s">
        <v>930</v>
      </c>
      <c r="D411" s="126" t="s">
        <v>18</v>
      </c>
      <c r="E411" s="127" t="s">
        <v>294</v>
      </c>
      <c r="F411" s="127"/>
      <c r="G411" s="126" t="s">
        <v>931</v>
      </c>
      <c r="H411" s="128" t="s">
        <v>956</v>
      </c>
      <c r="I411" s="126" t="s">
        <v>957</v>
      </c>
      <c r="J411" s="126" t="s">
        <v>957</v>
      </c>
      <c r="K411" s="126" t="s">
        <v>958</v>
      </c>
      <c r="L411" s="126" t="s">
        <v>958</v>
      </c>
      <c r="M411" s="130">
        <v>45957</v>
      </c>
      <c r="N411" s="131">
        <v>45958</v>
      </c>
      <c r="O411" s="131">
        <v>46322</v>
      </c>
      <c r="P411" s="127">
        <v>252828</v>
      </c>
      <c r="Q411" s="145">
        <v>1.75</v>
      </c>
      <c r="R411" s="146">
        <v>0.025</v>
      </c>
      <c r="S411" s="147">
        <v>0.04375</v>
      </c>
      <c r="T411" s="148">
        <v>11061.23</v>
      </c>
      <c r="U411" s="149">
        <v>1106.12</v>
      </c>
      <c r="V411" s="150">
        <v>0.1</v>
      </c>
      <c r="W411" s="149">
        <v>5530.62</v>
      </c>
      <c r="X411" s="150">
        <v>0.5</v>
      </c>
      <c r="Y411" s="149">
        <v>2212.25</v>
      </c>
      <c r="Z411" s="157">
        <v>0.2</v>
      </c>
      <c r="AA411" s="149">
        <v>3318.37</v>
      </c>
      <c r="AB411" s="149">
        <v>0.3</v>
      </c>
      <c r="AC411" s="149">
        <v>4424.49</v>
      </c>
      <c r="AD411" s="158">
        <v>0.4</v>
      </c>
      <c r="AE411" s="147">
        <v>1106.12</v>
      </c>
      <c r="AF411" s="159"/>
      <c r="AH411" s="126" t="s">
        <v>357</v>
      </c>
    </row>
    <row r="412" s="114" customFormat="1" ht="36" spans="1:34">
      <c r="A412" s="126">
        <v>497</v>
      </c>
      <c r="B412" s="126" t="s">
        <v>16</v>
      </c>
      <c r="C412" s="126" t="s">
        <v>930</v>
      </c>
      <c r="D412" s="126" t="s">
        <v>18</v>
      </c>
      <c r="E412" s="127" t="s">
        <v>355</v>
      </c>
      <c r="F412" s="127"/>
      <c r="G412" s="126" t="s">
        <v>931</v>
      </c>
      <c r="H412" s="128" t="s">
        <v>959</v>
      </c>
      <c r="I412" s="126" t="s">
        <v>960</v>
      </c>
      <c r="J412" s="126" t="s">
        <v>960</v>
      </c>
      <c r="K412" s="126" t="s">
        <v>961</v>
      </c>
      <c r="L412" s="126" t="s">
        <v>961</v>
      </c>
      <c r="M412" s="130">
        <v>45980</v>
      </c>
      <c r="N412" s="131">
        <v>45981</v>
      </c>
      <c r="O412" s="131">
        <v>46040</v>
      </c>
      <c r="P412" s="127">
        <v>19780200</v>
      </c>
      <c r="Q412" s="145">
        <v>0.5</v>
      </c>
      <c r="R412" s="146">
        <v>0.025</v>
      </c>
      <c r="S412" s="147">
        <v>0.0125</v>
      </c>
      <c r="T412" s="148">
        <v>247252.5</v>
      </c>
      <c r="U412" s="149">
        <v>24725.25</v>
      </c>
      <c r="V412" s="150">
        <v>0.1</v>
      </c>
      <c r="W412" s="149">
        <v>123626.25</v>
      </c>
      <c r="X412" s="150">
        <v>0.5</v>
      </c>
      <c r="Y412" s="149">
        <v>49450.5</v>
      </c>
      <c r="Z412" s="157">
        <v>0.2</v>
      </c>
      <c r="AA412" s="149">
        <v>74175.75</v>
      </c>
      <c r="AB412" s="149">
        <v>0.3</v>
      </c>
      <c r="AC412" s="149">
        <v>98901</v>
      </c>
      <c r="AD412" s="158">
        <v>0.4</v>
      </c>
      <c r="AE412" s="147">
        <v>24725.25</v>
      </c>
      <c r="AF412" s="159"/>
      <c r="AH412" s="126" t="s">
        <v>357</v>
      </c>
    </row>
    <row r="413" s="114" customFormat="1" ht="36" spans="1:34">
      <c r="A413" s="126">
        <v>498</v>
      </c>
      <c r="B413" s="126" t="s">
        <v>16</v>
      </c>
      <c r="C413" s="126" t="s">
        <v>930</v>
      </c>
      <c r="D413" s="126" t="s">
        <v>18</v>
      </c>
      <c r="E413" s="127" t="s">
        <v>355</v>
      </c>
      <c r="F413" s="127"/>
      <c r="G413" s="126" t="s">
        <v>931</v>
      </c>
      <c r="H413" s="128" t="s">
        <v>962</v>
      </c>
      <c r="I413" s="126" t="s">
        <v>963</v>
      </c>
      <c r="J413" s="126" t="s">
        <v>963</v>
      </c>
      <c r="K413" s="126" t="s">
        <v>964</v>
      </c>
      <c r="L413" s="126" t="s">
        <v>964</v>
      </c>
      <c r="M413" s="130">
        <v>46007</v>
      </c>
      <c r="N413" s="131">
        <v>46010</v>
      </c>
      <c r="O413" s="131">
        <v>46069</v>
      </c>
      <c r="P413" s="127">
        <v>15634960</v>
      </c>
      <c r="Q413" s="145">
        <v>0.5</v>
      </c>
      <c r="R413" s="146">
        <v>0.025</v>
      </c>
      <c r="S413" s="147">
        <v>0.0125</v>
      </c>
      <c r="T413" s="148">
        <v>195437</v>
      </c>
      <c r="U413" s="149">
        <v>19543.7</v>
      </c>
      <c r="V413" s="150">
        <v>0.1</v>
      </c>
      <c r="W413" s="149">
        <v>97718.5</v>
      </c>
      <c r="X413" s="150">
        <v>0.5</v>
      </c>
      <c r="Y413" s="149">
        <v>39087.4</v>
      </c>
      <c r="Z413" s="157">
        <v>0.2</v>
      </c>
      <c r="AA413" s="149">
        <v>58631.1</v>
      </c>
      <c r="AB413" s="149">
        <v>0.3</v>
      </c>
      <c r="AC413" s="149">
        <v>78174.8</v>
      </c>
      <c r="AD413" s="158">
        <v>0.4</v>
      </c>
      <c r="AE413" s="147">
        <v>19543.7</v>
      </c>
      <c r="AF413" s="159"/>
      <c r="AH413" s="126" t="s">
        <v>357</v>
      </c>
    </row>
    <row r="414" s="114" customFormat="1" ht="48" spans="1:34">
      <c r="A414" s="126">
        <v>499</v>
      </c>
      <c r="B414" s="126" t="s">
        <v>16</v>
      </c>
      <c r="C414" s="126" t="s">
        <v>965</v>
      </c>
      <c r="D414" s="126" t="s">
        <v>18</v>
      </c>
      <c r="E414" s="127" t="s">
        <v>294</v>
      </c>
      <c r="F414" s="127"/>
      <c r="G414" s="126" t="s">
        <v>114</v>
      </c>
      <c r="H414" s="128" t="s">
        <v>966</v>
      </c>
      <c r="I414" s="126" t="s">
        <v>967</v>
      </c>
      <c r="J414" s="126" t="s">
        <v>967</v>
      </c>
      <c r="K414" s="126" t="s">
        <v>968</v>
      </c>
      <c r="L414" s="126" t="s">
        <v>968</v>
      </c>
      <c r="M414" s="130">
        <v>45728</v>
      </c>
      <c r="N414" s="131">
        <v>45730</v>
      </c>
      <c r="O414" s="131">
        <v>46094</v>
      </c>
      <c r="P414" s="127">
        <v>50000</v>
      </c>
      <c r="Q414" s="145">
        <v>1.75</v>
      </c>
      <c r="R414" s="146">
        <v>0.025</v>
      </c>
      <c r="S414" s="165">
        <v>0.0004375</v>
      </c>
      <c r="T414" s="148">
        <v>2187.5</v>
      </c>
      <c r="U414" s="149">
        <v>218.75</v>
      </c>
      <c r="V414" s="150">
        <v>0.1</v>
      </c>
      <c r="W414" s="149">
        <v>1093.75</v>
      </c>
      <c r="X414" s="150">
        <v>0.5</v>
      </c>
      <c r="Y414" s="149">
        <v>0</v>
      </c>
      <c r="Z414" s="157">
        <v>0</v>
      </c>
      <c r="AA414" s="149">
        <v>1093.75</v>
      </c>
      <c r="AB414" s="149">
        <v>0.5</v>
      </c>
      <c r="AC414" s="149">
        <v>875</v>
      </c>
      <c r="AD414" s="158">
        <v>0.4</v>
      </c>
      <c r="AE414" s="147">
        <v>218.75</v>
      </c>
      <c r="AF414" s="159"/>
      <c r="AH414" s="126" t="s">
        <v>357</v>
      </c>
    </row>
    <row r="415" s="114" customFormat="1" ht="48" spans="1:34">
      <c r="A415" s="126">
        <v>500</v>
      </c>
      <c r="B415" s="126" t="s">
        <v>16</v>
      </c>
      <c r="C415" s="126" t="s">
        <v>965</v>
      </c>
      <c r="D415" s="126" t="s">
        <v>18</v>
      </c>
      <c r="E415" s="127" t="s">
        <v>294</v>
      </c>
      <c r="F415" s="127"/>
      <c r="G415" s="126" t="s">
        <v>114</v>
      </c>
      <c r="H415" s="128" t="s">
        <v>969</v>
      </c>
      <c r="I415" s="126" t="s">
        <v>970</v>
      </c>
      <c r="J415" s="126" t="s">
        <v>970</v>
      </c>
      <c r="K415" s="126" t="s">
        <v>968</v>
      </c>
      <c r="L415" s="126" t="s">
        <v>968</v>
      </c>
      <c r="M415" s="130">
        <v>45728</v>
      </c>
      <c r="N415" s="131">
        <v>45730</v>
      </c>
      <c r="O415" s="131">
        <v>46094</v>
      </c>
      <c r="P415" s="127">
        <v>88000</v>
      </c>
      <c r="Q415" s="145">
        <v>1.75</v>
      </c>
      <c r="R415" s="146">
        <v>0.025</v>
      </c>
      <c r="S415" s="165">
        <v>0.0004375</v>
      </c>
      <c r="T415" s="148">
        <v>3850</v>
      </c>
      <c r="U415" s="149">
        <v>385</v>
      </c>
      <c r="V415" s="150">
        <v>0.1</v>
      </c>
      <c r="W415" s="149">
        <v>1925</v>
      </c>
      <c r="X415" s="150">
        <v>0.5</v>
      </c>
      <c r="Y415" s="149">
        <v>0</v>
      </c>
      <c r="Z415" s="157">
        <v>0</v>
      </c>
      <c r="AA415" s="149">
        <v>1925</v>
      </c>
      <c r="AB415" s="149">
        <v>0.5</v>
      </c>
      <c r="AC415" s="149">
        <v>1540</v>
      </c>
      <c r="AD415" s="158">
        <v>0.4</v>
      </c>
      <c r="AE415" s="147">
        <v>385</v>
      </c>
      <c r="AF415" s="159"/>
      <c r="AH415" s="126" t="s">
        <v>357</v>
      </c>
    </row>
    <row r="416" s="114" customFormat="1" ht="48" spans="1:34">
      <c r="A416" s="126">
        <v>501</v>
      </c>
      <c r="B416" s="126" t="s">
        <v>16</v>
      </c>
      <c r="C416" s="126" t="s">
        <v>965</v>
      </c>
      <c r="D416" s="126" t="s">
        <v>18</v>
      </c>
      <c r="E416" s="127" t="s">
        <v>294</v>
      </c>
      <c r="F416" s="127"/>
      <c r="G416" s="126" t="s">
        <v>114</v>
      </c>
      <c r="H416" s="128" t="s">
        <v>971</v>
      </c>
      <c r="I416" s="126" t="s">
        <v>972</v>
      </c>
      <c r="J416" s="126" t="s">
        <v>972</v>
      </c>
      <c r="K416" s="126" t="s">
        <v>973</v>
      </c>
      <c r="L416" s="126" t="s">
        <v>973</v>
      </c>
      <c r="M416" s="130">
        <v>45728</v>
      </c>
      <c r="N416" s="131">
        <v>45730</v>
      </c>
      <c r="O416" s="131">
        <v>46094</v>
      </c>
      <c r="P416" s="127">
        <v>50000</v>
      </c>
      <c r="Q416" s="145">
        <v>1.75</v>
      </c>
      <c r="R416" s="146">
        <v>0.025</v>
      </c>
      <c r="S416" s="165">
        <v>0.0004375</v>
      </c>
      <c r="T416" s="148">
        <v>2187.5</v>
      </c>
      <c r="U416" s="149">
        <v>218.75</v>
      </c>
      <c r="V416" s="150">
        <v>0.1</v>
      </c>
      <c r="W416" s="149">
        <v>1093.75</v>
      </c>
      <c r="X416" s="150">
        <v>0.5</v>
      </c>
      <c r="Y416" s="149">
        <v>0</v>
      </c>
      <c r="Z416" s="157">
        <v>0</v>
      </c>
      <c r="AA416" s="149">
        <v>1093.75</v>
      </c>
      <c r="AB416" s="149">
        <v>0.5</v>
      </c>
      <c r="AC416" s="149">
        <v>875</v>
      </c>
      <c r="AD416" s="158">
        <v>0.4</v>
      </c>
      <c r="AE416" s="147">
        <v>218.75</v>
      </c>
      <c r="AF416" s="159"/>
      <c r="AH416" s="126" t="s">
        <v>357</v>
      </c>
    </row>
    <row r="417" s="114" customFormat="1" ht="36" spans="1:34">
      <c r="A417" s="126">
        <v>502</v>
      </c>
      <c r="B417" s="126" t="s">
        <v>16</v>
      </c>
      <c r="C417" s="126" t="s">
        <v>965</v>
      </c>
      <c r="D417" s="126" t="s">
        <v>18</v>
      </c>
      <c r="E417" s="127" t="s">
        <v>294</v>
      </c>
      <c r="F417" s="127"/>
      <c r="G417" s="126" t="s">
        <v>114</v>
      </c>
      <c r="H417" s="128" t="s">
        <v>974</v>
      </c>
      <c r="I417" s="126" t="s">
        <v>975</v>
      </c>
      <c r="J417" s="126" t="s">
        <v>975</v>
      </c>
      <c r="K417" s="126" t="s">
        <v>976</v>
      </c>
      <c r="L417" s="126" t="s">
        <v>976</v>
      </c>
      <c r="M417" s="130">
        <v>45763</v>
      </c>
      <c r="N417" s="131">
        <v>45766</v>
      </c>
      <c r="O417" s="131">
        <v>46130</v>
      </c>
      <c r="P417" s="127">
        <v>60000</v>
      </c>
      <c r="Q417" s="145">
        <v>1.75</v>
      </c>
      <c r="R417" s="146">
        <v>0.05</v>
      </c>
      <c r="S417" s="165">
        <v>0.000875</v>
      </c>
      <c r="T417" s="148">
        <v>5250</v>
      </c>
      <c r="U417" s="149">
        <v>525</v>
      </c>
      <c r="V417" s="150">
        <v>0.1</v>
      </c>
      <c r="W417" s="149">
        <v>2625</v>
      </c>
      <c r="X417" s="150">
        <v>0.5</v>
      </c>
      <c r="Y417" s="149">
        <v>0</v>
      </c>
      <c r="Z417" s="157">
        <v>0</v>
      </c>
      <c r="AA417" s="149">
        <v>2625</v>
      </c>
      <c r="AB417" s="149">
        <v>0.5</v>
      </c>
      <c r="AC417" s="149">
        <v>2100</v>
      </c>
      <c r="AD417" s="158">
        <v>0.4</v>
      </c>
      <c r="AE417" s="147">
        <v>525</v>
      </c>
      <c r="AF417" s="159"/>
      <c r="AH417" s="126" t="s">
        <v>253</v>
      </c>
    </row>
    <row r="418" s="114" customFormat="1" ht="36" spans="1:34">
      <c r="A418" s="126">
        <v>503</v>
      </c>
      <c r="B418" s="126" t="s">
        <v>16</v>
      </c>
      <c r="C418" s="126" t="s">
        <v>965</v>
      </c>
      <c r="D418" s="126" t="s">
        <v>18</v>
      </c>
      <c r="E418" s="127" t="s">
        <v>294</v>
      </c>
      <c r="F418" s="127"/>
      <c r="G418" s="126" t="s">
        <v>114</v>
      </c>
      <c r="H418" s="128" t="s">
        <v>977</v>
      </c>
      <c r="I418" s="126" t="s">
        <v>975</v>
      </c>
      <c r="J418" s="126" t="s">
        <v>975</v>
      </c>
      <c r="K418" s="126" t="s">
        <v>976</v>
      </c>
      <c r="L418" s="126" t="s">
        <v>976</v>
      </c>
      <c r="M418" s="130">
        <v>45763</v>
      </c>
      <c r="N418" s="131">
        <v>45766</v>
      </c>
      <c r="O418" s="131">
        <v>46130</v>
      </c>
      <c r="P418" s="127">
        <v>63000</v>
      </c>
      <c r="Q418" s="145">
        <v>1.75</v>
      </c>
      <c r="R418" s="146">
        <v>0.025</v>
      </c>
      <c r="S418" s="165">
        <v>0.0004375</v>
      </c>
      <c r="T418" s="148">
        <v>2756.25</v>
      </c>
      <c r="U418" s="149">
        <v>275.62</v>
      </c>
      <c r="V418" s="150">
        <v>0.1</v>
      </c>
      <c r="W418" s="149">
        <v>1378.13</v>
      </c>
      <c r="X418" s="150">
        <v>0.5</v>
      </c>
      <c r="Y418" s="149">
        <v>0</v>
      </c>
      <c r="Z418" s="157">
        <v>0</v>
      </c>
      <c r="AA418" s="149">
        <v>1378.13</v>
      </c>
      <c r="AB418" s="149">
        <v>0.5</v>
      </c>
      <c r="AC418" s="149">
        <v>1102.5</v>
      </c>
      <c r="AD418" s="158">
        <v>0.4</v>
      </c>
      <c r="AE418" s="147">
        <v>275.62</v>
      </c>
      <c r="AF418" s="159"/>
      <c r="AH418" s="126" t="s">
        <v>357</v>
      </c>
    </row>
    <row r="419" s="114" customFormat="1" ht="36" spans="1:34">
      <c r="A419" s="126">
        <v>504</v>
      </c>
      <c r="B419" s="126" t="s">
        <v>16</v>
      </c>
      <c r="C419" s="126" t="s">
        <v>965</v>
      </c>
      <c r="D419" s="126" t="s">
        <v>18</v>
      </c>
      <c r="E419" s="127" t="s">
        <v>358</v>
      </c>
      <c r="F419" s="127"/>
      <c r="G419" s="126" t="s">
        <v>114</v>
      </c>
      <c r="H419" s="128" t="s">
        <v>978</v>
      </c>
      <c r="I419" s="126" t="s">
        <v>979</v>
      </c>
      <c r="J419" s="126" t="s">
        <v>979</v>
      </c>
      <c r="K419" s="126" t="s">
        <v>980</v>
      </c>
      <c r="L419" s="126" t="s">
        <v>980</v>
      </c>
      <c r="M419" s="130">
        <v>45776</v>
      </c>
      <c r="N419" s="131">
        <v>45777</v>
      </c>
      <c r="O419" s="131">
        <v>46141</v>
      </c>
      <c r="P419" s="127">
        <v>144200</v>
      </c>
      <c r="Q419" s="145">
        <v>1.5</v>
      </c>
      <c r="R419" s="146">
        <v>0.025</v>
      </c>
      <c r="S419" s="165">
        <v>0.000375</v>
      </c>
      <c r="T419" s="148">
        <v>5407.5</v>
      </c>
      <c r="U419" s="149">
        <v>540.75</v>
      </c>
      <c r="V419" s="150">
        <v>0.1</v>
      </c>
      <c r="W419" s="149">
        <v>2703.75</v>
      </c>
      <c r="X419" s="150">
        <v>0.5</v>
      </c>
      <c r="Y419" s="149">
        <v>0</v>
      </c>
      <c r="Z419" s="157">
        <v>0</v>
      </c>
      <c r="AA419" s="149">
        <v>2703.75</v>
      </c>
      <c r="AB419" s="149">
        <v>0.5</v>
      </c>
      <c r="AC419" s="149">
        <v>2163</v>
      </c>
      <c r="AD419" s="158">
        <v>0.4</v>
      </c>
      <c r="AE419" s="147">
        <v>540.75</v>
      </c>
      <c r="AF419" s="159"/>
      <c r="AH419" s="126" t="s">
        <v>357</v>
      </c>
    </row>
    <row r="420" s="114" customFormat="1" ht="36" spans="1:34">
      <c r="A420" s="126">
        <v>505</v>
      </c>
      <c r="B420" s="126" t="s">
        <v>16</v>
      </c>
      <c r="C420" s="126" t="s">
        <v>965</v>
      </c>
      <c r="D420" s="126" t="s">
        <v>18</v>
      </c>
      <c r="E420" s="127" t="s">
        <v>358</v>
      </c>
      <c r="F420" s="127"/>
      <c r="G420" s="126" t="s">
        <v>114</v>
      </c>
      <c r="H420" s="128" t="s">
        <v>981</v>
      </c>
      <c r="I420" s="126" t="s">
        <v>982</v>
      </c>
      <c r="J420" s="126" t="s">
        <v>982</v>
      </c>
      <c r="K420" s="126" t="s">
        <v>983</v>
      </c>
      <c r="L420" s="126" t="s">
        <v>983</v>
      </c>
      <c r="M420" s="130">
        <v>45776</v>
      </c>
      <c r="N420" s="131">
        <v>45777</v>
      </c>
      <c r="O420" s="131">
        <v>46141</v>
      </c>
      <c r="P420" s="127">
        <v>902235</v>
      </c>
      <c r="Q420" s="145">
        <v>1.5</v>
      </c>
      <c r="R420" s="146">
        <v>0.025</v>
      </c>
      <c r="S420" s="165">
        <v>0.000375</v>
      </c>
      <c r="T420" s="148">
        <v>33833.81</v>
      </c>
      <c r="U420" s="149">
        <v>3383.38</v>
      </c>
      <c r="V420" s="150">
        <v>0.1</v>
      </c>
      <c r="W420" s="149">
        <v>16916.91</v>
      </c>
      <c r="X420" s="150">
        <v>0.5</v>
      </c>
      <c r="Y420" s="149">
        <v>0</v>
      </c>
      <c r="Z420" s="157">
        <v>0</v>
      </c>
      <c r="AA420" s="149">
        <v>16916.91</v>
      </c>
      <c r="AB420" s="149">
        <v>0.5</v>
      </c>
      <c r="AC420" s="149">
        <v>13533.52</v>
      </c>
      <c r="AD420" s="158">
        <v>0.4</v>
      </c>
      <c r="AE420" s="147">
        <v>3383.38</v>
      </c>
      <c r="AF420" s="159"/>
      <c r="AH420" s="126" t="s">
        <v>357</v>
      </c>
    </row>
    <row r="421" s="114" customFormat="1" ht="36" spans="1:34">
      <c r="A421" s="126">
        <v>506</v>
      </c>
      <c r="B421" s="126" t="s">
        <v>16</v>
      </c>
      <c r="C421" s="126" t="s">
        <v>965</v>
      </c>
      <c r="D421" s="126" t="s">
        <v>18</v>
      </c>
      <c r="E421" s="127" t="s">
        <v>254</v>
      </c>
      <c r="F421" s="127"/>
      <c r="G421" s="126" t="s">
        <v>114</v>
      </c>
      <c r="H421" s="128" t="s">
        <v>984</v>
      </c>
      <c r="I421" s="126" t="s">
        <v>985</v>
      </c>
      <c r="J421" s="126" t="s">
        <v>985</v>
      </c>
      <c r="K421" s="126" t="s">
        <v>986</v>
      </c>
      <c r="L421" s="126" t="s">
        <v>986</v>
      </c>
      <c r="M421" s="130">
        <v>45786</v>
      </c>
      <c r="N421" s="131">
        <v>45787</v>
      </c>
      <c r="O421" s="131">
        <v>46151</v>
      </c>
      <c r="P421" s="127">
        <v>299000</v>
      </c>
      <c r="Q421" s="145">
        <v>1.25</v>
      </c>
      <c r="R421" s="146">
        <v>0.025</v>
      </c>
      <c r="S421" s="165">
        <v>0.0003125</v>
      </c>
      <c r="T421" s="148">
        <v>9343.75</v>
      </c>
      <c r="U421" s="149">
        <v>934.37</v>
      </c>
      <c r="V421" s="150">
        <v>0.1</v>
      </c>
      <c r="W421" s="149">
        <v>4671.88</v>
      </c>
      <c r="X421" s="150">
        <v>0.5</v>
      </c>
      <c r="Y421" s="149">
        <v>0</v>
      </c>
      <c r="Z421" s="157">
        <v>0</v>
      </c>
      <c r="AA421" s="149">
        <v>4671.88</v>
      </c>
      <c r="AB421" s="149">
        <v>0.5</v>
      </c>
      <c r="AC421" s="149">
        <v>3737.5</v>
      </c>
      <c r="AD421" s="158">
        <v>0.4</v>
      </c>
      <c r="AE421" s="147">
        <v>934.37</v>
      </c>
      <c r="AF421" s="159"/>
      <c r="AH421" s="126" t="s">
        <v>357</v>
      </c>
    </row>
    <row r="422" s="114" customFormat="1" ht="36" spans="1:34">
      <c r="A422" s="126">
        <v>507</v>
      </c>
      <c r="B422" s="126" t="s">
        <v>16</v>
      </c>
      <c r="C422" s="126" t="s">
        <v>965</v>
      </c>
      <c r="D422" s="126" t="s">
        <v>18</v>
      </c>
      <c r="E422" s="127" t="s">
        <v>248</v>
      </c>
      <c r="F422" s="127"/>
      <c r="G422" s="126" t="s">
        <v>114</v>
      </c>
      <c r="H422" s="128" t="s">
        <v>987</v>
      </c>
      <c r="I422" s="126" t="s">
        <v>988</v>
      </c>
      <c r="J422" s="126" t="s">
        <v>988</v>
      </c>
      <c r="K422" s="126" t="s">
        <v>986</v>
      </c>
      <c r="L422" s="126" t="s">
        <v>986</v>
      </c>
      <c r="M422" s="130">
        <v>45786</v>
      </c>
      <c r="N422" s="131">
        <v>45787</v>
      </c>
      <c r="O422" s="131">
        <v>46151</v>
      </c>
      <c r="P422" s="127">
        <v>1193600</v>
      </c>
      <c r="Q422" s="145">
        <v>1</v>
      </c>
      <c r="R422" s="146">
        <v>0.025</v>
      </c>
      <c r="S422" s="165">
        <v>0.00025</v>
      </c>
      <c r="T422" s="148">
        <v>29840</v>
      </c>
      <c r="U422" s="149">
        <v>2984</v>
      </c>
      <c r="V422" s="150">
        <v>0.1</v>
      </c>
      <c r="W422" s="149">
        <v>14920</v>
      </c>
      <c r="X422" s="150">
        <v>0.5</v>
      </c>
      <c r="Y422" s="149">
        <v>0</v>
      </c>
      <c r="Z422" s="157">
        <v>0</v>
      </c>
      <c r="AA422" s="149">
        <v>14920</v>
      </c>
      <c r="AB422" s="149">
        <v>0.5</v>
      </c>
      <c r="AC422" s="149">
        <v>11936</v>
      </c>
      <c r="AD422" s="158">
        <v>0.4</v>
      </c>
      <c r="AE422" s="147">
        <v>2984</v>
      </c>
      <c r="AF422" s="159"/>
      <c r="AH422" s="126" t="s">
        <v>357</v>
      </c>
    </row>
    <row r="423" s="114" customFormat="1" ht="36" spans="1:34">
      <c r="A423" s="126">
        <v>508</v>
      </c>
      <c r="B423" s="126" t="s">
        <v>16</v>
      </c>
      <c r="C423" s="126" t="s">
        <v>965</v>
      </c>
      <c r="D423" s="126" t="s">
        <v>18</v>
      </c>
      <c r="E423" s="127" t="s">
        <v>358</v>
      </c>
      <c r="F423" s="127"/>
      <c r="G423" s="126" t="s">
        <v>114</v>
      </c>
      <c r="H423" s="128" t="s">
        <v>989</v>
      </c>
      <c r="I423" s="126" t="s">
        <v>990</v>
      </c>
      <c r="J423" s="126" t="s">
        <v>990</v>
      </c>
      <c r="K423" s="126" t="s">
        <v>986</v>
      </c>
      <c r="L423" s="126" t="s">
        <v>986</v>
      </c>
      <c r="M423" s="130">
        <v>45786</v>
      </c>
      <c r="N423" s="131">
        <v>45787</v>
      </c>
      <c r="O423" s="131">
        <v>46151</v>
      </c>
      <c r="P423" s="127">
        <v>1707150</v>
      </c>
      <c r="Q423" s="145">
        <v>1.5</v>
      </c>
      <c r="R423" s="146">
        <v>0.025</v>
      </c>
      <c r="S423" s="165">
        <v>0.000375</v>
      </c>
      <c r="T423" s="148">
        <v>64018.13</v>
      </c>
      <c r="U423" s="149">
        <v>6401.81</v>
      </c>
      <c r="V423" s="150">
        <v>0.1</v>
      </c>
      <c r="W423" s="149">
        <v>32009.07</v>
      </c>
      <c r="X423" s="150">
        <v>0.5</v>
      </c>
      <c r="Y423" s="149">
        <v>0</v>
      </c>
      <c r="Z423" s="157">
        <v>0</v>
      </c>
      <c r="AA423" s="149">
        <v>32009.07</v>
      </c>
      <c r="AB423" s="149">
        <v>0.5</v>
      </c>
      <c r="AC423" s="149">
        <v>25607.25</v>
      </c>
      <c r="AD423" s="158">
        <v>0.4</v>
      </c>
      <c r="AE423" s="147">
        <v>6401.81</v>
      </c>
      <c r="AF423" s="159"/>
      <c r="AH423" s="126" t="s">
        <v>357</v>
      </c>
    </row>
    <row r="424" s="114" customFormat="1" ht="36" spans="1:34">
      <c r="A424" s="126">
        <v>509</v>
      </c>
      <c r="B424" s="126" t="s">
        <v>16</v>
      </c>
      <c r="C424" s="126" t="s">
        <v>965</v>
      </c>
      <c r="D424" s="126" t="s">
        <v>18</v>
      </c>
      <c r="E424" s="127" t="s">
        <v>294</v>
      </c>
      <c r="F424" s="127"/>
      <c r="G424" s="126" t="s">
        <v>114</v>
      </c>
      <c r="H424" s="128" t="s">
        <v>991</v>
      </c>
      <c r="I424" s="126" t="s">
        <v>992</v>
      </c>
      <c r="J424" s="126" t="s">
        <v>992</v>
      </c>
      <c r="K424" s="126" t="s">
        <v>993</v>
      </c>
      <c r="L424" s="126" t="s">
        <v>993</v>
      </c>
      <c r="M424" s="130">
        <v>45877</v>
      </c>
      <c r="N424" s="131">
        <v>45878</v>
      </c>
      <c r="O424" s="131">
        <v>46242</v>
      </c>
      <c r="P424" s="127">
        <v>67500</v>
      </c>
      <c r="Q424" s="145">
        <v>1.75</v>
      </c>
      <c r="R424" s="146">
        <v>0.025</v>
      </c>
      <c r="S424" s="165">
        <v>0.0004375</v>
      </c>
      <c r="T424" s="148">
        <v>2953.13</v>
      </c>
      <c r="U424" s="149">
        <v>295.31</v>
      </c>
      <c r="V424" s="150">
        <v>0.1</v>
      </c>
      <c r="W424" s="149">
        <v>1476.57</v>
      </c>
      <c r="X424" s="150">
        <v>0.5</v>
      </c>
      <c r="Y424" s="149">
        <v>0</v>
      </c>
      <c r="Z424" s="157">
        <v>0</v>
      </c>
      <c r="AA424" s="149">
        <v>1476.57</v>
      </c>
      <c r="AB424" s="149">
        <v>0.5</v>
      </c>
      <c r="AC424" s="149">
        <v>1181.25</v>
      </c>
      <c r="AD424" s="158">
        <v>0.4</v>
      </c>
      <c r="AE424" s="147">
        <v>295.31</v>
      </c>
      <c r="AF424" s="159"/>
      <c r="AH424" s="126" t="s">
        <v>357</v>
      </c>
    </row>
    <row r="425" s="114" customFormat="1" ht="48" spans="1:34">
      <c r="A425" s="126">
        <v>510</v>
      </c>
      <c r="B425" s="126" t="s">
        <v>16</v>
      </c>
      <c r="C425" s="126" t="s">
        <v>965</v>
      </c>
      <c r="D425" s="126" t="s">
        <v>18</v>
      </c>
      <c r="E425" s="127" t="s">
        <v>294</v>
      </c>
      <c r="F425" s="127"/>
      <c r="G425" s="126" t="s">
        <v>114</v>
      </c>
      <c r="H425" s="128" t="s">
        <v>994</v>
      </c>
      <c r="I425" s="126" t="s">
        <v>995</v>
      </c>
      <c r="J425" s="126" t="s">
        <v>995</v>
      </c>
      <c r="K425" s="126" t="s">
        <v>996</v>
      </c>
      <c r="L425" s="126" t="s">
        <v>996</v>
      </c>
      <c r="M425" s="130">
        <v>45887</v>
      </c>
      <c r="N425" s="131">
        <v>45889</v>
      </c>
      <c r="O425" s="131">
        <v>46253</v>
      </c>
      <c r="P425" s="127">
        <v>159100</v>
      </c>
      <c r="Q425" s="145">
        <v>1.75</v>
      </c>
      <c r="R425" s="146">
        <v>0.025</v>
      </c>
      <c r="S425" s="165">
        <v>0.0004375</v>
      </c>
      <c r="T425" s="148">
        <v>6960.63</v>
      </c>
      <c r="U425" s="149">
        <v>696.06</v>
      </c>
      <c r="V425" s="150">
        <v>0.1</v>
      </c>
      <c r="W425" s="149">
        <v>3480.32</v>
      </c>
      <c r="X425" s="150">
        <v>0.5</v>
      </c>
      <c r="Y425" s="149">
        <v>0</v>
      </c>
      <c r="Z425" s="157">
        <v>0</v>
      </c>
      <c r="AA425" s="149">
        <v>3480.32</v>
      </c>
      <c r="AB425" s="149">
        <v>0.5</v>
      </c>
      <c r="AC425" s="149">
        <v>2784.25</v>
      </c>
      <c r="AD425" s="158">
        <v>0.4</v>
      </c>
      <c r="AE425" s="147">
        <v>696.06</v>
      </c>
      <c r="AF425" s="159"/>
      <c r="AH425" s="126" t="s">
        <v>357</v>
      </c>
    </row>
    <row r="426" s="114" customFormat="1" ht="48" spans="1:34">
      <c r="A426" s="126">
        <v>511</v>
      </c>
      <c r="B426" s="126" t="s">
        <v>16</v>
      </c>
      <c r="C426" s="126" t="s">
        <v>965</v>
      </c>
      <c r="D426" s="126" t="s">
        <v>18</v>
      </c>
      <c r="E426" s="127" t="s">
        <v>294</v>
      </c>
      <c r="F426" s="127"/>
      <c r="G426" s="126" t="s">
        <v>114</v>
      </c>
      <c r="H426" s="128" t="s">
        <v>997</v>
      </c>
      <c r="I426" s="126" t="s">
        <v>992</v>
      </c>
      <c r="J426" s="126" t="s">
        <v>992</v>
      </c>
      <c r="K426" s="126" t="s">
        <v>998</v>
      </c>
      <c r="L426" s="126" t="s">
        <v>998</v>
      </c>
      <c r="M426" s="130">
        <v>45894</v>
      </c>
      <c r="N426" s="131">
        <v>45895</v>
      </c>
      <c r="O426" s="131">
        <v>46259</v>
      </c>
      <c r="P426" s="127">
        <v>150000</v>
      </c>
      <c r="Q426" s="145">
        <v>1.75</v>
      </c>
      <c r="R426" s="146">
        <v>0.025</v>
      </c>
      <c r="S426" s="165">
        <v>0.0004375</v>
      </c>
      <c r="T426" s="148">
        <v>6562.5</v>
      </c>
      <c r="U426" s="149">
        <v>656.25</v>
      </c>
      <c r="V426" s="150">
        <v>0.1</v>
      </c>
      <c r="W426" s="149">
        <v>3281.25</v>
      </c>
      <c r="X426" s="150">
        <v>0.5</v>
      </c>
      <c r="Y426" s="149">
        <v>0</v>
      </c>
      <c r="Z426" s="157">
        <v>0</v>
      </c>
      <c r="AA426" s="149">
        <v>3281.25</v>
      </c>
      <c r="AB426" s="149">
        <v>0.5</v>
      </c>
      <c r="AC426" s="149">
        <v>2625</v>
      </c>
      <c r="AD426" s="158">
        <v>0.4</v>
      </c>
      <c r="AE426" s="147">
        <v>656.25</v>
      </c>
      <c r="AF426" s="159"/>
      <c r="AH426" s="126" t="s">
        <v>357</v>
      </c>
    </row>
    <row r="427" s="114" customFormat="1" ht="36" spans="1:34">
      <c r="A427" s="126">
        <v>512</v>
      </c>
      <c r="B427" s="126" t="s">
        <v>16</v>
      </c>
      <c r="C427" s="126" t="s">
        <v>965</v>
      </c>
      <c r="D427" s="126" t="s">
        <v>18</v>
      </c>
      <c r="E427" s="127" t="s">
        <v>294</v>
      </c>
      <c r="F427" s="127"/>
      <c r="G427" s="126" t="s">
        <v>114</v>
      </c>
      <c r="H427" s="128" t="s">
        <v>999</v>
      </c>
      <c r="I427" s="126" t="s">
        <v>1000</v>
      </c>
      <c r="J427" s="126" t="s">
        <v>1000</v>
      </c>
      <c r="K427" s="126" t="s">
        <v>1001</v>
      </c>
      <c r="L427" s="126" t="s">
        <v>1001</v>
      </c>
      <c r="M427" s="130">
        <v>46020</v>
      </c>
      <c r="N427" s="131">
        <v>46022</v>
      </c>
      <c r="O427" s="131">
        <v>46386</v>
      </c>
      <c r="P427" s="127">
        <v>90000</v>
      </c>
      <c r="Q427" s="145">
        <v>1.75</v>
      </c>
      <c r="R427" s="146">
        <v>0.025</v>
      </c>
      <c r="S427" s="165">
        <v>0.0004375</v>
      </c>
      <c r="T427" s="148">
        <v>3937.5</v>
      </c>
      <c r="U427" s="149">
        <v>393.75</v>
      </c>
      <c r="V427" s="150">
        <v>0.1</v>
      </c>
      <c r="W427" s="149">
        <v>1968.75</v>
      </c>
      <c r="X427" s="150">
        <v>0.5</v>
      </c>
      <c r="Y427" s="149">
        <v>0</v>
      </c>
      <c r="Z427" s="157">
        <v>0</v>
      </c>
      <c r="AA427" s="149">
        <v>1968.75</v>
      </c>
      <c r="AB427" s="149">
        <v>0.5</v>
      </c>
      <c r="AC427" s="149">
        <v>1575</v>
      </c>
      <c r="AD427" s="158">
        <v>0.4</v>
      </c>
      <c r="AE427" s="147">
        <v>393.75</v>
      </c>
      <c r="AF427" s="159"/>
      <c r="AH427" s="126" t="s">
        <v>357</v>
      </c>
    </row>
    <row r="428" s="114" customFormat="1" ht="72" spans="1:34">
      <c r="A428" s="126">
        <v>513</v>
      </c>
      <c r="B428" s="126" t="s">
        <v>16</v>
      </c>
      <c r="C428" s="126" t="s">
        <v>965</v>
      </c>
      <c r="D428" s="126" t="str">
        <f>E428</f>
        <v>高标钢结构大棚</v>
      </c>
      <c r="E428" s="127" t="s">
        <v>187</v>
      </c>
      <c r="F428" s="127"/>
      <c r="G428" s="126" t="s">
        <v>114</v>
      </c>
      <c r="H428" s="128" t="s">
        <v>1002</v>
      </c>
      <c r="I428" s="126" t="s">
        <v>1003</v>
      </c>
      <c r="J428" s="126" t="s">
        <v>1003</v>
      </c>
      <c r="K428" s="126" t="s">
        <v>1004</v>
      </c>
      <c r="L428" s="126" t="s">
        <v>1004</v>
      </c>
      <c r="M428" s="130">
        <v>45741</v>
      </c>
      <c r="N428" s="131">
        <v>45743</v>
      </c>
      <c r="O428" s="131">
        <v>46107</v>
      </c>
      <c r="P428" s="127">
        <v>12.26</v>
      </c>
      <c r="Q428" s="145">
        <v>32000</v>
      </c>
      <c r="R428" s="146">
        <v>0.025</v>
      </c>
      <c r="S428" s="147">
        <v>8</v>
      </c>
      <c r="T428" s="148">
        <v>9808</v>
      </c>
      <c r="U428" s="149">
        <v>980.8</v>
      </c>
      <c r="V428" s="150">
        <v>0.1</v>
      </c>
      <c r="W428" s="149">
        <v>4904</v>
      </c>
      <c r="X428" s="150">
        <v>0.5</v>
      </c>
      <c r="Y428" s="149">
        <v>0</v>
      </c>
      <c r="Z428" s="157">
        <v>0</v>
      </c>
      <c r="AA428" s="149">
        <v>4904</v>
      </c>
      <c r="AB428" s="149">
        <v>0.5</v>
      </c>
      <c r="AC428" s="149">
        <v>3923.2</v>
      </c>
      <c r="AD428" s="158">
        <v>0.4</v>
      </c>
      <c r="AE428" s="147">
        <v>980.8</v>
      </c>
      <c r="AF428" s="159"/>
      <c r="AH428" s="126" t="s">
        <v>187</v>
      </c>
    </row>
    <row r="429" s="114" customFormat="1" ht="48" spans="1:34">
      <c r="A429" s="126">
        <v>514</v>
      </c>
      <c r="B429" s="126" t="s">
        <v>16</v>
      </c>
      <c r="C429" s="126" t="s">
        <v>965</v>
      </c>
      <c r="D429" s="126" t="str">
        <f>E429</f>
        <v>高标钢结构大棚</v>
      </c>
      <c r="E429" s="127" t="s">
        <v>187</v>
      </c>
      <c r="F429" s="127"/>
      <c r="G429" s="126" t="s">
        <v>114</v>
      </c>
      <c r="H429" s="128" t="s">
        <v>1005</v>
      </c>
      <c r="I429" s="126" t="s">
        <v>1006</v>
      </c>
      <c r="J429" s="126" t="s">
        <v>1006</v>
      </c>
      <c r="K429" s="126" t="s">
        <v>1007</v>
      </c>
      <c r="L429" s="126" t="s">
        <v>1007</v>
      </c>
      <c r="M429" s="130">
        <v>45950</v>
      </c>
      <c r="N429" s="131">
        <v>45953</v>
      </c>
      <c r="O429" s="131">
        <v>46317</v>
      </c>
      <c r="P429" s="127">
        <v>11.9</v>
      </c>
      <c r="Q429" s="145">
        <v>32000</v>
      </c>
      <c r="R429" s="146">
        <v>0.025</v>
      </c>
      <c r="S429" s="147">
        <v>8</v>
      </c>
      <c r="T429" s="148">
        <v>9520</v>
      </c>
      <c r="U429" s="149">
        <v>952</v>
      </c>
      <c r="V429" s="150">
        <v>0.1</v>
      </c>
      <c r="W429" s="149">
        <v>4760</v>
      </c>
      <c r="X429" s="150">
        <v>0.5</v>
      </c>
      <c r="Y429" s="149">
        <v>0</v>
      </c>
      <c r="Z429" s="157">
        <v>0</v>
      </c>
      <c r="AA429" s="149">
        <v>4760</v>
      </c>
      <c r="AB429" s="149">
        <v>0.5</v>
      </c>
      <c r="AC429" s="149">
        <v>3808</v>
      </c>
      <c r="AD429" s="158">
        <v>0.4</v>
      </c>
      <c r="AE429" s="147">
        <v>952</v>
      </c>
      <c r="AF429" s="159"/>
      <c r="AH429" s="126" t="s">
        <v>187</v>
      </c>
    </row>
    <row r="430" s="114" customFormat="1" ht="36" spans="1:34">
      <c r="A430" s="126">
        <v>515</v>
      </c>
      <c r="B430" s="126" t="s">
        <v>16</v>
      </c>
      <c r="C430" s="126" t="s">
        <v>965</v>
      </c>
      <c r="D430" s="126" t="s">
        <v>20</v>
      </c>
      <c r="E430" s="127" t="s">
        <v>194</v>
      </c>
      <c r="F430" s="127"/>
      <c r="G430" s="126" t="s">
        <v>114</v>
      </c>
      <c r="H430" s="128" t="s">
        <v>1008</v>
      </c>
      <c r="I430" s="126" t="s">
        <v>1009</v>
      </c>
      <c r="J430" s="126" t="s">
        <v>1009</v>
      </c>
      <c r="K430" s="126" t="s">
        <v>1010</v>
      </c>
      <c r="L430" s="126" t="s">
        <v>1010</v>
      </c>
      <c r="M430" s="130">
        <v>45714</v>
      </c>
      <c r="N430" s="131">
        <v>45716</v>
      </c>
      <c r="O430" s="131">
        <v>46080</v>
      </c>
      <c r="P430" s="127">
        <v>41</v>
      </c>
      <c r="Q430" s="145">
        <v>27150</v>
      </c>
      <c r="R430" s="146">
        <v>0.056</v>
      </c>
      <c r="S430" s="147">
        <v>1520.4</v>
      </c>
      <c r="T430" s="148">
        <v>62336.4</v>
      </c>
      <c r="U430" s="149">
        <v>6233.64</v>
      </c>
      <c r="V430" s="150">
        <v>0.1</v>
      </c>
      <c r="W430" s="149">
        <v>24934.56</v>
      </c>
      <c r="X430" s="150">
        <v>0.4</v>
      </c>
      <c r="Y430" s="149">
        <v>0</v>
      </c>
      <c r="Z430" s="157">
        <v>0</v>
      </c>
      <c r="AA430" s="149">
        <v>24934.56</v>
      </c>
      <c r="AB430" s="149">
        <v>0.4</v>
      </c>
      <c r="AC430" s="149">
        <v>31168.2</v>
      </c>
      <c r="AD430" s="158">
        <v>0.5</v>
      </c>
      <c r="AE430" s="147">
        <v>6233.64</v>
      </c>
      <c r="AF430" s="159"/>
      <c r="AH430" s="126" t="s">
        <v>20</v>
      </c>
    </row>
    <row r="431" s="114" customFormat="1" ht="36" spans="1:34">
      <c r="A431" s="126">
        <v>516</v>
      </c>
      <c r="B431" s="126" t="s">
        <v>16</v>
      </c>
      <c r="C431" s="126" t="s">
        <v>965</v>
      </c>
      <c r="D431" s="126" t="s">
        <v>20</v>
      </c>
      <c r="E431" s="127" t="s">
        <v>1011</v>
      </c>
      <c r="F431" s="127"/>
      <c r="G431" s="126" t="s">
        <v>114</v>
      </c>
      <c r="H431" s="128" t="s">
        <v>1012</v>
      </c>
      <c r="I431" s="126" t="s">
        <v>1013</v>
      </c>
      <c r="J431" s="126" t="s">
        <v>1013</v>
      </c>
      <c r="K431" s="126" t="s">
        <v>1014</v>
      </c>
      <c r="L431" s="126" t="s">
        <v>1014</v>
      </c>
      <c r="M431" s="130">
        <v>45740</v>
      </c>
      <c r="N431" s="131">
        <v>45742</v>
      </c>
      <c r="O431" s="131">
        <v>46106</v>
      </c>
      <c r="P431" s="127">
        <v>33</v>
      </c>
      <c r="Q431" s="145">
        <v>26000</v>
      </c>
      <c r="R431" s="146">
        <v>0.056</v>
      </c>
      <c r="S431" s="147">
        <v>1456</v>
      </c>
      <c r="T431" s="148">
        <v>48048</v>
      </c>
      <c r="U431" s="149">
        <v>4804.8</v>
      </c>
      <c r="V431" s="150">
        <v>0.1</v>
      </c>
      <c r="W431" s="149">
        <v>19219.2</v>
      </c>
      <c r="X431" s="150">
        <v>0.4</v>
      </c>
      <c r="Y431" s="149">
        <v>0</v>
      </c>
      <c r="Z431" s="157">
        <v>0</v>
      </c>
      <c r="AA431" s="149">
        <v>19219.2</v>
      </c>
      <c r="AB431" s="149">
        <v>0.4</v>
      </c>
      <c r="AC431" s="149">
        <v>24024</v>
      </c>
      <c r="AD431" s="158">
        <v>0.5</v>
      </c>
      <c r="AE431" s="147">
        <v>4804.8</v>
      </c>
      <c r="AF431" s="159"/>
      <c r="AH431" s="126" t="s">
        <v>20</v>
      </c>
    </row>
    <row r="432" s="114" customFormat="1" ht="72" spans="1:34">
      <c r="A432" s="126">
        <v>517</v>
      </c>
      <c r="B432" s="126" t="s">
        <v>16</v>
      </c>
      <c r="C432" s="126" t="s">
        <v>965</v>
      </c>
      <c r="D432" s="126" t="s">
        <v>20</v>
      </c>
      <c r="E432" s="127" t="s">
        <v>1015</v>
      </c>
      <c r="F432" s="127"/>
      <c r="G432" s="126" t="s">
        <v>114</v>
      </c>
      <c r="H432" s="128" t="s">
        <v>1016</v>
      </c>
      <c r="I432" s="126" t="s">
        <v>1017</v>
      </c>
      <c r="J432" s="126" t="s">
        <v>1017</v>
      </c>
      <c r="K432" s="126" t="s">
        <v>1018</v>
      </c>
      <c r="L432" s="126" t="s">
        <v>1018</v>
      </c>
      <c r="M432" s="130">
        <v>45741</v>
      </c>
      <c r="N432" s="131">
        <v>45747</v>
      </c>
      <c r="O432" s="131">
        <v>46111</v>
      </c>
      <c r="P432" s="127">
        <v>255</v>
      </c>
      <c r="Q432" s="145">
        <v>34020</v>
      </c>
      <c r="R432" s="146">
        <v>0.056</v>
      </c>
      <c r="S432" s="147">
        <v>1905.12</v>
      </c>
      <c r="T432" s="148">
        <v>485805.6</v>
      </c>
      <c r="U432" s="149">
        <v>48580.56</v>
      </c>
      <c r="V432" s="150">
        <v>0.1</v>
      </c>
      <c r="W432" s="149">
        <v>194322.24</v>
      </c>
      <c r="X432" s="150">
        <v>0.4</v>
      </c>
      <c r="Y432" s="149">
        <v>0</v>
      </c>
      <c r="Z432" s="157">
        <v>0</v>
      </c>
      <c r="AA432" s="149">
        <v>194322.24</v>
      </c>
      <c r="AB432" s="149">
        <v>0.4</v>
      </c>
      <c r="AC432" s="149">
        <v>242902.8</v>
      </c>
      <c r="AD432" s="158">
        <v>0.5</v>
      </c>
      <c r="AE432" s="147">
        <v>48580.56</v>
      </c>
      <c r="AF432" s="159"/>
      <c r="AH432" s="126" t="s">
        <v>20</v>
      </c>
    </row>
    <row r="433" s="114" customFormat="1" ht="72" spans="1:34">
      <c r="A433" s="126">
        <v>518</v>
      </c>
      <c r="B433" s="126" t="s">
        <v>16</v>
      </c>
      <c r="C433" s="126" t="s">
        <v>965</v>
      </c>
      <c r="D433" s="126" t="s">
        <v>20</v>
      </c>
      <c r="E433" s="127" t="s">
        <v>1019</v>
      </c>
      <c r="F433" s="127"/>
      <c r="G433" s="126" t="s">
        <v>114</v>
      </c>
      <c r="H433" s="128" t="s">
        <v>1016</v>
      </c>
      <c r="I433" s="126" t="s">
        <v>1017</v>
      </c>
      <c r="J433" s="126" t="s">
        <v>1017</v>
      </c>
      <c r="K433" s="126" t="s">
        <v>1018</v>
      </c>
      <c r="L433" s="126" t="s">
        <v>1018</v>
      </c>
      <c r="M433" s="130">
        <v>45741</v>
      </c>
      <c r="N433" s="131">
        <v>45747</v>
      </c>
      <c r="O433" s="131">
        <v>46111</v>
      </c>
      <c r="P433" s="127">
        <v>45</v>
      </c>
      <c r="Q433" s="145">
        <v>24750</v>
      </c>
      <c r="R433" s="146">
        <v>0.056</v>
      </c>
      <c r="S433" s="147">
        <v>1386</v>
      </c>
      <c r="T433" s="148">
        <v>62370</v>
      </c>
      <c r="U433" s="149">
        <v>6237</v>
      </c>
      <c r="V433" s="150">
        <v>0.1</v>
      </c>
      <c r="W433" s="149">
        <v>24948</v>
      </c>
      <c r="X433" s="150">
        <v>0.4</v>
      </c>
      <c r="Y433" s="149">
        <v>0</v>
      </c>
      <c r="Z433" s="157">
        <v>0</v>
      </c>
      <c r="AA433" s="149">
        <v>24948</v>
      </c>
      <c r="AB433" s="149">
        <v>0.4</v>
      </c>
      <c r="AC433" s="149">
        <v>31185</v>
      </c>
      <c r="AD433" s="158">
        <v>0.5</v>
      </c>
      <c r="AE433" s="147">
        <v>6237</v>
      </c>
      <c r="AF433" s="159"/>
      <c r="AH433" s="126" t="s">
        <v>20</v>
      </c>
    </row>
    <row r="434" s="114" customFormat="1" ht="72" spans="1:34">
      <c r="A434" s="126">
        <v>519</v>
      </c>
      <c r="B434" s="126" t="s">
        <v>16</v>
      </c>
      <c r="C434" s="126" t="s">
        <v>965</v>
      </c>
      <c r="D434" s="126" t="s">
        <v>20</v>
      </c>
      <c r="E434" s="127" t="s">
        <v>1020</v>
      </c>
      <c r="F434" s="127"/>
      <c r="G434" s="126" t="s">
        <v>114</v>
      </c>
      <c r="H434" s="128" t="s">
        <v>1016</v>
      </c>
      <c r="I434" s="126" t="s">
        <v>1017</v>
      </c>
      <c r="J434" s="126" t="s">
        <v>1017</v>
      </c>
      <c r="K434" s="126" t="s">
        <v>1018</v>
      </c>
      <c r="L434" s="126" t="s">
        <v>1018</v>
      </c>
      <c r="M434" s="130">
        <v>45741</v>
      </c>
      <c r="N434" s="131">
        <v>45747</v>
      </c>
      <c r="O434" s="131">
        <v>46111</v>
      </c>
      <c r="P434" s="127">
        <v>15</v>
      </c>
      <c r="Q434" s="145">
        <v>24800</v>
      </c>
      <c r="R434" s="146">
        <v>0.056</v>
      </c>
      <c r="S434" s="147">
        <v>1388.8</v>
      </c>
      <c r="T434" s="148">
        <v>20832</v>
      </c>
      <c r="U434" s="149">
        <v>2083.2</v>
      </c>
      <c r="V434" s="150">
        <v>0.1</v>
      </c>
      <c r="W434" s="149">
        <v>8332.8</v>
      </c>
      <c r="X434" s="150">
        <v>0.4</v>
      </c>
      <c r="Y434" s="149">
        <v>0</v>
      </c>
      <c r="Z434" s="157">
        <v>0</v>
      </c>
      <c r="AA434" s="149">
        <v>8332.8</v>
      </c>
      <c r="AB434" s="149">
        <v>0.4</v>
      </c>
      <c r="AC434" s="149">
        <v>10416</v>
      </c>
      <c r="AD434" s="158">
        <v>0.5</v>
      </c>
      <c r="AE434" s="147">
        <v>2083.2</v>
      </c>
      <c r="AF434" s="159"/>
      <c r="AH434" s="126" t="s">
        <v>20</v>
      </c>
    </row>
    <row r="435" s="114" customFormat="1" ht="60" spans="1:34">
      <c r="A435" s="126">
        <v>520</v>
      </c>
      <c r="B435" s="126" t="s">
        <v>16</v>
      </c>
      <c r="C435" s="126" t="s">
        <v>965</v>
      </c>
      <c r="D435" s="126" t="s">
        <v>20</v>
      </c>
      <c r="E435" s="127" t="s">
        <v>1015</v>
      </c>
      <c r="F435" s="127"/>
      <c r="G435" s="126" t="s">
        <v>114</v>
      </c>
      <c r="H435" s="128" t="s">
        <v>1021</v>
      </c>
      <c r="I435" s="126" t="s">
        <v>1017</v>
      </c>
      <c r="J435" s="126" t="s">
        <v>1017</v>
      </c>
      <c r="K435" s="126" t="s">
        <v>1022</v>
      </c>
      <c r="L435" s="126" t="s">
        <v>1022</v>
      </c>
      <c r="M435" s="130">
        <v>45741</v>
      </c>
      <c r="N435" s="131">
        <v>45747</v>
      </c>
      <c r="O435" s="131">
        <v>46111</v>
      </c>
      <c r="P435" s="127">
        <v>192</v>
      </c>
      <c r="Q435" s="145">
        <v>34425</v>
      </c>
      <c r="R435" s="146">
        <v>0.056</v>
      </c>
      <c r="S435" s="147">
        <v>1927.8</v>
      </c>
      <c r="T435" s="148">
        <v>370137.6</v>
      </c>
      <c r="U435" s="149">
        <v>37013.76</v>
      </c>
      <c r="V435" s="150">
        <v>0.1</v>
      </c>
      <c r="W435" s="149">
        <v>148055.04</v>
      </c>
      <c r="X435" s="150">
        <v>0.4</v>
      </c>
      <c r="Y435" s="149">
        <v>0</v>
      </c>
      <c r="Z435" s="157">
        <v>0</v>
      </c>
      <c r="AA435" s="149">
        <v>148055.04</v>
      </c>
      <c r="AB435" s="149">
        <v>0.4</v>
      </c>
      <c r="AC435" s="149">
        <v>185068.8</v>
      </c>
      <c r="AD435" s="158">
        <v>0.5</v>
      </c>
      <c r="AE435" s="147">
        <v>37013.76</v>
      </c>
      <c r="AF435" s="159"/>
      <c r="AH435" s="126" t="s">
        <v>20</v>
      </c>
    </row>
    <row r="436" s="114" customFormat="1" ht="72" spans="1:34">
      <c r="A436" s="126">
        <v>521</v>
      </c>
      <c r="B436" s="126" t="s">
        <v>16</v>
      </c>
      <c r="C436" s="126" t="s">
        <v>965</v>
      </c>
      <c r="D436" s="126" t="s">
        <v>20</v>
      </c>
      <c r="E436" s="127" t="s">
        <v>1015</v>
      </c>
      <c r="F436" s="127"/>
      <c r="G436" s="126" t="s">
        <v>114</v>
      </c>
      <c r="H436" s="128" t="s">
        <v>1023</v>
      </c>
      <c r="I436" s="126" t="s">
        <v>1024</v>
      </c>
      <c r="J436" s="126" t="s">
        <v>1024</v>
      </c>
      <c r="K436" s="126" t="s">
        <v>1025</v>
      </c>
      <c r="L436" s="126" t="s">
        <v>1025</v>
      </c>
      <c r="M436" s="130">
        <v>45744</v>
      </c>
      <c r="N436" s="131">
        <v>45745</v>
      </c>
      <c r="O436" s="131">
        <v>46109</v>
      </c>
      <c r="P436" s="127">
        <v>184</v>
      </c>
      <c r="Q436" s="145">
        <v>34557.5</v>
      </c>
      <c r="R436" s="146">
        <v>0.056</v>
      </c>
      <c r="S436" s="147">
        <v>1935.22</v>
      </c>
      <c r="T436" s="148">
        <v>356080.48</v>
      </c>
      <c r="U436" s="149">
        <v>35608.05</v>
      </c>
      <c r="V436" s="150">
        <v>0.1</v>
      </c>
      <c r="W436" s="149">
        <v>142432.19</v>
      </c>
      <c r="X436" s="150">
        <v>0.4</v>
      </c>
      <c r="Y436" s="149">
        <v>0</v>
      </c>
      <c r="Z436" s="157">
        <v>0</v>
      </c>
      <c r="AA436" s="149">
        <v>142432.19</v>
      </c>
      <c r="AB436" s="149">
        <v>0.4</v>
      </c>
      <c r="AC436" s="149">
        <v>178040.24</v>
      </c>
      <c r="AD436" s="158">
        <v>0.5</v>
      </c>
      <c r="AE436" s="147">
        <v>35608.05</v>
      </c>
      <c r="AF436" s="159"/>
      <c r="AH436" s="126" t="s">
        <v>20</v>
      </c>
    </row>
    <row r="437" s="114" customFormat="1" ht="36" spans="1:34">
      <c r="A437" s="126">
        <v>522</v>
      </c>
      <c r="B437" s="126" t="s">
        <v>16</v>
      </c>
      <c r="C437" s="126" t="s">
        <v>965</v>
      </c>
      <c r="D437" s="126" t="s">
        <v>20</v>
      </c>
      <c r="E437" s="127" t="s">
        <v>194</v>
      </c>
      <c r="F437" s="127"/>
      <c r="G437" s="126" t="s">
        <v>114</v>
      </c>
      <c r="H437" s="128" t="s">
        <v>1026</v>
      </c>
      <c r="I437" s="126" t="s">
        <v>1027</v>
      </c>
      <c r="J437" s="126" t="s">
        <v>1027</v>
      </c>
      <c r="K437" s="126" t="s">
        <v>1028</v>
      </c>
      <c r="L437" s="126" t="s">
        <v>1028</v>
      </c>
      <c r="M437" s="130">
        <v>45754</v>
      </c>
      <c r="N437" s="131">
        <v>45756</v>
      </c>
      <c r="O437" s="131">
        <v>46120</v>
      </c>
      <c r="P437" s="127">
        <v>28</v>
      </c>
      <c r="Q437" s="145">
        <v>27400</v>
      </c>
      <c r="R437" s="146">
        <v>0.056</v>
      </c>
      <c r="S437" s="147">
        <v>1534.4</v>
      </c>
      <c r="T437" s="148">
        <v>42963.2</v>
      </c>
      <c r="U437" s="149">
        <v>4296.32</v>
      </c>
      <c r="V437" s="150">
        <v>0.1</v>
      </c>
      <c r="W437" s="149">
        <v>17185.28</v>
      </c>
      <c r="X437" s="150">
        <v>0.4</v>
      </c>
      <c r="Y437" s="149">
        <v>0</v>
      </c>
      <c r="Z437" s="157">
        <v>0</v>
      </c>
      <c r="AA437" s="149">
        <v>17185.28</v>
      </c>
      <c r="AB437" s="149">
        <v>0.4</v>
      </c>
      <c r="AC437" s="149">
        <v>21481.6</v>
      </c>
      <c r="AD437" s="158">
        <v>0.5</v>
      </c>
      <c r="AE437" s="147">
        <v>4296.32</v>
      </c>
      <c r="AF437" s="159"/>
      <c r="AH437" s="126" t="s">
        <v>20</v>
      </c>
    </row>
    <row r="438" s="114" customFormat="1" ht="72" spans="1:34">
      <c r="A438" s="126">
        <v>523</v>
      </c>
      <c r="B438" s="126" t="s">
        <v>16</v>
      </c>
      <c r="C438" s="126" t="s">
        <v>965</v>
      </c>
      <c r="D438" s="126" t="s">
        <v>20</v>
      </c>
      <c r="E438" s="127" t="s">
        <v>1015</v>
      </c>
      <c r="F438" s="127"/>
      <c r="G438" s="126" t="s">
        <v>114</v>
      </c>
      <c r="H438" s="128" t="s">
        <v>1029</v>
      </c>
      <c r="I438" s="126" t="s">
        <v>1030</v>
      </c>
      <c r="J438" s="126" t="s">
        <v>1030</v>
      </c>
      <c r="K438" s="126" t="s">
        <v>1031</v>
      </c>
      <c r="L438" s="126" t="s">
        <v>1031</v>
      </c>
      <c r="M438" s="130">
        <v>45765</v>
      </c>
      <c r="N438" s="131">
        <v>45766</v>
      </c>
      <c r="O438" s="131">
        <v>46130</v>
      </c>
      <c r="P438" s="127">
        <v>72</v>
      </c>
      <c r="Q438" s="145">
        <v>34720</v>
      </c>
      <c r="R438" s="146">
        <v>0.056</v>
      </c>
      <c r="S438" s="147">
        <v>1944.32</v>
      </c>
      <c r="T438" s="148">
        <v>139991.04</v>
      </c>
      <c r="U438" s="149">
        <v>13999.1</v>
      </c>
      <c r="V438" s="150">
        <v>0.1</v>
      </c>
      <c r="W438" s="149">
        <v>55996.42</v>
      </c>
      <c r="X438" s="150">
        <v>0.4</v>
      </c>
      <c r="Y438" s="149">
        <v>0</v>
      </c>
      <c r="Z438" s="157">
        <v>0</v>
      </c>
      <c r="AA438" s="149">
        <v>55996.42</v>
      </c>
      <c r="AB438" s="149">
        <v>0.4</v>
      </c>
      <c r="AC438" s="149">
        <v>69995.52</v>
      </c>
      <c r="AD438" s="158">
        <v>0.5</v>
      </c>
      <c r="AE438" s="147">
        <v>13999.1</v>
      </c>
      <c r="AF438" s="159"/>
      <c r="AH438" s="126" t="s">
        <v>20</v>
      </c>
    </row>
    <row r="439" s="114" customFormat="1" ht="60" spans="1:34">
      <c r="A439" s="126">
        <v>524</v>
      </c>
      <c r="B439" s="126" t="s">
        <v>16</v>
      </c>
      <c r="C439" s="126" t="s">
        <v>965</v>
      </c>
      <c r="D439" s="126" t="s">
        <v>20</v>
      </c>
      <c r="E439" s="127" t="s">
        <v>1015</v>
      </c>
      <c r="F439" s="127"/>
      <c r="G439" s="126" t="s">
        <v>114</v>
      </c>
      <c r="H439" s="128" t="s">
        <v>1032</v>
      </c>
      <c r="I439" s="126" t="s">
        <v>1030</v>
      </c>
      <c r="J439" s="126" t="s">
        <v>1030</v>
      </c>
      <c r="K439" s="126" t="s">
        <v>1033</v>
      </c>
      <c r="L439" s="126" t="s">
        <v>1033</v>
      </c>
      <c r="M439" s="130">
        <v>45744</v>
      </c>
      <c r="N439" s="131">
        <v>45766</v>
      </c>
      <c r="O439" s="131">
        <v>46130</v>
      </c>
      <c r="P439" s="127">
        <v>84</v>
      </c>
      <c r="Q439" s="145">
        <v>34720</v>
      </c>
      <c r="R439" s="146">
        <v>0.056</v>
      </c>
      <c r="S439" s="147">
        <v>1944.32</v>
      </c>
      <c r="T439" s="148">
        <v>163322.88</v>
      </c>
      <c r="U439" s="149">
        <v>16332.29</v>
      </c>
      <c r="V439" s="150">
        <v>0.1</v>
      </c>
      <c r="W439" s="149">
        <v>65329.15</v>
      </c>
      <c r="X439" s="150">
        <v>0.4</v>
      </c>
      <c r="Y439" s="149">
        <v>0</v>
      </c>
      <c r="Z439" s="157">
        <v>0</v>
      </c>
      <c r="AA439" s="149">
        <v>65329.15</v>
      </c>
      <c r="AB439" s="149">
        <v>0.4</v>
      </c>
      <c r="AC439" s="149">
        <v>81661.44</v>
      </c>
      <c r="AD439" s="158">
        <v>0.5</v>
      </c>
      <c r="AE439" s="147">
        <v>16332.29</v>
      </c>
      <c r="AF439" s="159"/>
      <c r="AH439" s="126" t="s">
        <v>20</v>
      </c>
    </row>
    <row r="440" s="114" customFormat="1" ht="60" spans="1:34">
      <c r="A440" s="126">
        <v>525</v>
      </c>
      <c r="B440" s="126" t="s">
        <v>16</v>
      </c>
      <c r="C440" s="126" t="s">
        <v>965</v>
      </c>
      <c r="D440" s="126" t="s">
        <v>20</v>
      </c>
      <c r="E440" s="127" t="s">
        <v>242</v>
      </c>
      <c r="F440" s="127"/>
      <c r="G440" s="126" t="s">
        <v>114</v>
      </c>
      <c r="H440" s="128" t="s">
        <v>1034</v>
      </c>
      <c r="I440" s="126" t="s">
        <v>1013</v>
      </c>
      <c r="J440" s="126" t="s">
        <v>1013</v>
      </c>
      <c r="K440" s="126" t="s">
        <v>1035</v>
      </c>
      <c r="L440" s="126" t="s">
        <v>1035</v>
      </c>
      <c r="M440" s="130">
        <v>45776</v>
      </c>
      <c r="N440" s="131">
        <v>45777</v>
      </c>
      <c r="O440" s="131">
        <v>46141</v>
      </c>
      <c r="P440" s="127">
        <v>12.5</v>
      </c>
      <c r="Q440" s="145">
        <v>98280</v>
      </c>
      <c r="R440" s="146">
        <v>0.056</v>
      </c>
      <c r="S440" s="147">
        <v>5503.68</v>
      </c>
      <c r="T440" s="148">
        <v>68796</v>
      </c>
      <c r="U440" s="149">
        <v>6879.6</v>
      </c>
      <c r="V440" s="150">
        <v>0.1</v>
      </c>
      <c r="W440" s="149">
        <v>27518.4</v>
      </c>
      <c r="X440" s="150">
        <v>0.4</v>
      </c>
      <c r="Y440" s="149">
        <v>0</v>
      </c>
      <c r="Z440" s="157">
        <v>0</v>
      </c>
      <c r="AA440" s="149">
        <v>27518.4</v>
      </c>
      <c r="AB440" s="149">
        <v>0.4</v>
      </c>
      <c r="AC440" s="149">
        <v>34398</v>
      </c>
      <c r="AD440" s="158">
        <v>0.5</v>
      </c>
      <c r="AE440" s="147">
        <v>6879.6</v>
      </c>
      <c r="AF440" s="159"/>
      <c r="AH440" s="126" t="s">
        <v>20</v>
      </c>
    </row>
    <row r="441" s="114" customFormat="1" ht="72" spans="1:34">
      <c r="A441" s="126">
        <v>526</v>
      </c>
      <c r="B441" s="126" t="s">
        <v>16</v>
      </c>
      <c r="C441" s="126" t="s">
        <v>965</v>
      </c>
      <c r="D441" s="126" t="s">
        <v>20</v>
      </c>
      <c r="E441" s="127" t="s">
        <v>1036</v>
      </c>
      <c r="F441" s="127"/>
      <c r="G441" s="126" t="s">
        <v>114</v>
      </c>
      <c r="H441" s="128" t="s">
        <v>1037</v>
      </c>
      <c r="I441" s="126" t="s">
        <v>1038</v>
      </c>
      <c r="J441" s="126" t="s">
        <v>1038</v>
      </c>
      <c r="K441" s="126" t="s">
        <v>1039</v>
      </c>
      <c r="L441" s="126" t="s">
        <v>1039</v>
      </c>
      <c r="M441" s="130">
        <v>45775</v>
      </c>
      <c r="N441" s="131">
        <v>45777</v>
      </c>
      <c r="O441" s="131">
        <v>46141</v>
      </c>
      <c r="P441" s="127">
        <v>21</v>
      </c>
      <c r="Q441" s="145">
        <v>29700</v>
      </c>
      <c r="R441" s="146">
        <v>0.056</v>
      </c>
      <c r="S441" s="147">
        <v>1663.2</v>
      </c>
      <c r="T441" s="148">
        <v>34927.2</v>
      </c>
      <c r="U441" s="149">
        <v>3492.72</v>
      </c>
      <c r="V441" s="150">
        <v>0.1</v>
      </c>
      <c r="W441" s="149">
        <v>13970.88</v>
      </c>
      <c r="X441" s="150">
        <v>0.4</v>
      </c>
      <c r="Y441" s="149">
        <v>0</v>
      </c>
      <c r="Z441" s="157">
        <v>0</v>
      </c>
      <c r="AA441" s="149">
        <v>13970.88</v>
      </c>
      <c r="AB441" s="149">
        <v>0.4</v>
      </c>
      <c r="AC441" s="149">
        <v>17463.6</v>
      </c>
      <c r="AD441" s="158">
        <v>0.5</v>
      </c>
      <c r="AE441" s="147">
        <v>3492.72</v>
      </c>
      <c r="AF441" s="159"/>
      <c r="AH441" s="126" t="s">
        <v>20</v>
      </c>
    </row>
    <row r="442" s="114" customFormat="1" ht="72" spans="1:34">
      <c r="A442" s="126">
        <v>527</v>
      </c>
      <c r="B442" s="126" t="s">
        <v>16</v>
      </c>
      <c r="C442" s="126" t="s">
        <v>965</v>
      </c>
      <c r="D442" s="126" t="s">
        <v>20</v>
      </c>
      <c r="E442" s="127" t="s">
        <v>242</v>
      </c>
      <c r="F442" s="127"/>
      <c r="G442" s="126" t="s">
        <v>114</v>
      </c>
      <c r="H442" s="128" t="s">
        <v>1040</v>
      </c>
      <c r="I442" s="126" t="s">
        <v>1038</v>
      </c>
      <c r="J442" s="126" t="s">
        <v>1038</v>
      </c>
      <c r="K442" s="126" t="s">
        <v>1039</v>
      </c>
      <c r="L442" s="126" t="s">
        <v>1039</v>
      </c>
      <c r="M442" s="130">
        <v>45775</v>
      </c>
      <c r="N442" s="131">
        <v>45777</v>
      </c>
      <c r="O442" s="131">
        <v>46051</v>
      </c>
      <c r="P442" s="127">
        <v>44</v>
      </c>
      <c r="Q442" s="145">
        <v>98313.5</v>
      </c>
      <c r="R442" s="146">
        <v>0.048</v>
      </c>
      <c r="S442" s="147">
        <v>4719.048</v>
      </c>
      <c r="T442" s="148">
        <v>207638.11</v>
      </c>
      <c r="U442" s="149">
        <v>20763.81</v>
      </c>
      <c r="V442" s="150">
        <v>0.1</v>
      </c>
      <c r="W442" s="149">
        <v>83055.24</v>
      </c>
      <c r="X442" s="150">
        <v>0.4</v>
      </c>
      <c r="Y442" s="149">
        <v>0</v>
      </c>
      <c r="Z442" s="157">
        <v>0</v>
      </c>
      <c r="AA442" s="149">
        <v>83055.24</v>
      </c>
      <c r="AB442" s="149">
        <v>0.4</v>
      </c>
      <c r="AC442" s="149">
        <v>103819.06</v>
      </c>
      <c r="AD442" s="158">
        <v>0.5</v>
      </c>
      <c r="AE442" s="147">
        <v>20763.81</v>
      </c>
      <c r="AF442" s="159"/>
      <c r="AH442" s="126" t="s">
        <v>20</v>
      </c>
    </row>
    <row r="443" s="114" customFormat="1" ht="36" spans="1:34">
      <c r="A443" s="126">
        <v>528</v>
      </c>
      <c r="B443" s="126" t="s">
        <v>16</v>
      </c>
      <c r="C443" s="126" t="s">
        <v>965</v>
      </c>
      <c r="D443" s="126" t="s">
        <v>20</v>
      </c>
      <c r="E443" s="127" t="s">
        <v>199</v>
      </c>
      <c r="F443" s="127"/>
      <c r="G443" s="126" t="s">
        <v>114</v>
      </c>
      <c r="H443" s="128" t="s">
        <v>1041</v>
      </c>
      <c r="I443" s="126" t="s">
        <v>1042</v>
      </c>
      <c r="J443" s="126" t="s">
        <v>1042</v>
      </c>
      <c r="K443" s="126" t="s">
        <v>1043</v>
      </c>
      <c r="L443" s="126" t="s">
        <v>1043</v>
      </c>
      <c r="M443" s="130">
        <v>45776</v>
      </c>
      <c r="N443" s="131">
        <v>45777</v>
      </c>
      <c r="O443" s="131">
        <v>46081</v>
      </c>
      <c r="P443" s="127">
        <v>6</v>
      </c>
      <c r="Q443" s="145">
        <v>48180</v>
      </c>
      <c r="R443" s="146">
        <v>0.056</v>
      </c>
      <c r="S443" s="147">
        <v>2698.08</v>
      </c>
      <c r="T443" s="148">
        <v>16188.48</v>
      </c>
      <c r="U443" s="149">
        <v>1618.85</v>
      </c>
      <c r="V443" s="150">
        <v>0.1</v>
      </c>
      <c r="W443" s="149">
        <v>6475.39</v>
      </c>
      <c r="X443" s="150">
        <v>0.4</v>
      </c>
      <c r="Y443" s="149">
        <v>0</v>
      </c>
      <c r="Z443" s="157">
        <v>0</v>
      </c>
      <c r="AA443" s="149">
        <v>6475.39</v>
      </c>
      <c r="AB443" s="149">
        <v>0.4</v>
      </c>
      <c r="AC443" s="149">
        <v>8094.24</v>
      </c>
      <c r="AD443" s="158">
        <v>0.5</v>
      </c>
      <c r="AE443" s="147">
        <v>1618.85</v>
      </c>
      <c r="AF443" s="159"/>
      <c r="AH443" s="126" t="s">
        <v>20</v>
      </c>
    </row>
    <row r="444" s="114" customFormat="1" ht="60" spans="1:34">
      <c r="A444" s="126">
        <v>529</v>
      </c>
      <c r="B444" s="126" t="s">
        <v>16</v>
      </c>
      <c r="C444" s="126" t="s">
        <v>965</v>
      </c>
      <c r="D444" s="126" t="s">
        <v>20</v>
      </c>
      <c r="E444" s="127" t="s">
        <v>1015</v>
      </c>
      <c r="F444" s="127"/>
      <c r="G444" s="126" t="s">
        <v>114</v>
      </c>
      <c r="H444" s="128" t="s">
        <v>1044</v>
      </c>
      <c r="I444" s="126" t="s">
        <v>1045</v>
      </c>
      <c r="J444" s="126" t="s">
        <v>1045</v>
      </c>
      <c r="K444" s="126" t="s">
        <v>1046</v>
      </c>
      <c r="L444" s="126" t="s">
        <v>1046</v>
      </c>
      <c r="M444" s="130">
        <v>45776</v>
      </c>
      <c r="N444" s="131">
        <v>45784</v>
      </c>
      <c r="O444" s="131">
        <v>46059</v>
      </c>
      <c r="P444" s="127">
        <v>108</v>
      </c>
      <c r="Q444" s="145">
        <v>34680</v>
      </c>
      <c r="R444" s="146">
        <v>0.048</v>
      </c>
      <c r="S444" s="147">
        <v>1664.64</v>
      </c>
      <c r="T444" s="148">
        <v>179781.12</v>
      </c>
      <c r="U444" s="149">
        <v>17978.11</v>
      </c>
      <c r="V444" s="150">
        <v>0.1</v>
      </c>
      <c r="W444" s="149">
        <v>71912.45</v>
      </c>
      <c r="X444" s="150">
        <v>0.4</v>
      </c>
      <c r="Y444" s="149">
        <v>0</v>
      </c>
      <c r="Z444" s="157">
        <v>0</v>
      </c>
      <c r="AA444" s="149">
        <v>71912.45</v>
      </c>
      <c r="AB444" s="149">
        <v>0.4</v>
      </c>
      <c r="AC444" s="149">
        <v>89890.56</v>
      </c>
      <c r="AD444" s="158">
        <v>0.5</v>
      </c>
      <c r="AE444" s="147">
        <v>17978.11</v>
      </c>
      <c r="AF444" s="159"/>
      <c r="AH444" s="126" t="s">
        <v>20</v>
      </c>
    </row>
    <row r="445" s="114" customFormat="1" ht="36" spans="1:34">
      <c r="A445" s="126">
        <v>530</v>
      </c>
      <c r="B445" s="126" t="s">
        <v>16</v>
      </c>
      <c r="C445" s="126" t="s">
        <v>965</v>
      </c>
      <c r="D445" s="126" t="s">
        <v>20</v>
      </c>
      <c r="E445" s="127" t="s">
        <v>242</v>
      </c>
      <c r="F445" s="127"/>
      <c r="G445" s="126" t="s">
        <v>114</v>
      </c>
      <c r="H445" s="128" t="s">
        <v>1047</v>
      </c>
      <c r="I445" s="126" t="s">
        <v>1048</v>
      </c>
      <c r="J445" s="126" t="s">
        <v>1048</v>
      </c>
      <c r="K445" s="126" t="s">
        <v>1049</v>
      </c>
      <c r="L445" s="126" t="s">
        <v>1049</v>
      </c>
      <c r="M445" s="130">
        <v>45789</v>
      </c>
      <c r="N445" s="131">
        <v>45791</v>
      </c>
      <c r="O445" s="131">
        <v>46125</v>
      </c>
      <c r="P445" s="127">
        <v>12</v>
      </c>
      <c r="Q445" s="145">
        <v>97500</v>
      </c>
      <c r="R445" s="146">
        <v>0.056</v>
      </c>
      <c r="S445" s="147">
        <v>5460</v>
      </c>
      <c r="T445" s="148">
        <v>65520</v>
      </c>
      <c r="U445" s="149">
        <v>6552</v>
      </c>
      <c r="V445" s="150">
        <v>0.1</v>
      </c>
      <c r="W445" s="149">
        <v>26208</v>
      </c>
      <c r="X445" s="150">
        <v>0.4</v>
      </c>
      <c r="Y445" s="149">
        <v>0</v>
      </c>
      <c r="Z445" s="157">
        <v>0</v>
      </c>
      <c r="AA445" s="149">
        <v>26208</v>
      </c>
      <c r="AB445" s="149">
        <v>0.4</v>
      </c>
      <c r="AC445" s="149">
        <v>32760</v>
      </c>
      <c r="AD445" s="158">
        <v>0.5</v>
      </c>
      <c r="AE445" s="147">
        <v>6552</v>
      </c>
      <c r="AF445" s="159"/>
      <c r="AH445" s="126" t="s">
        <v>20</v>
      </c>
    </row>
    <row r="446" s="114" customFormat="1" ht="48" spans="1:34">
      <c r="A446" s="126">
        <v>531</v>
      </c>
      <c r="B446" s="126" t="s">
        <v>16</v>
      </c>
      <c r="C446" s="126" t="s">
        <v>965</v>
      </c>
      <c r="D446" s="126" t="s">
        <v>20</v>
      </c>
      <c r="E446" s="127" t="s">
        <v>1050</v>
      </c>
      <c r="F446" s="127"/>
      <c r="G446" s="126" t="s">
        <v>114</v>
      </c>
      <c r="H446" s="128" t="s">
        <v>1051</v>
      </c>
      <c r="I446" s="126" t="s">
        <v>1038</v>
      </c>
      <c r="J446" s="126" t="s">
        <v>1038</v>
      </c>
      <c r="K446" s="126" t="s">
        <v>1052</v>
      </c>
      <c r="L446" s="126" t="s">
        <v>1052</v>
      </c>
      <c r="M446" s="130">
        <v>45792</v>
      </c>
      <c r="N446" s="131">
        <v>45797</v>
      </c>
      <c r="O446" s="131">
        <v>46161</v>
      </c>
      <c r="P446" s="127">
        <v>57</v>
      </c>
      <c r="Q446" s="145">
        <v>63643.89</v>
      </c>
      <c r="R446" s="146">
        <v>0.056</v>
      </c>
      <c r="S446" s="147">
        <v>3564.05784</v>
      </c>
      <c r="T446" s="148">
        <v>203151.3</v>
      </c>
      <c r="U446" s="149">
        <v>20315.13</v>
      </c>
      <c r="V446" s="150">
        <v>0.1</v>
      </c>
      <c r="W446" s="149">
        <v>81260.52</v>
      </c>
      <c r="X446" s="150">
        <v>0.4</v>
      </c>
      <c r="Y446" s="149">
        <v>0</v>
      </c>
      <c r="Z446" s="157">
        <v>0</v>
      </c>
      <c r="AA446" s="149">
        <v>81260.52</v>
      </c>
      <c r="AB446" s="149">
        <v>0.4</v>
      </c>
      <c r="AC446" s="149">
        <v>101575.65</v>
      </c>
      <c r="AD446" s="158">
        <v>0.5</v>
      </c>
      <c r="AE446" s="147">
        <v>20315.13</v>
      </c>
      <c r="AF446" s="159"/>
      <c r="AH446" s="126" t="s">
        <v>20</v>
      </c>
    </row>
    <row r="447" s="114" customFormat="1" ht="48" spans="1:34">
      <c r="A447" s="126">
        <v>532</v>
      </c>
      <c r="B447" s="126" t="s">
        <v>16</v>
      </c>
      <c r="C447" s="126" t="s">
        <v>965</v>
      </c>
      <c r="D447" s="126" t="s">
        <v>20</v>
      </c>
      <c r="E447" s="127" t="s">
        <v>1036</v>
      </c>
      <c r="F447" s="127"/>
      <c r="G447" s="126" t="s">
        <v>114</v>
      </c>
      <c r="H447" s="128" t="s">
        <v>1051</v>
      </c>
      <c r="I447" s="126" t="s">
        <v>1038</v>
      </c>
      <c r="J447" s="126" t="s">
        <v>1038</v>
      </c>
      <c r="K447" s="126" t="s">
        <v>1052</v>
      </c>
      <c r="L447" s="126" t="s">
        <v>1052</v>
      </c>
      <c r="M447" s="130">
        <v>45792</v>
      </c>
      <c r="N447" s="131">
        <v>45797</v>
      </c>
      <c r="O447" s="131">
        <v>46161</v>
      </c>
      <c r="P447" s="127">
        <v>167</v>
      </c>
      <c r="Q447" s="145">
        <v>29640.6</v>
      </c>
      <c r="R447" s="146">
        <v>0.056</v>
      </c>
      <c r="S447" s="147">
        <v>1659.8736</v>
      </c>
      <c r="T447" s="148">
        <v>277198.89</v>
      </c>
      <c r="U447" s="149">
        <v>27719.88</v>
      </c>
      <c r="V447" s="150">
        <v>0.1</v>
      </c>
      <c r="W447" s="149">
        <v>110879.56</v>
      </c>
      <c r="X447" s="150">
        <v>0.4</v>
      </c>
      <c r="Y447" s="149">
        <v>0</v>
      </c>
      <c r="Z447" s="157">
        <v>0</v>
      </c>
      <c r="AA447" s="149">
        <v>110879.56</v>
      </c>
      <c r="AB447" s="149">
        <v>0.4</v>
      </c>
      <c r="AC447" s="149">
        <v>138599.45</v>
      </c>
      <c r="AD447" s="158">
        <v>0.5</v>
      </c>
      <c r="AE447" s="147">
        <v>27719.88</v>
      </c>
      <c r="AF447" s="159"/>
      <c r="AH447" s="126" t="s">
        <v>20</v>
      </c>
    </row>
    <row r="448" s="114" customFormat="1" ht="48" spans="1:34">
      <c r="A448" s="126">
        <v>533</v>
      </c>
      <c r="B448" s="126" t="s">
        <v>16</v>
      </c>
      <c r="C448" s="126" t="s">
        <v>965</v>
      </c>
      <c r="D448" s="126" t="s">
        <v>20</v>
      </c>
      <c r="E448" s="127" t="s">
        <v>242</v>
      </c>
      <c r="F448" s="127"/>
      <c r="G448" s="126" t="s">
        <v>114</v>
      </c>
      <c r="H448" s="128" t="s">
        <v>1053</v>
      </c>
      <c r="I448" s="126" t="s">
        <v>1054</v>
      </c>
      <c r="J448" s="126" t="s">
        <v>1054</v>
      </c>
      <c r="K448" s="126" t="s">
        <v>1055</v>
      </c>
      <c r="L448" s="126" t="s">
        <v>1055</v>
      </c>
      <c r="M448" s="130">
        <v>45793</v>
      </c>
      <c r="N448" s="131">
        <v>45797</v>
      </c>
      <c r="O448" s="131">
        <v>46100</v>
      </c>
      <c r="P448" s="127">
        <v>17</v>
      </c>
      <c r="Q448" s="145">
        <v>80795</v>
      </c>
      <c r="R448" s="146">
        <v>0.056</v>
      </c>
      <c r="S448" s="147">
        <v>4524.52</v>
      </c>
      <c r="T448" s="148">
        <v>76916.84</v>
      </c>
      <c r="U448" s="149">
        <v>7691.68</v>
      </c>
      <c r="V448" s="150">
        <v>0.1</v>
      </c>
      <c r="W448" s="149">
        <v>30766.74</v>
      </c>
      <c r="X448" s="150">
        <v>0.4</v>
      </c>
      <c r="Y448" s="149">
        <v>0</v>
      </c>
      <c r="Z448" s="157">
        <v>0</v>
      </c>
      <c r="AA448" s="149">
        <v>30766.74</v>
      </c>
      <c r="AB448" s="149">
        <v>0.4</v>
      </c>
      <c r="AC448" s="149">
        <v>38458.42</v>
      </c>
      <c r="AD448" s="158">
        <v>0.5</v>
      </c>
      <c r="AE448" s="147">
        <v>7691.68</v>
      </c>
      <c r="AF448" s="159"/>
      <c r="AH448" s="126" t="s">
        <v>20</v>
      </c>
    </row>
    <row r="449" s="114" customFormat="1" ht="36" spans="1:34">
      <c r="A449" s="126">
        <v>534</v>
      </c>
      <c r="B449" s="126" t="s">
        <v>16</v>
      </c>
      <c r="C449" s="126" t="s">
        <v>965</v>
      </c>
      <c r="D449" s="126" t="s">
        <v>20</v>
      </c>
      <c r="E449" s="127" t="s">
        <v>242</v>
      </c>
      <c r="F449" s="127"/>
      <c r="G449" s="126" t="s">
        <v>114</v>
      </c>
      <c r="H449" s="128" t="s">
        <v>1056</v>
      </c>
      <c r="I449" s="126" t="s">
        <v>1057</v>
      </c>
      <c r="J449" s="126" t="s">
        <v>1057</v>
      </c>
      <c r="K449" s="126" t="s">
        <v>1058</v>
      </c>
      <c r="L449" s="126" t="s">
        <v>1058</v>
      </c>
      <c r="M449" s="130">
        <v>45793</v>
      </c>
      <c r="N449" s="131">
        <v>45797</v>
      </c>
      <c r="O449" s="131">
        <v>46100</v>
      </c>
      <c r="P449" s="127">
        <v>32</v>
      </c>
      <c r="Q449" s="145">
        <v>95095</v>
      </c>
      <c r="R449" s="146">
        <v>0.056</v>
      </c>
      <c r="S449" s="147">
        <v>5325.32</v>
      </c>
      <c r="T449" s="148">
        <v>170410.24</v>
      </c>
      <c r="U449" s="149">
        <v>17041.02</v>
      </c>
      <c r="V449" s="150">
        <v>0.1</v>
      </c>
      <c r="W449" s="149">
        <v>68164.1</v>
      </c>
      <c r="X449" s="150">
        <v>0.4</v>
      </c>
      <c r="Y449" s="149">
        <v>0</v>
      </c>
      <c r="Z449" s="157">
        <v>0</v>
      </c>
      <c r="AA449" s="149">
        <v>68164.1</v>
      </c>
      <c r="AB449" s="149">
        <v>0.4</v>
      </c>
      <c r="AC449" s="149">
        <v>85205.12</v>
      </c>
      <c r="AD449" s="158">
        <v>0.5</v>
      </c>
      <c r="AE449" s="147">
        <v>17041.02</v>
      </c>
      <c r="AF449" s="159"/>
      <c r="AH449" s="126" t="s">
        <v>20</v>
      </c>
    </row>
    <row r="450" s="114" customFormat="1" ht="60" spans="1:34">
      <c r="A450" s="126">
        <v>535</v>
      </c>
      <c r="B450" s="126" t="s">
        <v>16</v>
      </c>
      <c r="C450" s="126" t="s">
        <v>965</v>
      </c>
      <c r="D450" s="126" t="s">
        <v>20</v>
      </c>
      <c r="E450" s="127" t="s">
        <v>1015</v>
      </c>
      <c r="F450" s="127"/>
      <c r="G450" s="126" t="s">
        <v>114</v>
      </c>
      <c r="H450" s="128" t="s">
        <v>1059</v>
      </c>
      <c r="I450" s="126" t="s">
        <v>1060</v>
      </c>
      <c r="J450" s="126" t="s">
        <v>1060</v>
      </c>
      <c r="K450" s="126" t="s">
        <v>1061</v>
      </c>
      <c r="L450" s="126" t="s">
        <v>1061</v>
      </c>
      <c r="M450" s="130">
        <v>45804</v>
      </c>
      <c r="N450" s="131">
        <v>45806</v>
      </c>
      <c r="O450" s="131">
        <v>46170</v>
      </c>
      <c r="P450" s="127">
        <v>48</v>
      </c>
      <c r="Q450" s="145">
        <v>34750</v>
      </c>
      <c r="R450" s="146">
        <v>0.056</v>
      </c>
      <c r="S450" s="147">
        <v>1946</v>
      </c>
      <c r="T450" s="148">
        <v>93408</v>
      </c>
      <c r="U450" s="149">
        <v>9340.8</v>
      </c>
      <c r="V450" s="150">
        <v>0.1</v>
      </c>
      <c r="W450" s="149">
        <v>37363.2</v>
      </c>
      <c r="X450" s="150">
        <v>0.4</v>
      </c>
      <c r="Y450" s="149">
        <v>0</v>
      </c>
      <c r="Z450" s="157">
        <v>0</v>
      </c>
      <c r="AA450" s="149">
        <v>37363.2</v>
      </c>
      <c r="AB450" s="149">
        <v>0.4</v>
      </c>
      <c r="AC450" s="149">
        <v>46704</v>
      </c>
      <c r="AD450" s="158">
        <v>0.5</v>
      </c>
      <c r="AE450" s="147">
        <v>9340.8</v>
      </c>
      <c r="AF450" s="159"/>
      <c r="AH450" s="126" t="s">
        <v>20</v>
      </c>
    </row>
    <row r="451" s="114" customFormat="1" ht="36" spans="1:34">
      <c r="A451" s="126">
        <v>536</v>
      </c>
      <c r="B451" s="126" t="s">
        <v>16</v>
      </c>
      <c r="C451" s="126" t="s">
        <v>965</v>
      </c>
      <c r="D451" s="126" t="s">
        <v>20</v>
      </c>
      <c r="E451" s="127" t="s">
        <v>1062</v>
      </c>
      <c r="F451" s="127"/>
      <c r="G451" s="126" t="s">
        <v>114</v>
      </c>
      <c r="H451" s="128" t="s">
        <v>1063</v>
      </c>
      <c r="I451" s="126" t="s">
        <v>1064</v>
      </c>
      <c r="J451" s="126" t="s">
        <v>1064</v>
      </c>
      <c r="K451" s="126" t="s">
        <v>1065</v>
      </c>
      <c r="L451" s="126" t="s">
        <v>1065</v>
      </c>
      <c r="M451" s="130">
        <v>45804</v>
      </c>
      <c r="N451" s="131">
        <v>45806</v>
      </c>
      <c r="O451" s="131">
        <v>46081</v>
      </c>
      <c r="P451" s="127">
        <v>56</v>
      </c>
      <c r="Q451" s="145">
        <v>32000</v>
      </c>
      <c r="R451" s="146">
        <v>0.048</v>
      </c>
      <c r="S451" s="147">
        <v>1536</v>
      </c>
      <c r="T451" s="148">
        <v>86016</v>
      </c>
      <c r="U451" s="149">
        <v>8601.6</v>
      </c>
      <c r="V451" s="150">
        <v>0.1</v>
      </c>
      <c r="W451" s="149">
        <v>34406.4</v>
      </c>
      <c r="X451" s="150">
        <v>0.4</v>
      </c>
      <c r="Y451" s="149">
        <v>0</v>
      </c>
      <c r="Z451" s="157">
        <v>0</v>
      </c>
      <c r="AA451" s="149">
        <v>34406.4</v>
      </c>
      <c r="AB451" s="149">
        <v>0.4</v>
      </c>
      <c r="AC451" s="149">
        <v>43008</v>
      </c>
      <c r="AD451" s="158">
        <v>0.5</v>
      </c>
      <c r="AE451" s="147">
        <v>8601.6</v>
      </c>
      <c r="AF451" s="159"/>
      <c r="AH451" s="126" t="s">
        <v>20</v>
      </c>
    </row>
    <row r="452" s="114" customFormat="1" ht="36" spans="1:34">
      <c r="A452" s="126">
        <v>537</v>
      </c>
      <c r="B452" s="126" t="s">
        <v>16</v>
      </c>
      <c r="C452" s="126" t="s">
        <v>965</v>
      </c>
      <c r="D452" s="126" t="s">
        <v>20</v>
      </c>
      <c r="E452" s="127" t="s">
        <v>242</v>
      </c>
      <c r="F452" s="127"/>
      <c r="G452" s="126" t="s">
        <v>114</v>
      </c>
      <c r="H452" s="128" t="s">
        <v>1063</v>
      </c>
      <c r="I452" s="126" t="s">
        <v>1064</v>
      </c>
      <c r="J452" s="126" t="s">
        <v>1064</v>
      </c>
      <c r="K452" s="126" t="s">
        <v>1065</v>
      </c>
      <c r="L452" s="126" t="s">
        <v>1065</v>
      </c>
      <c r="M452" s="130">
        <v>45804</v>
      </c>
      <c r="N452" s="131">
        <v>45806</v>
      </c>
      <c r="O452" s="131">
        <v>46081</v>
      </c>
      <c r="P452" s="127">
        <v>9</v>
      </c>
      <c r="Q452" s="145">
        <v>97920</v>
      </c>
      <c r="R452" s="146">
        <v>0.048</v>
      </c>
      <c r="S452" s="147">
        <v>4700.16</v>
      </c>
      <c r="T452" s="148">
        <v>42301.44</v>
      </c>
      <c r="U452" s="149">
        <v>4230.14</v>
      </c>
      <c r="V452" s="150">
        <v>0.1</v>
      </c>
      <c r="W452" s="149">
        <v>16920.58</v>
      </c>
      <c r="X452" s="150">
        <v>0.4</v>
      </c>
      <c r="Y452" s="149">
        <v>0</v>
      </c>
      <c r="Z452" s="157">
        <v>0</v>
      </c>
      <c r="AA452" s="149">
        <v>16920.58</v>
      </c>
      <c r="AB452" s="149">
        <v>0.4</v>
      </c>
      <c r="AC452" s="149">
        <v>21150.72</v>
      </c>
      <c r="AD452" s="158">
        <v>0.5</v>
      </c>
      <c r="AE452" s="147">
        <v>4230.14</v>
      </c>
      <c r="AF452" s="159"/>
      <c r="AH452" s="126" t="s">
        <v>20</v>
      </c>
    </row>
    <row r="453" s="114" customFormat="1" ht="36" spans="1:34">
      <c r="A453" s="126">
        <v>538</v>
      </c>
      <c r="B453" s="126" t="s">
        <v>16</v>
      </c>
      <c r="C453" s="126" t="s">
        <v>965</v>
      </c>
      <c r="D453" s="126" t="s">
        <v>20</v>
      </c>
      <c r="E453" s="127" t="s">
        <v>242</v>
      </c>
      <c r="F453" s="127"/>
      <c r="G453" s="126" t="s">
        <v>114</v>
      </c>
      <c r="H453" s="128" t="s">
        <v>1066</v>
      </c>
      <c r="I453" s="126" t="s">
        <v>1064</v>
      </c>
      <c r="J453" s="126" t="s">
        <v>1064</v>
      </c>
      <c r="K453" s="126" t="s">
        <v>1067</v>
      </c>
      <c r="L453" s="126" t="s">
        <v>1067</v>
      </c>
      <c r="M453" s="130">
        <v>45804</v>
      </c>
      <c r="N453" s="131">
        <v>45806</v>
      </c>
      <c r="O453" s="131">
        <v>46081</v>
      </c>
      <c r="P453" s="127">
        <v>109</v>
      </c>
      <c r="Q453" s="145">
        <v>97920</v>
      </c>
      <c r="R453" s="146">
        <v>0.048</v>
      </c>
      <c r="S453" s="147">
        <v>4700.16</v>
      </c>
      <c r="T453" s="148">
        <v>512317.44</v>
      </c>
      <c r="U453" s="149">
        <v>51231.74</v>
      </c>
      <c r="V453" s="150">
        <v>0.1</v>
      </c>
      <c r="W453" s="149">
        <v>204926.98</v>
      </c>
      <c r="X453" s="150">
        <v>0.4</v>
      </c>
      <c r="Y453" s="149">
        <v>0</v>
      </c>
      <c r="Z453" s="157">
        <v>0</v>
      </c>
      <c r="AA453" s="149">
        <v>204926.98</v>
      </c>
      <c r="AB453" s="149">
        <v>0.4</v>
      </c>
      <c r="AC453" s="149">
        <v>256158.72</v>
      </c>
      <c r="AD453" s="158">
        <v>0.5</v>
      </c>
      <c r="AE453" s="147">
        <v>51231.74</v>
      </c>
      <c r="AF453" s="159"/>
      <c r="AH453" s="126" t="s">
        <v>20</v>
      </c>
    </row>
    <row r="454" s="114" customFormat="1" ht="48" spans="1:34">
      <c r="A454" s="126">
        <v>539</v>
      </c>
      <c r="B454" s="126" t="s">
        <v>16</v>
      </c>
      <c r="C454" s="126" t="s">
        <v>965</v>
      </c>
      <c r="D454" s="126" t="s">
        <v>20</v>
      </c>
      <c r="E454" s="127" t="s">
        <v>194</v>
      </c>
      <c r="F454" s="127"/>
      <c r="G454" s="126" t="s">
        <v>114</v>
      </c>
      <c r="H454" s="128" t="s">
        <v>1068</v>
      </c>
      <c r="I454" s="126" t="s">
        <v>1069</v>
      </c>
      <c r="J454" s="126" t="s">
        <v>1069</v>
      </c>
      <c r="K454" s="126" t="s">
        <v>1070</v>
      </c>
      <c r="L454" s="126" t="s">
        <v>1070</v>
      </c>
      <c r="M454" s="130">
        <v>45805</v>
      </c>
      <c r="N454" s="131">
        <v>45806</v>
      </c>
      <c r="O454" s="131">
        <v>46170</v>
      </c>
      <c r="P454" s="127">
        <v>60</v>
      </c>
      <c r="Q454" s="145">
        <v>27450</v>
      </c>
      <c r="R454" s="146">
        <v>0.056</v>
      </c>
      <c r="S454" s="147">
        <v>1537.2</v>
      </c>
      <c r="T454" s="148">
        <v>92232</v>
      </c>
      <c r="U454" s="149">
        <v>9223.2</v>
      </c>
      <c r="V454" s="150">
        <v>0.1</v>
      </c>
      <c r="W454" s="149">
        <v>36892.8</v>
      </c>
      <c r="X454" s="150">
        <v>0.4</v>
      </c>
      <c r="Y454" s="149">
        <v>0</v>
      </c>
      <c r="Z454" s="157">
        <v>0</v>
      </c>
      <c r="AA454" s="149">
        <v>36892.8</v>
      </c>
      <c r="AB454" s="149">
        <v>0.4</v>
      </c>
      <c r="AC454" s="149">
        <v>46116</v>
      </c>
      <c r="AD454" s="158">
        <v>0.5</v>
      </c>
      <c r="AE454" s="147">
        <v>9223.2</v>
      </c>
      <c r="AF454" s="159"/>
      <c r="AH454" s="126" t="s">
        <v>20</v>
      </c>
    </row>
    <row r="455" s="114" customFormat="1" ht="48" spans="1:34">
      <c r="A455" s="126">
        <v>540</v>
      </c>
      <c r="B455" s="126" t="s">
        <v>16</v>
      </c>
      <c r="C455" s="126" t="s">
        <v>965</v>
      </c>
      <c r="D455" s="126" t="s">
        <v>20</v>
      </c>
      <c r="E455" s="127" t="s">
        <v>302</v>
      </c>
      <c r="F455" s="127"/>
      <c r="G455" s="126" t="s">
        <v>114</v>
      </c>
      <c r="H455" s="128" t="s">
        <v>1068</v>
      </c>
      <c r="I455" s="126" t="s">
        <v>1069</v>
      </c>
      <c r="J455" s="126" t="s">
        <v>1069</v>
      </c>
      <c r="K455" s="126" t="s">
        <v>1070</v>
      </c>
      <c r="L455" s="126" t="s">
        <v>1070</v>
      </c>
      <c r="M455" s="130">
        <v>45805</v>
      </c>
      <c r="N455" s="131">
        <v>45806</v>
      </c>
      <c r="O455" s="131">
        <v>46170</v>
      </c>
      <c r="P455" s="127">
        <v>38</v>
      </c>
      <c r="Q455" s="145">
        <v>19000</v>
      </c>
      <c r="R455" s="146">
        <v>0.056</v>
      </c>
      <c r="S455" s="147">
        <v>1064</v>
      </c>
      <c r="T455" s="148">
        <v>40432</v>
      </c>
      <c r="U455" s="149">
        <v>4043.2</v>
      </c>
      <c r="V455" s="150">
        <v>0.1</v>
      </c>
      <c r="W455" s="149">
        <v>16172.8</v>
      </c>
      <c r="X455" s="150">
        <v>0.4</v>
      </c>
      <c r="Y455" s="149">
        <v>0</v>
      </c>
      <c r="Z455" s="157">
        <v>0</v>
      </c>
      <c r="AA455" s="149">
        <v>16172.8</v>
      </c>
      <c r="AB455" s="149">
        <v>0.4</v>
      </c>
      <c r="AC455" s="149">
        <v>20216</v>
      </c>
      <c r="AD455" s="158">
        <v>0.5</v>
      </c>
      <c r="AE455" s="147">
        <v>4043.2</v>
      </c>
      <c r="AF455" s="159"/>
      <c r="AH455" s="126" t="s">
        <v>20</v>
      </c>
    </row>
    <row r="456" s="114" customFormat="1" ht="36" spans="1:34">
      <c r="A456" s="126">
        <v>541</v>
      </c>
      <c r="B456" s="126" t="s">
        <v>16</v>
      </c>
      <c r="C456" s="126" t="s">
        <v>965</v>
      </c>
      <c r="D456" s="126" t="s">
        <v>20</v>
      </c>
      <c r="E456" s="127" t="s">
        <v>194</v>
      </c>
      <c r="F456" s="127"/>
      <c r="G456" s="126" t="s">
        <v>114</v>
      </c>
      <c r="H456" s="128" t="s">
        <v>1071</v>
      </c>
      <c r="I456" s="126" t="s">
        <v>1072</v>
      </c>
      <c r="J456" s="126" t="s">
        <v>1072</v>
      </c>
      <c r="K456" s="126" t="s">
        <v>1073</v>
      </c>
      <c r="L456" s="126" t="s">
        <v>1073</v>
      </c>
      <c r="M456" s="130">
        <v>45805</v>
      </c>
      <c r="N456" s="131">
        <v>45807</v>
      </c>
      <c r="O456" s="131">
        <v>46171</v>
      </c>
      <c r="P456" s="127">
        <v>14</v>
      </c>
      <c r="Q456" s="145">
        <v>27450</v>
      </c>
      <c r="R456" s="146">
        <v>0.056</v>
      </c>
      <c r="S456" s="147">
        <v>1537.2</v>
      </c>
      <c r="T456" s="148">
        <v>21520.8</v>
      </c>
      <c r="U456" s="149">
        <v>2152.08</v>
      </c>
      <c r="V456" s="150">
        <v>0.1</v>
      </c>
      <c r="W456" s="149">
        <v>8608.32</v>
      </c>
      <c r="X456" s="150">
        <v>0.4</v>
      </c>
      <c r="Y456" s="149">
        <v>0</v>
      </c>
      <c r="Z456" s="157">
        <v>0</v>
      </c>
      <c r="AA456" s="149">
        <v>8608.32</v>
      </c>
      <c r="AB456" s="149">
        <v>0.4</v>
      </c>
      <c r="AC456" s="149">
        <v>10760.4</v>
      </c>
      <c r="AD456" s="158">
        <v>0.5</v>
      </c>
      <c r="AE456" s="147">
        <v>2152.08</v>
      </c>
      <c r="AF456" s="159"/>
      <c r="AH456" s="126" t="s">
        <v>20</v>
      </c>
    </row>
    <row r="457" s="114" customFormat="1" ht="48" spans="1:34">
      <c r="A457" s="126">
        <v>542</v>
      </c>
      <c r="B457" s="126" t="s">
        <v>16</v>
      </c>
      <c r="C457" s="126" t="s">
        <v>965</v>
      </c>
      <c r="D457" s="126" t="s">
        <v>20</v>
      </c>
      <c r="E457" s="127" t="s">
        <v>209</v>
      </c>
      <c r="F457" s="127"/>
      <c r="G457" s="126" t="s">
        <v>114</v>
      </c>
      <c r="H457" s="128" t="s">
        <v>1074</v>
      </c>
      <c r="I457" s="126" t="s">
        <v>1075</v>
      </c>
      <c r="J457" s="126" t="s">
        <v>1075</v>
      </c>
      <c r="K457" s="126" t="s">
        <v>1076</v>
      </c>
      <c r="L457" s="126" t="s">
        <v>1076</v>
      </c>
      <c r="M457" s="130">
        <v>45805</v>
      </c>
      <c r="N457" s="131">
        <v>45807</v>
      </c>
      <c r="O457" s="131">
        <v>46171</v>
      </c>
      <c r="P457" s="127">
        <v>95</v>
      </c>
      <c r="Q457" s="145">
        <v>99120</v>
      </c>
      <c r="R457" s="146">
        <v>0.056</v>
      </c>
      <c r="S457" s="147">
        <v>5550.72</v>
      </c>
      <c r="T457" s="148">
        <v>527318.4</v>
      </c>
      <c r="U457" s="149">
        <v>52731.84</v>
      </c>
      <c r="V457" s="150">
        <v>0.1</v>
      </c>
      <c r="W457" s="149">
        <v>210927.36</v>
      </c>
      <c r="X457" s="150">
        <v>0.4</v>
      </c>
      <c r="Y457" s="149">
        <v>0</v>
      </c>
      <c r="Z457" s="157">
        <v>0</v>
      </c>
      <c r="AA457" s="149">
        <v>210927.36</v>
      </c>
      <c r="AB457" s="149">
        <v>0.4</v>
      </c>
      <c r="AC457" s="149">
        <v>263659.2</v>
      </c>
      <c r="AD457" s="158">
        <v>0.5</v>
      </c>
      <c r="AE457" s="147">
        <v>52731.84</v>
      </c>
      <c r="AF457" s="159"/>
      <c r="AH457" s="126" t="s">
        <v>20</v>
      </c>
    </row>
    <row r="458" s="114" customFormat="1" ht="48" spans="1:34">
      <c r="A458" s="126">
        <v>543</v>
      </c>
      <c r="B458" s="126" t="s">
        <v>16</v>
      </c>
      <c r="C458" s="126" t="s">
        <v>965</v>
      </c>
      <c r="D458" s="126" t="s">
        <v>20</v>
      </c>
      <c r="E458" s="127" t="s">
        <v>209</v>
      </c>
      <c r="F458" s="127"/>
      <c r="G458" s="126" t="s">
        <v>114</v>
      </c>
      <c r="H458" s="128" t="s">
        <v>1077</v>
      </c>
      <c r="I458" s="126" t="s">
        <v>1078</v>
      </c>
      <c r="J458" s="126" t="s">
        <v>1078</v>
      </c>
      <c r="K458" s="126" t="s">
        <v>1079</v>
      </c>
      <c r="L458" s="126" t="s">
        <v>1079</v>
      </c>
      <c r="M458" s="130">
        <v>45807</v>
      </c>
      <c r="N458" s="131">
        <v>45808</v>
      </c>
      <c r="O458" s="131">
        <v>46049</v>
      </c>
      <c r="P458" s="127">
        <v>337</v>
      </c>
      <c r="Q458" s="145">
        <v>99750</v>
      </c>
      <c r="R458" s="146">
        <v>0.048</v>
      </c>
      <c r="S458" s="147">
        <v>4788</v>
      </c>
      <c r="T458" s="148">
        <v>1613556</v>
      </c>
      <c r="U458" s="149">
        <v>161355.6</v>
      </c>
      <c r="V458" s="150">
        <v>0.1</v>
      </c>
      <c r="W458" s="149">
        <v>645422.4</v>
      </c>
      <c r="X458" s="150">
        <v>0.4</v>
      </c>
      <c r="Y458" s="149">
        <v>0</v>
      </c>
      <c r="Z458" s="157">
        <v>0</v>
      </c>
      <c r="AA458" s="149">
        <v>645422.4</v>
      </c>
      <c r="AB458" s="149">
        <v>0.4</v>
      </c>
      <c r="AC458" s="149">
        <v>806778</v>
      </c>
      <c r="AD458" s="158">
        <v>0.5</v>
      </c>
      <c r="AE458" s="147">
        <v>161355.6</v>
      </c>
      <c r="AF458" s="159"/>
      <c r="AH458" s="126" t="s">
        <v>20</v>
      </c>
    </row>
    <row r="459" s="114" customFormat="1" ht="48" spans="1:34">
      <c r="A459" s="126">
        <v>544</v>
      </c>
      <c r="B459" s="126" t="s">
        <v>16</v>
      </c>
      <c r="C459" s="126" t="s">
        <v>965</v>
      </c>
      <c r="D459" s="126" t="s">
        <v>20</v>
      </c>
      <c r="E459" s="127" t="s">
        <v>1036</v>
      </c>
      <c r="F459" s="127"/>
      <c r="G459" s="126" t="s">
        <v>114</v>
      </c>
      <c r="H459" s="128" t="s">
        <v>1080</v>
      </c>
      <c r="I459" s="126" t="s">
        <v>1081</v>
      </c>
      <c r="J459" s="126" t="s">
        <v>1081</v>
      </c>
      <c r="K459" s="126" t="s">
        <v>1082</v>
      </c>
      <c r="L459" s="126" t="s">
        <v>1082</v>
      </c>
      <c r="M459" s="130">
        <v>45818</v>
      </c>
      <c r="N459" s="131">
        <v>45820</v>
      </c>
      <c r="O459" s="131">
        <v>46092</v>
      </c>
      <c r="P459" s="127">
        <v>177</v>
      </c>
      <c r="Q459" s="145">
        <v>30000</v>
      </c>
      <c r="R459" s="146">
        <v>0.048</v>
      </c>
      <c r="S459" s="147">
        <v>1440</v>
      </c>
      <c r="T459" s="148">
        <v>254880</v>
      </c>
      <c r="U459" s="149">
        <v>25488</v>
      </c>
      <c r="V459" s="150">
        <v>0.1</v>
      </c>
      <c r="W459" s="149">
        <v>101952</v>
      </c>
      <c r="X459" s="150">
        <v>0.4</v>
      </c>
      <c r="Y459" s="149">
        <v>0</v>
      </c>
      <c r="Z459" s="157">
        <v>0</v>
      </c>
      <c r="AA459" s="149">
        <v>101952</v>
      </c>
      <c r="AB459" s="149">
        <v>0.4</v>
      </c>
      <c r="AC459" s="149">
        <v>127440</v>
      </c>
      <c r="AD459" s="158">
        <v>0.5</v>
      </c>
      <c r="AE459" s="147">
        <v>25488</v>
      </c>
      <c r="AF459" s="159"/>
      <c r="AH459" s="126" t="s">
        <v>20</v>
      </c>
    </row>
    <row r="460" s="114" customFormat="1" ht="48" spans="1:34">
      <c r="A460" s="126">
        <v>545</v>
      </c>
      <c r="B460" s="126" t="s">
        <v>16</v>
      </c>
      <c r="C460" s="126" t="s">
        <v>965</v>
      </c>
      <c r="D460" s="126" t="s">
        <v>20</v>
      </c>
      <c r="E460" s="127" t="s">
        <v>1015</v>
      </c>
      <c r="F460" s="127"/>
      <c r="G460" s="126" t="s">
        <v>114</v>
      </c>
      <c r="H460" s="128" t="s">
        <v>1083</v>
      </c>
      <c r="I460" s="126" t="s">
        <v>1081</v>
      </c>
      <c r="J460" s="126" t="s">
        <v>1081</v>
      </c>
      <c r="K460" s="126" t="s">
        <v>1082</v>
      </c>
      <c r="L460" s="126" t="s">
        <v>1082</v>
      </c>
      <c r="M460" s="130">
        <v>45818</v>
      </c>
      <c r="N460" s="131">
        <v>45820</v>
      </c>
      <c r="O460" s="131">
        <v>46184</v>
      </c>
      <c r="P460" s="127">
        <v>48</v>
      </c>
      <c r="Q460" s="145">
        <v>33812.5</v>
      </c>
      <c r="R460" s="146">
        <v>0.056</v>
      </c>
      <c r="S460" s="147">
        <v>1893.5</v>
      </c>
      <c r="T460" s="148">
        <v>90888</v>
      </c>
      <c r="U460" s="149">
        <v>9088.8</v>
      </c>
      <c r="V460" s="150">
        <v>0.1</v>
      </c>
      <c r="W460" s="149">
        <v>36355.2</v>
      </c>
      <c r="X460" s="150">
        <v>0.4</v>
      </c>
      <c r="Y460" s="149">
        <v>0</v>
      </c>
      <c r="Z460" s="157">
        <v>0</v>
      </c>
      <c r="AA460" s="149">
        <v>36355.2</v>
      </c>
      <c r="AB460" s="149">
        <v>0.4</v>
      </c>
      <c r="AC460" s="149">
        <v>45444</v>
      </c>
      <c r="AD460" s="158">
        <v>0.5</v>
      </c>
      <c r="AE460" s="147">
        <v>9088.8</v>
      </c>
      <c r="AF460" s="159"/>
      <c r="AH460" s="126" t="s">
        <v>20</v>
      </c>
    </row>
    <row r="461" s="114" customFormat="1" ht="48" spans="1:34">
      <c r="A461" s="126">
        <v>546</v>
      </c>
      <c r="B461" s="126" t="s">
        <v>16</v>
      </c>
      <c r="C461" s="126" t="s">
        <v>965</v>
      </c>
      <c r="D461" s="126" t="s">
        <v>20</v>
      </c>
      <c r="E461" s="127" t="s">
        <v>1011</v>
      </c>
      <c r="F461" s="127"/>
      <c r="G461" s="126" t="s">
        <v>114</v>
      </c>
      <c r="H461" s="128" t="s">
        <v>1084</v>
      </c>
      <c r="I461" s="126" t="s">
        <v>1085</v>
      </c>
      <c r="J461" s="126" t="s">
        <v>1085</v>
      </c>
      <c r="K461" s="126" t="s">
        <v>1086</v>
      </c>
      <c r="L461" s="126" t="s">
        <v>1086</v>
      </c>
      <c r="M461" s="130">
        <v>45821</v>
      </c>
      <c r="N461" s="131">
        <v>45822</v>
      </c>
      <c r="O461" s="131">
        <v>46186</v>
      </c>
      <c r="P461" s="127">
        <v>25</v>
      </c>
      <c r="Q461" s="145">
        <v>25950</v>
      </c>
      <c r="R461" s="146">
        <v>0.056</v>
      </c>
      <c r="S461" s="147">
        <v>1453.2</v>
      </c>
      <c r="T461" s="148">
        <v>36330</v>
      </c>
      <c r="U461" s="149">
        <v>3633</v>
      </c>
      <c r="V461" s="150">
        <v>0.1</v>
      </c>
      <c r="W461" s="149">
        <v>14532</v>
      </c>
      <c r="X461" s="150">
        <v>0.4</v>
      </c>
      <c r="Y461" s="149">
        <v>0</v>
      </c>
      <c r="Z461" s="157">
        <v>0</v>
      </c>
      <c r="AA461" s="149">
        <v>14532</v>
      </c>
      <c r="AB461" s="149">
        <v>0.4</v>
      </c>
      <c r="AC461" s="149">
        <v>18165</v>
      </c>
      <c r="AD461" s="158">
        <v>0.5</v>
      </c>
      <c r="AE461" s="147">
        <v>3633</v>
      </c>
      <c r="AF461" s="159"/>
      <c r="AH461" s="126" t="s">
        <v>20</v>
      </c>
    </row>
    <row r="462" s="114" customFormat="1" ht="36" spans="1:34">
      <c r="A462" s="126">
        <v>547</v>
      </c>
      <c r="B462" s="126" t="s">
        <v>16</v>
      </c>
      <c r="C462" s="126" t="s">
        <v>965</v>
      </c>
      <c r="D462" s="126" t="s">
        <v>20</v>
      </c>
      <c r="E462" s="127" t="s">
        <v>1011</v>
      </c>
      <c r="F462" s="127"/>
      <c r="G462" s="126" t="s">
        <v>114</v>
      </c>
      <c r="H462" s="128" t="s">
        <v>1087</v>
      </c>
      <c r="I462" s="126" t="s">
        <v>1088</v>
      </c>
      <c r="J462" s="126" t="s">
        <v>1088</v>
      </c>
      <c r="K462" s="126" t="s">
        <v>1089</v>
      </c>
      <c r="L462" s="126" t="s">
        <v>1089</v>
      </c>
      <c r="M462" s="130">
        <v>45824</v>
      </c>
      <c r="N462" s="131">
        <v>45826</v>
      </c>
      <c r="O462" s="131">
        <v>46190</v>
      </c>
      <c r="P462" s="127">
        <v>27</v>
      </c>
      <c r="Q462" s="145">
        <v>25950</v>
      </c>
      <c r="R462" s="146">
        <v>0.056</v>
      </c>
      <c r="S462" s="147">
        <v>1453.2</v>
      </c>
      <c r="T462" s="148">
        <v>39236.4</v>
      </c>
      <c r="U462" s="149">
        <v>3923.64</v>
      </c>
      <c r="V462" s="150">
        <v>0.1</v>
      </c>
      <c r="W462" s="149">
        <v>15694.56</v>
      </c>
      <c r="X462" s="150">
        <v>0.4</v>
      </c>
      <c r="Y462" s="149">
        <v>0</v>
      </c>
      <c r="Z462" s="157">
        <v>0</v>
      </c>
      <c r="AA462" s="149">
        <v>15694.56</v>
      </c>
      <c r="AB462" s="149">
        <v>0.4</v>
      </c>
      <c r="AC462" s="149">
        <v>19618.2</v>
      </c>
      <c r="AD462" s="158">
        <v>0.5</v>
      </c>
      <c r="AE462" s="147">
        <v>3923.64</v>
      </c>
      <c r="AF462" s="159"/>
      <c r="AH462" s="126" t="s">
        <v>20</v>
      </c>
    </row>
    <row r="463" s="114" customFormat="1" ht="36" spans="1:34">
      <c r="A463" s="126">
        <v>548</v>
      </c>
      <c r="B463" s="126" t="s">
        <v>16</v>
      </c>
      <c r="C463" s="126" t="s">
        <v>965</v>
      </c>
      <c r="D463" s="126" t="s">
        <v>20</v>
      </c>
      <c r="E463" s="127" t="s">
        <v>853</v>
      </c>
      <c r="F463" s="127"/>
      <c r="G463" s="126" t="s">
        <v>114</v>
      </c>
      <c r="H463" s="128" t="s">
        <v>1090</v>
      </c>
      <c r="I463" s="126" t="s">
        <v>1091</v>
      </c>
      <c r="J463" s="126" t="s">
        <v>1091</v>
      </c>
      <c r="K463" s="126" t="s">
        <v>1092</v>
      </c>
      <c r="L463" s="126" t="s">
        <v>1092</v>
      </c>
      <c r="M463" s="130">
        <v>45828</v>
      </c>
      <c r="N463" s="131">
        <v>45829</v>
      </c>
      <c r="O463" s="131">
        <v>46193</v>
      </c>
      <c r="P463" s="127">
        <v>83</v>
      </c>
      <c r="Q463" s="145">
        <v>99946</v>
      </c>
      <c r="R463" s="146">
        <v>0.056</v>
      </c>
      <c r="S463" s="147">
        <v>5596.976</v>
      </c>
      <c r="T463" s="148">
        <v>464549.01</v>
      </c>
      <c r="U463" s="149">
        <v>46454.9</v>
      </c>
      <c r="V463" s="150">
        <v>0.1</v>
      </c>
      <c r="W463" s="149">
        <v>185819.6</v>
      </c>
      <c r="X463" s="150">
        <v>0.4</v>
      </c>
      <c r="Y463" s="149">
        <v>0</v>
      </c>
      <c r="Z463" s="157">
        <v>0</v>
      </c>
      <c r="AA463" s="149">
        <v>185819.6</v>
      </c>
      <c r="AB463" s="149">
        <v>0.4</v>
      </c>
      <c r="AC463" s="149">
        <v>232274.51</v>
      </c>
      <c r="AD463" s="158">
        <v>0.5</v>
      </c>
      <c r="AE463" s="147">
        <v>46454.9</v>
      </c>
      <c r="AF463" s="159"/>
      <c r="AH463" s="126" t="s">
        <v>20</v>
      </c>
    </row>
    <row r="464" s="114" customFormat="1" ht="60" spans="1:34">
      <c r="A464" s="126">
        <v>549</v>
      </c>
      <c r="B464" s="126" t="s">
        <v>16</v>
      </c>
      <c r="C464" s="126" t="s">
        <v>965</v>
      </c>
      <c r="D464" s="126" t="s">
        <v>20</v>
      </c>
      <c r="E464" s="127" t="s">
        <v>402</v>
      </c>
      <c r="F464" s="127"/>
      <c r="G464" s="126" t="s">
        <v>114</v>
      </c>
      <c r="H464" s="128" t="s">
        <v>1093</v>
      </c>
      <c r="I464" s="126" t="s">
        <v>1094</v>
      </c>
      <c r="J464" s="126" t="s">
        <v>1094</v>
      </c>
      <c r="K464" s="126" t="s">
        <v>1095</v>
      </c>
      <c r="L464" s="126" t="s">
        <v>1095</v>
      </c>
      <c r="M464" s="130">
        <v>45827</v>
      </c>
      <c r="N464" s="131">
        <v>45829</v>
      </c>
      <c r="O464" s="131">
        <v>46193</v>
      </c>
      <c r="P464" s="127">
        <v>48.5</v>
      </c>
      <c r="Q464" s="145">
        <v>20208</v>
      </c>
      <c r="R464" s="146">
        <v>0.056</v>
      </c>
      <c r="S464" s="147">
        <v>1131.648</v>
      </c>
      <c r="T464" s="148">
        <v>54884.93</v>
      </c>
      <c r="U464" s="149">
        <v>5488.49</v>
      </c>
      <c r="V464" s="150">
        <v>0.1</v>
      </c>
      <c r="W464" s="149">
        <v>21953.97</v>
      </c>
      <c r="X464" s="150">
        <v>0.4</v>
      </c>
      <c r="Y464" s="149">
        <v>0</v>
      </c>
      <c r="Z464" s="157">
        <v>0</v>
      </c>
      <c r="AA464" s="149">
        <v>21953.97</v>
      </c>
      <c r="AB464" s="149">
        <v>0.4</v>
      </c>
      <c r="AC464" s="149">
        <v>27442.47</v>
      </c>
      <c r="AD464" s="158">
        <v>0.5</v>
      </c>
      <c r="AE464" s="147">
        <v>5488.49</v>
      </c>
      <c r="AF464" s="159"/>
      <c r="AH464" s="126" t="s">
        <v>20</v>
      </c>
    </row>
    <row r="465" s="114" customFormat="1" ht="60" spans="1:34">
      <c r="A465" s="126">
        <v>550</v>
      </c>
      <c r="B465" s="126" t="s">
        <v>16</v>
      </c>
      <c r="C465" s="126" t="s">
        <v>965</v>
      </c>
      <c r="D465" s="126" t="s">
        <v>20</v>
      </c>
      <c r="E465" s="127" t="s">
        <v>1096</v>
      </c>
      <c r="F465" s="127"/>
      <c r="G465" s="126" t="s">
        <v>114</v>
      </c>
      <c r="H465" s="128" t="s">
        <v>1093</v>
      </c>
      <c r="I465" s="126" t="s">
        <v>1094</v>
      </c>
      <c r="J465" s="126" t="s">
        <v>1094</v>
      </c>
      <c r="K465" s="126" t="s">
        <v>1095</v>
      </c>
      <c r="L465" s="126" t="s">
        <v>1095</v>
      </c>
      <c r="M465" s="130">
        <v>45827</v>
      </c>
      <c r="N465" s="131">
        <v>45829</v>
      </c>
      <c r="O465" s="131">
        <v>46193</v>
      </c>
      <c r="P465" s="127">
        <v>5</v>
      </c>
      <c r="Q465" s="145">
        <v>24000</v>
      </c>
      <c r="R465" s="146">
        <v>0.056</v>
      </c>
      <c r="S465" s="147">
        <v>1344</v>
      </c>
      <c r="T465" s="148">
        <v>6720</v>
      </c>
      <c r="U465" s="149">
        <v>672</v>
      </c>
      <c r="V465" s="150">
        <v>0.1</v>
      </c>
      <c r="W465" s="149">
        <v>2688</v>
      </c>
      <c r="X465" s="150">
        <v>0.4</v>
      </c>
      <c r="Y465" s="149">
        <v>0</v>
      </c>
      <c r="Z465" s="157">
        <v>0</v>
      </c>
      <c r="AA465" s="149">
        <v>2688</v>
      </c>
      <c r="AB465" s="149">
        <v>0.4</v>
      </c>
      <c r="AC465" s="149">
        <v>3360</v>
      </c>
      <c r="AD465" s="158">
        <v>0.5</v>
      </c>
      <c r="AE465" s="147">
        <v>672</v>
      </c>
      <c r="AF465" s="159"/>
      <c r="AH465" s="126" t="s">
        <v>20</v>
      </c>
    </row>
    <row r="466" s="114" customFormat="1" ht="72" spans="1:34">
      <c r="A466" s="126">
        <v>551</v>
      </c>
      <c r="B466" s="126" t="s">
        <v>16</v>
      </c>
      <c r="C466" s="126" t="s">
        <v>965</v>
      </c>
      <c r="D466" s="126" t="s">
        <v>20</v>
      </c>
      <c r="E466" s="127" t="s">
        <v>209</v>
      </c>
      <c r="F466" s="127"/>
      <c r="G466" s="126" t="s">
        <v>114</v>
      </c>
      <c r="H466" s="128" t="s">
        <v>1097</v>
      </c>
      <c r="I466" s="126" t="s">
        <v>1098</v>
      </c>
      <c r="J466" s="126" t="s">
        <v>1098</v>
      </c>
      <c r="K466" s="126" t="s">
        <v>1099</v>
      </c>
      <c r="L466" s="126" t="s">
        <v>1099</v>
      </c>
      <c r="M466" s="130">
        <v>45833</v>
      </c>
      <c r="N466" s="131">
        <v>45835</v>
      </c>
      <c r="O466" s="131">
        <v>46199</v>
      </c>
      <c r="P466" s="127">
        <v>76</v>
      </c>
      <c r="Q466" s="145">
        <v>98750</v>
      </c>
      <c r="R466" s="146">
        <v>0.056</v>
      </c>
      <c r="S466" s="147">
        <v>5530</v>
      </c>
      <c r="T466" s="148">
        <v>420280</v>
      </c>
      <c r="U466" s="149">
        <v>42028</v>
      </c>
      <c r="V466" s="150">
        <v>0.1</v>
      </c>
      <c r="W466" s="149">
        <v>168112</v>
      </c>
      <c r="X466" s="150">
        <v>0.4</v>
      </c>
      <c r="Y466" s="149">
        <v>0</v>
      </c>
      <c r="Z466" s="157">
        <v>0</v>
      </c>
      <c r="AA466" s="149">
        <v>168112</v>
      </c>
      <c r="AB466" s="149">
        <v>0.4</v>
      </c>
      <c r="AC466" s="149">
        <v>210140</v>
      </c>
      <c r="AD466" s="158">
        <v>0.5</v>
      </c>
      <c r="AE466" s="147">
        <v>42028</v>
      </c>
      <c r="AF466" s="159"/>
      <c r="AH466" s="126" t="s">
        <v>20</v>
      </c>
    </row>
    <row r="467" s="114" customFormat="1" ht="60" spans="1:34">
      <c r="A467" s="126">
        <v>552</v>
      </c>
      <c r="B467" s="126" t="s">
        <v>16</v>
      </c>
      <c r="C467" s="126" t="s">
        <v>965</v>
      </c>
      <c r="D467" s="126" t="s">
        <v>20</v>
      </c>
      <c r="E467" s="127" t="s">
        <v>199</v>
      </c>
      <c r="F467" s="127"/>
      <c r="G467" s="126" t="s">
        <v>114</v>
      </c>
      <c r="H467" s="128" t="s">
        <v>1100</v>
      </c>
      <c r="I467" s="126" t="s">
        <v>1101</v>
      </c>
      <c r="J467" s="126" t="s">
        <v>1101</v>
      </c>
      <c r="K467" s="126" t="s">
        <v>1102</v>
      </c>
      <c r="L467" s="126" t="s">
        <v>1102</v>
      </c>
      <c r="M467" s="130">
        <v>45835</v>
      </c>
      <c r="N467" s="131">
        <v>45838</v>
      </c>
      <c r="O467" s="131">
        <v>46202</v>
      </c>
      <c r="P467" s="127">
        <v>43</v>
      </c>
      <c r="Q467" s="145">
        <v>48125</v>
      </c>
      <c r="R467" s="146">
        <v>0.056</v>
      </c>
      <c r="S467" s="147">
        <v>2695</v>
      </c>
      <c r="T467" s="148">
        <v>115885</v>
      </c>
      <c r="U467" s="149">
        <v>11588.5</v>
      </c>
      <c r="V467" s="150">
        <v>0.1</v>
      </c>
      <c r="W467" s="149">
        <v>46354</v>
      </c>
      <c r="X467" s="150">
        <v>0.4</v>
      </c>
      <c r="Y467" s="149">
        <v>0</v>
      </c>
      <c r="Z467" s="157">
        <v>0</v>
      </c>
      <c r="AA467" s="149">
        <v>46354</v>
      </c>
      <c r="AB467" s="149">
        <v>0.4</v>
      </c>
      <c r="AC467" s="149">
        <v>57942.5</v>
      </c>
      <c r="AD467" s="158">
        <v>0.5</v>
      </c>
      <c r="AE467" s="147">
        <v>11588.5</v>
      </c>
      <c r="AF467" s="159"/>
      <c r="AH467" s="126" t="s">
        <v>20</v>
      </c>
    </row>
    <row r="468" s="114" customFormat="1" ht="48" spans="1:34">
      <c r="A468" s="126">
        <v>553</v>
      </c>
      <c r="B468" s="126" t="s">
        <v>16</v>
      </c>
      <c r="C468" s="126" t="s">
        <v>965</v>
      </c>
      <c r="D468" s="126" t="s">
        <v>20</v>
      </c>
      <c r="E468" s="127" t="s">
        <v>242</v>
      </c>
      <c r="F468" s="127"/>
      <c r="G468" s="126" t="s">
        <v>114</v>
      </c>
      <c r="H468" s="128" t="s">
        <v>1103</v>
      </c>
      <c r="I468" s="126" t="s">
        <v>1104</v>
      </c>
      <c r="J468" s="126" t="s">
        <v>1104</v>
      </c>
      <c r="K468" s="126" t="s">
        <v>1105</v>
      </c>
      <c r="L468" s="126" t="s">
        <v>1105</v>
      </c>
      <c r="M468" s="130">
        <v>45837</v>
      </c>
      <c r="N468" s="131">
        <v>45838</v>
      </c>
      <c r="O468" s="131">
        <v>46110</v>
      </c>
      <c r="P468" s="127">
        <v>9</v>
      </c>
      <c r="Q468" s="145">
        <v>72000</v>
      </c>
      <c r="R468" s="146">
        <v>0.048</v>
      </c>
      <c r="S468" s="147">
        <v>3456</v>
      </c>
      <c r="T468" s="148">
        <v>31104</v>
      </c>
      <c r="U468" s="149">
        <v>3110.4</v>
      </c>
      <c r="V468" s="150">
        <v>0.1</v>
      </c>
      <c r="W468" s="149">
        <v>12441.6</v>
      </c>
      <c r="X468" s="150">
        <v>0.4</v>
      </c>
      <c r="Y468" s="149">
        <v>0</v>
      </c>
      <c r="Z468" s="157">
        <v>0</v>
      </c>
      <c r="AA468" s="149">
        <v>12441.6</v>
      </c>
      <c r="AB468" s="149">
        <v>0.4</v>
      </c>
      <c r="AC468" s="149">
        <v>15552</v>
      </c>
      <c r="AD468" s="158">
        <v>0.5</v>
      </c>
      <c r="AE468" s="147">
        <v>3110.4</v>
      </c>
      <c r="AF468" s="159"/>
      <c r="AH468" s="126" t="s">
        <v>20</v>
      </c>
    </row>
    <row r="469" s="114" customFormat="1" ht="48" spans="1:34">
      <c r="A469" s="126">
        <v>554</v>
      </c>
      <c r="B469" s="126" t="s">
        <v>16</v>
      </c>
      <c r="C469" s="126" t="s">
        <v>965</v>
      </c>
      <c r="D469" s="126" t="s">
        <v>20</v>
      </c>
      <c r="E469" s="127" t="s">
        <v>402</v>
      </c>
      <c r="F469" s="127"/>
      <c r="G469" s="126" t="s">
        <v>114</v>
      </c>
      <c r="H469" s="128" t="s">
        <v>1106</v>
      </c>
      <c r="I469" s="126" t="s">
        <v>1107</v>
      </c>
      <c r="J469" s="126" t="s">
        <v>1107</v>
      </c>
      <c r="K469" s="126" t="s">
        <v>1108</v>
      </c>
      <c r="L469" s="126" t="s">
        <v>1108</v>
      </c>
      <c r="M469" s="130">
        <v>45840</v>
      </c>
      <c r="N469" s="131">
        <v>45842</v>
      </c>
      <c r="O469" s="131">
        <v>46025</v>
      </c>
      <c r="P469" s="127">
        <v>32</v>
      </c>
      <c r="Q469" s="145">
        <v>20304</v>
      </c>
      <c r="R469" s="146">
        <v>0.04</v>
      </c>
      <c r="S469" s="147">
        <v>812.16</v>
      </c>
      <c r="T469" s="148">
        <v>25989.12</v>
      </c>
      <c r="U469" s="149">
        <v>2598.91</v>
      </c>
      <c r="V469" s="150">
        <v>0.1</v>
      </c>
      <c r="W469" s="149">
        <v>10395.65</v>
      </c>
      <c r="X469" s="150">
        <v>0.4</v>
      </c>
      <c r="Y469" s="149">
        <v>0</v>
      </c>
      <c r="Z469" s="157">
        <v>0</v>
      </c>
      <c r="AA469" s="149">
        <v>10395.65</v>
      </c>
      <c r="AB469" s="149">
        <v>0.4</v>
      </c>
      <c r="AC469" s="149">
        <v>12994.56</v>
      </c>
      <c r="AD469" s="158">
        <v>0.5</v>
      </c>
      <c r="AE469" s="147">
        <v>2598.91</v>
      </c>
      <c r="AF469" s="159"/>
      <c r="AH469" s="126" t="s">
        <v>20</v>
      </c>
    </row>
    <row r="470" s="114" customFormat="1" ht="48" spans="1:34">
      <c r="A470" s="126">
        <v>555</v>
      </c>
      <c r="B470" s="126" t="s">
        <v>16</v>
      </c>
      <c r="C470" s="126" t="s">
        <v>965</v>
      </c>
      <c r="D470" s="126" t="s">
        <v>20</v>
      </c>
      <c r="E470" s="127" t="s">
        <v>1011</v>
      </c>
      <c r="F470" s="127"/>
      <c r="G470" s="126" t="s">
        <v>114</v>
      </c>
      <c r="H470" s="128" t="s">
        <v>1109</v>
      </c>
      <c r="I470" s="126" t="s">
        <v>1110</v>
      </c>
      <c r="J470" s="126" t="s">
        <v>1110</v>
      </c>
      <c r="K470" s="126" t="s">
        <v>1111</v>
      </c>
      <c r="L470" s="126" t="s">
        <v>1111</v>
      </c>
      <c r="M470" s="130">
        <v>45859</v>
      </c>
      <c r="N470" s="131">
        <v>45860</v>
      </c>
      <c r="O470" s="131">
        <v>46224</v>
      </c>
      <c r="P470" s="127">
        <v>95</v>
      </c>
      <c r="Q470" s="145">
        <v>26000</v>
      </c>
      <c r="R470" s="146">
        <v>0.056</v>
      </c>
      <c r="S470" s="147">
        <v>1456</v>
      </c>
      <c r="T470" s="148">
        <v>138320</v>
      </c>
      <c r="U470" s="149">
        <v>13832</v>
      </c>
      <c r="V470" s="150">
        <v>0.1</v>
      </c>
      <c r="W470" s="149">
        <v>55328</v>
      </c>
      <c r="X470" s="150">
        <v>0.4</v>
      </c>
      <c r="Y470" s="149">
        <v>0</v>
      </c>
      <c r="Z470" s="157">
        <v>0</v>
      </c>
      <c r="AA470" s="149">
        <v>55328</v>
      </c>
      <c r="AB470" s="149">
        <v>0.4</v>
      </c>
      <c r="AC470" s="149">
        <v>69160</v>
      </c>
      <c r="AD470" s="158">
        <v>0.5</v>
      </c>
      <c r="AE470" s="147">
        <v>13832</v>
      </c>
      <c r="AF470" s="159"/>
      <c r="AH470" s="126" t="s">
        <v>20</v>
      </c>
    </row>
    <row r="471" s="114" customFormat="1" ht="48" spans="1:34">
      <c r="A471" s="126">
        <v>556</v>
      </c>
      <c r="B471" s="126" t="s">
        <v>16</v>
      </c>
      <c r="C471" s="126" t="s">
        <v>965</v>
      </c>
      <c r="D471" s="126" t="s">
        <v>20</v>
      </c>
      <c r="E471" s="127" t="s">
        <v>402</v>
      </c>
      <c r="F471" s="127"/>
      <c r="G471" s="126" t="s">
        <v>114</v>
      </c>
      <c r="H471" s="128" t="s">
        <v>1112</v>
      </c>
      <c r="I471" s="126" t="s">
        <v>1113</v>
      </c>
      <c r="J471" s="126" t="s">
        <v>1113</v>
      </c>
      <c r="K471" s="126" t="s">
        <v>1114</v>
      </c>
      <c r="L471" s="126" t="s">
        <v>1114</v>
      </c>
      <c r="M471" s="130">
        <v>45860</v>
      </c>
      <c r="N471" s="131">
        <v>45862</v>
      </c>
      <c r="O471" s="131">
        <v>46045</v>
      </c>
      <c r="P471" s="127">
        <v>13</v>
      </c>
      <c r="Q471" s="145">
        <v>20108</v>
      </c>
      <c r="R471" s="146">
        <v>0.04</v>
      </c>
      <c r="S471" s="147">
        <v>804.32</v>
      </c>
      <c r="T471" s="148">
        <v>10456.16</v>
      </c>
      <c r="U471" s="149">
        <v>1045.62</v>
      </c>
      <c r="V471" s="150">
        <v>0.1</v>
      </c>
      <c r="W471" s="149">
        <v>4182.46</v>
      </c>
      <c r="X471" s="150">
        <v>0.4</v>
      </c>
      <c r="Y471" s="149">
        <v>0</v>
      </c>
      <c r="Z471" s="157">
        <v>0</v>
      </c>
      <c r="AA471" s="149">
        <v>4182.46</v>
      </c>
      <c r="AB471" s="149">
        <v>0.4</v>
      </c>
      <c r="AC471" s="149">
        <v>5228.08</v>
      </c>
      <c r="AD471" s="158">
        <v>0.5</v>
      </c>
      <c r="AE471" s="147">
        <v>1045.62</v>
      </c>
      <c r="AF471" s="159"/>
      <c r="AH471" s="126" t="s">
        <v>20</v>
      </c>
    </row>
    <row r="472" s="114" customFormat="1" ht="48" spans="1:34">
      <c r="A472" s="126">
        <v>557</v>
      </c>
      <c r="B472" s="126" t="s">
        <v>16</v>
      </c>
      <c r="C472" s="126" t="s">
        <v>965</v>
      </c>
      <c r="D472" s="126" t="s">
        <v>20</v>
      </c>
      <c r="E472" s="127" t="s">
        <v>402</v>
      </c>
      <c r="F472" s="127"/>
      <c r="G472" s="126" t="s">
        <v>114</v>
      </c>
      <c r="H472" s="128" t="s">
        <v>1115</v>
      </c>
      <c r="I472" s="126" t="s">
        <v>1116</v>
      </c>
      <c r="J472" s="126" t="s">
        <v>1116</v>
      </c>
      <c r="K472" s="126" t="s">
        <v>1117</v>
      </c>
      <c r="L472" s="126" t="s">
        <v>1117</v>
      </c>
      <c r="M472" s="130">
        <v>45861</v>
      </c>
      <c r="N472" s="131">
        <v>45863</v>
      </c>
      <c r="O472" s="131">
        <v>46046</v>
      </c>
      <c r="P472" s="127">
        <v>13</v>
      </c>
      <c r="Q472" s="145">
        <v>20200</v>
      </c>
      <c r="R472" s="146">
        <v>0.04</v>
      </c>
      <c r="S472" s="147">
        <v>808</v>
      </c>
      <c r="T472" s="148">
        <v>10504</v>
      </c>
      <c r="U472" s="149">
        <v>1050.4</v>
      </c>
      <c r="V472" s="150">
        <v>0.1</v>
      </c>
      <c r="W472" s="149">
        <v>4201.6</v>
      </c>
      <c r="X472" s="150">
        <v>0.4</v>
      </c>
      <c r="Y472" s="149">
        <v>0</v>
      </c>
      <c r="Z472" s="157">
        <v>0</v>
      </c>
      <c r="AA472" s="149">
        <v>4201.6</v>
      </c>
      <c r="AB472" s="149">
        <v>0.4</v>
      </c>
      <c r="AC472" s="149">
        <v>5252</v>
      </c>
      <c r="AD472" s="158">
        <v>0.5</v>
      </c>
      <c r="AE472" s="147">
        <v>1050.4</v>
      </c>
      <c r="AF472" s="159"/>
      <c r="AH472" s="126" t="s">
        <v>20</v>
      </c>
    </row>
    <row r="473" s="114" customFormat="1" ht="60" spans="1:34">
      <c r="A473" s="126">
        <v>558</v>
      </c>
      <c r="B473" s="126" t="s">
        <v>16</v>
      </c>
      <c r="C473" s="126" t="s">
        <v>965</v>
      </c>
      <c r="D473" s="126" t="s">
        <v>20</v>
      </c>
      <c r="E473" s="127" t="s">
        <v>199</v>
      </c>
      <c r="F473" s="127"/>
      <c r="G473" s="126" t="s">
        <v>114</v>
      </c>
      <c r="H473" s="128" t="s">
        <v>1118</v>
      </c>
      <c r="I473" s="126" t="s">
        <v>1116</v>
      </c>
      <c r="J473" s="126" t="s">
        <v>1116</v>
      </c>
      <c r="K473" s="126" t="s">
        <v>1119</v>
      </c>
      <c r="L473" s="126" t="s">
        <v>1119</v>
      </c>
      <c r="M473" s="130">
        <v>45861</v>
      </c>
      <c r="N473" s="131">
        <v>45863</v>
      </c>
      <c r="O473" s="131">
        <v>46136</v>
      </c>
      <c r="P473" s="127">
        <v>48</v>
      </c>
      <c r="Q473" s="145">
        <v>47150</v>
      </c>
      <c r="R473" s="146">
        <v>0.048</v>
      </c>
      <c r="S473" s="147">
        <v>2263.2</v>
      </c>
      <c r="T473" s="148">
        <v>108633.6</v>
      </c>
      <c r="U473" s="149">
        <v>10863.36</v>
      </c>
      <c r="V473" s="150">
        <v>0.1</v>
      </c>
      <c r="W473" s="149">
        <v>43453.44</v>
      </c>
      <c r="X473" s="150">
        <v>0.4</v>
      </c>
      <c r="Y473" s="149">
        <v>0</v>
      </c>
      <c r="Z473" s="157">
        <v>0</v>
      </c>
      <c r="AA473" s="149">
        <v>43453.44</v>
      </c>
      <c r="AB473" s="149">
        <v>0.4</v>
      </c>
      <c r="AC473" s="149">
        <v>54316.8</v>
      </c>
      <c r="AD473" s="158">
        <v>0.5</v>
      </c>
      <c r="AE473" s="147">
        <v>10863.36</v>
      </c>
      <c r="AF473" s="159"/>
      <c r="AH473" s="126" t="s">
        <v>20</v>
      </c>
    </row>
    <row r="474" s="114" customFormat="1" ht="60" spans="1:34">
      <c r="A474" s="126">
        <v>559</v>
      </c>
      <c r="B474" s="126" t="s">
        <v>16</v>
      </c>
      <c r="C474" s="126" t="s">
        <v>965</v>
      </c>
      <c r="D474" s="126" t="s">
        <v>20</v>
      </c>
      <c r="E474" s="127" t="s">
        <v>232</v>
      </c>
      <c r="F474" s="127"/>
      <c r="G474" s="126" t="s">
        <v>114</v>
      </c>
      <c r="H474" s="128" t="s">
        <v>1118</v>
      </c>
      <c r="I474" s="126" t="s">
        <v>1116</v>
      </c>
      <c r="J474" s="126" t="s">
        <v>1116</v>
      </c>
      <c r="K474" s="126" t="s">
        <v>1119</v>
      </c>
      <c r="L474" s="126" t="s">
        <v>1119</v>
      </c>
      <c r="M474" s="130">
        <v>45861</v>
      </c>
      <c r="N474" s="131">
        <v>45863</v>
      </c>
      <c r="O474" s="131">
        <v>46136</v>
      </c>
      <c r="P474" s="127">
        <v>14</v>
      </c>
      <c r="Q474" s="145">
        <v>55200</v>
      </c>
      <c r="R474" s="146">
        <v>0.048</v>
      </c>
      <c r="S474" s="147">
        <v>2649.6</v>
      </c>
      <c r="T474" s="148">
        <v>37094.4</v>
      </c>
      <c r="U474" s="149">
        <v>3709.44</v>
      </c>
      <c r="V474" s="150">
        <v>0.1</v>
      </c>
      <c r="W474" s="149">
        <v>14837.76</v>
      </c>
      <c r="X474" s="150">
        <v>0.4</v>
      </c>
      <c r="Y474" s="149">
        <v>0</v>
      </c>
      <c r="Z474" s="157">
        <v>0</v>
      </c>
      <c r="AA474" s="149">
        <v>14837.76</v>
      </c>
      <c r="AB474" s="149">
        <v>0.4</v>
      </c>
      <c r="AC474" s="149">
        <v>18547.2</v>
      </c>
      <c r="AD474" s="158">
        <v>0.5</v>
      </c>
      <c r="AE474" s="147">
        <v>3709.44</v>
      </c>
      <c r="AF474" s="159"/>
      <c r="AH474" s="126" t="s">
        <v>20</v>
      </c>
    </row>
    <row r="475" s="114" customFormat="1" ht="36" spans="1:34">
      <c r="A475" s="126">
        <v>560</v>
      </c>
      <c r="B475" s="126" t="s">
        <v>16</v>
      </c>
      <c r="C475" s="126" t="s">
        <v>965</v>
      </c>
      <c r="D475" s="126" t="s">
        <v>20</v>
      </c>
      <c r="E475" s="127" t="s">
        <v>402</v>
      </c>
      <c r="F475" s="127"/>
      <c r="G475" s="126" t="s">
        <v>114</v>
      </c>
      <c r="H475" s="128" t="s">
        <v>1120</v>
      </c>
      <c r="I475" s="126" t="s">
        <v>1121</v>
      </c>
      <c r="J475" s="126" t="s">
        <v>1121</v>
      </c>
      <c r="K475" s="126" t="s">
        <v>1122</v>
      </c>
      <c r="L475" s="126" t="s">
        <v>1122</v>
      </c>
      <c r="M475" s="130">
        <v>45863</v>
      </c>
      <c r="N475" s="131">
        <v>45864</v>
      </c>
      <c r="O475" s="131">
        <v>46047</v>
      </c>
      <c r="P475" s="127">
        <v>25</v>
      </c>
      <c r="Q475" s="145">
        <v>20300</v>
      </c>
      <c r="R475" s="146">
        <v>0.04</v>
      </c>
      <c r="S475" s="147">
        <v>812</v>
      </c>
      <c r="T475" s="148">
        <v>20300</v>
      </c>
      <c r="U475" s="149">
        <v>2030</v>
      </c>
      <c r="V475" s="150">
        <v>0.1</v>
      </c>
      <c r="W475" s="149">
        <v>8120</v>
      </c>
      <c r="X475" s="150">
        <v>0.4</v>
      </c>
      <c r="Y475" s="149">
        <v>0</v>
      </c>
      <c r="Z475" s="157">
        <v>0</v>
      </c>
      <c r="AA475" s="149">
        <v>8120</v>
      </c>
      <c r="AB475" s="149">
        <v>0.4</v>
      </c>
      <c r="AC475" s="149">
        <v>10150</v>
      </c>
      <c r="AD475" s="158">
        <v>0.5</v>
      </c>
      <c r="AE475" s="147">
        <v>2030</v>
      </c>
      <c r="AF475" s="159"/>
      <c r="AH475" s="126" t="s">
        <v>20</v>
      </c>
    </row>
    <row r="476" s="114" customFormat="1" ht="48" spans="1:34">
      <c r="A476" s="126">
        <v>561</v>
      </c>
      <c r="B476" s="126" t="s">
        <v>16</v>
      </c>
      <c r="C476" s="126" t="s">
        <v>965</v>
      </c>
      <c r="D476" s="126" t="s">
        <v>20</v>
      </c>
      <c r="E476" s="127" t="s">
        <v>302</v>
      </c>
      <c r="F476" s="127"/>
      <c r="G476" s="126" t="s">
        <v>114</v>
      </c>
      <c r="H476" s="128" t="s">
        <v>1123</v>
      </c>
      <c r="I476" s="126" t="s">
        <v>1124</v>
      </c>
      <c r="J476" s="126" t="s">
        <v>1124</v>
      </c>
      <c r="K476" s="126" t="s">
        <v>1125</v>
      </c>
      <c r="L476" s="126" t="s">
        <v>1125</v>
      </c>
      <c r="M476" s="130">
        <v>45863</v>
      </c>
      <c r="N476" s="131">
        <v>45868</v>
      </c>
      <c r="O476" s="131">
        <v>46232</v>
      </c>
      <c r="P476" s="127">
        <v>68</v>
      </c>
      <c r="Q476" s="145">
        <v>19000</v>
      </c>
      <c r="R476" s="146">
        <v>0.056</v>
      </c>
      <c r="S476" s="147">
        <v>1064</v>
      </c>
      <c r="T476" s="148">
        <v>72352</v>
      </c>
      <c r="U476" s="149">
        <v>7235.2</v>
      </c>
      <c r="V476" s="150">
        <v>0.1</v>
      </c>
      <c r="W476" s="149">
        <v>28940.8</v>
      </c>
      <c r="X476" s="150">
        <v>0.4</v>
      </c>
      <c r="Y476" s="149">
        <v>0</v>
      </c>
      <c r="Z476" s="157">
        <v>0</v>
      </c>
      <c r="AA476" s="149">
        <v>28940.8</v>
      </c>
      <c r="AB476" s="149">
        <v>0.4</v>
      </c>
      <c r="AC476" s="149">
        <v>36176</v>
      </c>
      <c r="AD476" s="158">
        <v>0.5</v>
      </c>
      <c r="AE476" s="147">
        <v>7235.2</v>
      </c>
      <c r="AF476" s="159"/>
      <c r="AH476" s="126" t="s">
        <v>20</v>
      </c>
    </row>
    <row r="477" s="114" customFormat="1" ht="60" spans="1:34">
      <c r="A477" s="126">
        <v>562</v>
      </c>
      <c r="B477" s="126" t="s">
        <v>16</v>
      </c>
      <c r="C477" s="126" t="s">
        <v>965</v>
      </c>
      <c r="D477" s="126" t="s">
        <v>20</v>
      </c>
      <c r="E477" s="127" t="s">
        <v>302</v>
      </c>
      <c r="F477" s="127"/>
      <c r="G477" s="126" t="s">
        <v>114</v>
      </c>
      <c r="H477" s="128" t="s">
        <v>1126</v>
      </c>
      <c r="I477" s="126" t="s">
        <v>1124</v>
      </c>
      <c r="J477" s="126" t="s">
        <v>1124</v>
      </c>
      <c r="K477" s="126" t="s">
        <v>1127</v>
      </c>
      <c r="L477" s="126" t="s">
        <v>1127</v>
      </c>
      <c r="M477" s="130">
        <v>45863</v>
      </c>
      <c r="N477" s="131">
        <v>45868</v>
      </c>
      <c r="O477" s="131">
        <v>46232</v>
      </c>
      <c r="P477" s="127">
        <v>104</v>
      </c>
      <c r="Q477" s="145">
        <v>19000</v>
      </c>
      <c r="R477" s="146">
        <v>0.056</v>
      </c>
      <c r="S477" s="147">
        <v>1064</v>
      </c>
      <c r="T477" s="148">
        <v>110656</v>
      </c>
      <c r="U477" s="149">
        <v>11065.6</v>
      </c>
      <c r="V477" s="150">
        <v>0.1</v>
      </c>
      <c r="W477" s="149">
        <v>44262.4</v>
      </c>
      <c r="X477" s="150">
        <v>0.4</v>
      </c>
      <c r="Y477" s="149">
        <v>0</v>
      </c>
      <c r="Z477" s="157">
        <v>0</v>
      </c>
      <c r="AA477" s="149">
        <v>44262.4</v>
      </c>
      <c r="AB477" s="149">
        <v>0.4</v>
      </c>
      <c r="AC477" s="149">
        <v>55328</v>
      </c>
      <c r="AD477" s="158">
        <v>0.5</v>
      </c>
      <c r="AE477" s="147">
        <v>11065.6</v>
      </c>
      <c r="AF477" s="159"/>
      <c r="AH477" s="126" t="s">
        <v>20</v>
      </c>
    </row>
    <row r="478" s="114" customFormat="1" ht="48" spans="1:34">
      <c r="A478" s="126">
        <v>563</v>
      </c>
      <c r="B478" s="126" t="s">
        <v>16</v>
      </c>
      <c r="C478" s="126" t="s">
        <v>965</v>
      </c>
      <c r="D478" s="126" t="s">
        <v>20</v>
      </c>
      <c r="E478" s="127" t="s">
        <v>302</v>
      </c>
      <c r="F478" s="127"/>
      <c r="G478" s="126" t="s">
        <v>114</v>
      </c>
      <c r="H478" s="128" t="s">
        <v>1128</v>
      </c>
      <c r="I478" s="126" t="s">
        <v>1129</v>
      </c>
      <c r="J478" s="126" t="s">
        <v>1129</v>
      </c>
      <c r="K478" s="126" t="s">
        <v>1130</v>
      </c>
      <c r="L478" s="126" t="s">
        <v>1130</v>
      </c>
      <c r="M478" s="130">
        <v>45863</v>
      </c>
      <c r="N478" s="131">
        <v>45868</v>
      </c>
      <c r="O478" s="131">
        <v>46232</v>
      </c>
      <c r="P478" s="127">
        <v>44</v>
      </c>
      <c r="Q478" s="145">
        <v>19000</v>
      </c>
      <c r="R478" s="146">
        <v>0.056</v>
      </c>
      <c r="S478" s="147">
        <v>1064</v>
      </c>
      <c r="T478" s="148">
        <v>46816</v>
      </c>
      <c r="U478" s="149">
        <v>4681.6</v>
      </c>
      <c r="V478" s="150">
        <v>0.1</v>
      </c>
      <c r="W478" s="149">
        <v>18726.4</v>
      </c>
      <c r="X478" s="150">
        <v>0.4</v>
      </c>
      <c r="Y478" s="149">
        <v>0</v>
      </c>
      <c r="Z478" s="157">
        <v>0</v>
      </c>
      <c r="AA478" s="149">
        <v>18726.4</v>
      </c>
      <c r="AB478" s="149">
        <v>0.4</v>
      </c>
      <c r="AC478" s="149">
        <v>23408</v>
      </c>
      <c r="AD478" s="158">
        <v>0.5</v>
      </c>
      <c r="AE478" s="147">
        <v>4681.6</v>
      </c>
      <c r="AF478" s="159"/>
      <c r="AH478" s="126" t="s">
        <v>20</v>
      </c>
    </row>
    <row r="479" s="114" customFormat="1" ht="36" spans="1:34">
      <c r="A479" s="126">
        <v>564</v>
      </c>
      <c r="B479" s="126" t="s">
        <v>16</v>
      </c>
      <c r="C479" s="126" t="s">
        <v>965</v>
      </c>
      <c r="D479" s="126" t="s">
        <v>20</v>
      </c>
      <c r="E479" s="127" t="s">
        <v>242</v>
      </c>
      <c r="F479" s="127"/>
      <c r="G479" s="126" t="s">
        <v>114</v>
      </c>
      <c r="H479" s="128" t="s">
        <v>1131</v>
      </c>
      <c r="I479" s="126" t="s">
        <v>1132</v>
      </c>
      <c r="J479" s="126" t="s">
        <v>1132</v>
      </c>
      <c r="K479" s="126" t="s">
        <v>1133</v>
      </c>
      <c r="L479" s="126" t="s">
        <v>1133</v>
      </c>
      <c r="M479" s="130">
        <v>45863</v>
      </c>
      <c r="N479" s="131">
        <v>45869</v>
      </c>
      <c r="O479" s="131">
        <v>46142</v>
      </c>
      <c r="P479" s="127">
        <v>33</v>
      </c>
      <c r="Q479" s="145">
        <v>94800</v>
      </c>
      <c r="R479" s="146">
        <v>0.048</v>
      </c>
      <c r="S479" s="147">
        <v>4550.4</v>
      </c>
      <c r="T479" s="148">
        <v>150163.2</v>
      </c>
      <c r="U479" s="149">
        <v>15016.32</v>
      </c>
      <c r="V479" s="150">
        <v>0.1</v>
      </c>
      <c r="W479" s="149">
        <v>60065.28</v>
      </c>
      <c r="X479" s="150">
        <v>0.4</v>
      </c>
      <c r="Y479" s="149">
        <v>0</v>
      </c>
      <c r="Z479" s="157">
        <v>0</v>
      </c>
      <c r="AA479" s="149">
        <v>60065.28</v>
      </c>
      <c r="AB479" s="149">
        <v>0.4</v>
      </c>
      <c r="AC479" s="149">
        <v>75081.6</v>
      </c>
      <c r="AD479" s="158">
        <v>0.5</v>
      </c>
      <c r="AE479" s="147">
        <v>15016.32</v>
      </c>
      <c r="AF479" s="159"/>
      <c r="AH479" s="126" t="s">
        <v>20</v>
      </c>
    </row>
    <row r="480" s="114" customFormat="1" ht="60" spans="1:34">
      <c r="A480" s="126">
        <v>565</v>
      </c>
      <c r="B480" s="126" t="s">
        <v>16</v>
      </c>
      <c r="C480" s="126" t="s">
        <v>965</v>
      </c>
      <c r="D480" s="126" t="s">
        <v>20</v>
      </c>
      <c r="E480" s="127" t="s">
        <v>402</v>
      </c>
      <c r="F480" s="127"/>
      <c r="G480" s="126" t="s">
        <v>114</v>
      </c>
      <c r="H480" s="128" t="s">
        <v>1134</v>
      </c>
      <c r="I480" s="126" t="s">
        <v>1135</v>
      </c>
      <c r="J480" s="126" t="s">
        <v>1135</v>
      </c>
      <c r="K480" s="126" t="s">
        <v>1136</v>
      </c>
      <c r="L480" s="126" t="s">
        <v>1136</v>
      </c>
      <c r="M480" s="130">
        <v>45863</v>
      </c>
      <c r="N480" s="131">
        <v>45868</v>
      </c>
      <c r="O480" s="131">
        <v>46051</v>
      </c>
      <c r="P480" s="127">
        <v>45</v>
      </c>
      <c r="Q480" s="145">
        <v>20220</v>
      </c>
      <c r="R480" s="146">
        <v>0.04</v>
      </c>
      <c r="S480" s="147">
        <v>808.8</v>
      </c>
      <c r="T480" s="148">
        <v>36396</v>
      </c>
      <c r="U480" s="149">
        <v>3639.6</v>
      </c>
      <c r="V480" s="150">
        <v>0.1</v>
      </c>
      <c r="W480" s="149">
        <v>14558.4</v>
      </c>
      <c r="X480" s="150">
        <v>0.4</v>
      </c>
      <c r="Y480" s="149">
        <v>0</v>
      </c>
      <c r="Z480" s="157">
        <v>0</v>
      </c>
      <c r="AA480" s="149">
        <v>14558.4</v>
      </c>
      <c r="AB480" s="149">
        <v>0.4</v>
      </c>
      <c r="AC480" s="149">
        <v>18198</v>
      </c>
      <c r="AD480" s="158">
        <v>0.5</v>
      </c>
      <c r="AE480" s="147">
        <v>3639.6</v>
      </c>
      <c r="AF480" s="159"/>
      <c r="AH480" s="126" t="s">
        <v>20</v>
      </c>
    </row>
    <row r="481" s="114" customFormat="1" ht="48" spans="1:34">
      <c r="A481" s="126">
        <v>566</v>
      </c>
      <c r="B481" s="126" t="s">
        <v>16</v>
      </c>
      <c r="C481" s="126" t="s">
        <v>965</v>
      </c>
      <c r="D481" s="126" t="s">
        <v>20</v>
      </c>
      <c r="E481" s="127" t="s">
        <v>402</v>
      </c>
      <c r="F481" s="127"/>
      <c r="G481" s="126" t="s">
        <v>114</v>
      </c>
      <c r="H481" s="128" t="s">
        <v>1137</v>
      </c>
      <c r="I481" s="126" t="s">
        <v>1138</v>
      </c>
      <c r="J481" s="126" t="s">
        <v>1138</v>
      </c>
      <c r="K481" s="126" t="s">
        <v>1139</v>
      </c>
      <c r="L481" s="126" t="s">
        <v>1139</v>
      </c>
      <c r="M481" s="130">
        <v>45867</v>
      </c>
      <c r="N481" s="131">
        <v>45869</v>
      </c>
      <c r="O481" s="131">
        <v>46233</v>
      </c>
      <c r="P481" s="127">
        <v>22</v>
      </c>
      <c r="Q481" s="145">
        <v>20304</v>
      </c>
      <c r="R481" s="146">
        <v>0.056</v>
      </c>
      <c r="S481" s="147">
        <v>1137.024</v>
      </c>
      <c r="T481" s="148">
        <v>25014.53</v>
      </c>
      <c r="U481" s="149">
        <v>2501.45</v>
      </c>
      <c r="V481" s="150">
        <v>0.1</v>
      </c>
      <c r="W481" s="149">
        <v>10005.81</v>
      </c>
      <c r="X481" s="150">
        <v>0.4</v>
      </c>
      <c r="Y481" s="149">
        <v>0</v>
      </c>
      <c r="Z481" s="157">
        <v>0</v>
      </c>
      <c r="AA481" s="149">
        <v>10005.81</v>
      </c>
      <c r="AB481" s="149">
        <v>0.4</v>
      </c>
      <c r="AC481" s="149">
        <v>12507.27</v>
      </c>
      <c r="AD481" s="158">
        <v>0.5</v>
      </c>
      <c r="AE481" s="147">
        <v>2501.45</v>
      </c>
      <c r="AF481" s="159"/>
      <c r="AH481" s="126" t="s">
        <v>20</v>
      </c>
    </row>
    <row r="482" s="114" customFormat="1" ht="48" spans="1:34">
      <c r="A482" s="126">
        <v>567</v>
      </c>
      <c r="B482" s="126" t="s">
        <v>16</v>
      </c>
      <c r="C482" s="126" t="s">
        <v>965</v>
      </c>
      <c r="D482" s="126" t="s">
        <v>20</v>
      </c>
      <c r="E482" s="127" t="s">
        <v>805</v>
      </c>
      <c r="F482" s="127"/>
      <c r="G482" s="126" t="s">
        <v>114</v>
      </c>
      <c r="H482" s="128" t="s">
        <v>1137</v>
      </c>
      <c r="I482" s="126" t="s">
        <v>1138</v>
      </c>
      <c r="J482" s="126" t="s">
        <v>1138</v>
      </c>
      <c r="K482" s="126" t="s">
        <v>1139</v>
      </c>
      <c r="L482" s="126" t="s">
        <v>1139</v>
      </c>
      <c r="M482" s="130">
        <v>45867</v>
      </c>
      <c r="N482" s="131">
        <v>45869</v>
      </c>
      <c r="O482" s="131">
        <v>46233</v>
      </c>
      <c r="P482" s="127">
        <v>47</v>
      </c>
      <c r="Q482" s="145">
        <v>45500</v>
      </c>
      <c r="R482" s="146">
        <v>0.056</v>
      </c>
      <c r="S482" s="147">
        <v>2548</v>
      </c>
      <c r="T482" s="148">
        <v>119756</v>
      </c>
      <c r="U482" s="149">
        <v>11975.6</v>
      </c>
      <c r="V482" s="150">
        <v>0.1</v>
      </c>
      <c r="W482" s="149">
        <v>47902.4</v>
      </c>
      <c r="X482" s="150">
        <v>0.4</v>
      </c>
      <c r="Y482" s="149">
        <v>0</v>
      </c>
      <c r="Z482" s="157">
        <v>0</v>
      </c>
      <c r="AA482" s="149">
        <v>47902.4</v>
      </c>
      <c r="AB482" s="149">
        <v>0.4</v>
      </c>
      <c r="AC482" s="149">
        <v>59878</v>
      </c>
      <c r="AD482" s="158">
        <v>0.5</v>
      </c>
      <c r="AE482" s="147">
        <v>11975.6</v>
      </c>
      <c r="AF482" s="159"/>
      <c r="AH482" s="126" t="s">
        <v>20</v>
      </c>
    </row>
    <row r="483" s="114" customFormat="1" ht="48" spans="1:34">
      <c r="A483" s="126">
        <v>568</v>
      </c>
      <c r="B483" s="126" t="s">
        <v>16</v>
      </c>
      <c r="C483" s="126" t="s">
        <v>965</v>
      </c>
      <c r="D483" s="126" t="s">
        <v>20</v>
      </c>
      <c r="E483" s="127" t="s">
        <v>199</v>
      </c>
      <c r="F483" s="127"/>
      <c r="G483" s="126" t="s">
        <v>114</v>
      </c>
      <c r="H483" s="128" t="s">
        <v>1140</v>
      </c>
      <c r="I483" s="126" t="s">
        <v>1141</v>
      </c>
      <c r="J483" s="126" t="s">
        <v>1141</v>
      </c>
      <c r="K483" s="126" t="s">
        <v>1142</v>
      </c>
      <c r="L483" s="126" t="s">
        <v>1142</v>
      </c>
      <c r="M483" s="130">
        <v>45868</v>
      </c>
      <c r="N483" s="131">
        <v>45869</v>
      </c>
      <c r="O483" s="131">
        <v>46233</v>
      </c>
      <c r="P483" s="127">
        <v>49</v>
      </c>
      <c r="Q483" s="145">
        <v>47500</v>
      </c>
      <c r="R483" s="146">
        <v>0.056</v>
      </c>
      <c r="S483" s="147">
        <v>2660</v>
      </c>
      <c r="T483" s="148">
        <v>130340</v>
      </c>
      <c r="U483" s="149">
        <v>13034</v>
      </c>
      <c r="V483" s="150">
        <v>0.1</v>
      </c>
      <c r="W483" s="149">
        <v>52136</v>
      </c>
      <c r="X483" s="150">
        <v>0.4</v>
      </c>
      <c r="Y483" s="149">
        <v>0</v>
      </c>
      <c r="Z483" s="157">
        <v>0</v>
      </c>
      <c r="AA483" s="149">
        <v>52136</v>
      </c>
      <c r="AB483" s="149">
        <v>0.4</v>
      </c>
      <c r="AC483" s="149">
        <v>65170</v>
      </c>
      <c r="AD483" s="158">
        <v>0.5</v>
      </c>
      <c r="AE483" s="147">
        <v>13034</v>
      </c>
      <c r="AF483" s="159"/>
      <c r="AH483" s="126" t="s">
        <v>20</v>
      </c>
    </row>
    <row r="484" s="114" customFormat="1" ht="60" spans="1:34">
      <c r="A484" s="126">
        <v>569</v>
      </c>
      <c r="B484" s="126" t="s">
        <v>16</v>
      </c>
      <c r="C484" s="126" t="s">
        <v>965</v>
      </c>
      <c r="D484" s="126" t="s">
        <v>20</v>
      </c>
      <c r="E484" s="127" t="s">
        <v>1011</v>
      </c>
      <c r="F484" s="127"/>
      <c r="G484" s="126" t="s">
        <v>114</v>
      </c>
      <c r="H484" s="128" t="s">
        <v>1143</v>
      </c>
      <c r="I484" s="126" t="s">
        <v>1144</v>
      </c>
      <c r="J484" s="126" t="s">
        <v>1144</v>
      </c>
      <c r="K484" s="126" t="s">
        <v>1145</v>
      </c>
      <c r="L484" s="126" t="s">
        <v>1145</v>
      </c>
      <c r="M484" s="130">
        <v>45868</v>
      </c>
      <c r="N484" s="131">
        <v>45869</v>
      </c>
      <c r="O484" s="131">
        <v>46233</v>
      </c>
      <c r="P484" s="127">
        <v>300</v>
      </c>
      <c r="Q484" s="145">
        <v>26000</v>
      </c>
      <c r="R484" s="146">
        <v>0.056</v>
      </c>
      <c r="S484" s="147">
        <v>1456</v>
      </c>
      <c r="T484" s="148">
        <v>436800</v>
      </c>
      <c r="U484" s="149">
        <v>43680</v>
      </c>
      <c r="V484" s="150">
        <v>0.1</v>
      </c>
      <c r="W484" s="149">
        <v>174720</v>
      </c>
      <c r="X484" s="150">
        <v>0.4</v>
      </c>
      <c r="Y484" s="149">
        <v>0</v>
      </c>
      <c r="Z484" s="157">
        <v>0</v>
      </c>
      <c r="AA484" s="149">
        <v>174720</v>
      </c>
      <c r="AB484" s="149">
        <v>0.4</v>
      </c>
      <c r="AC484" s="149">
        <v>218400</v>
      </c>
      <c r="AD484" s="158">
        <v>0.5</v>
      </c>
      <c r="AE484" s="147">
        <v>43680</v>
      </c>
      <c r="AF484" s="159"/>
      <c r="AH484" s="126" t="s">
        <v>20</v>
      </c>
    </row>
    <row r="485" s="114" customFormat="1" ht="48" spans="1:34">
      <c r="A485" s="126">
        <v>570</v>
      </c>
      <c r="B485" s="126" t="s">
        <v>16</v>
      </c>
      <c r="C485" s="126" t="s">
        <v>965</v>
      </c>
      <c r="D485" s="126" t="s">
        <v>20</v>
      </c>
      <c r="E485" s="127" t="s">
        <v>232</v>
      </c>
      <c r="F485" s="127"/>
      <c r="G485" s="126" t="s">
        <v>114</v>
      </c>
      <c r="H485" s="128" t="s">
        <v>1146</v>
      </c>
      <c r="I485" s="126" t="s">
        <v>1147</v>
      </c>
      <c r="J485" s="126" t="s">
        <v>1147</v>
      </c>
      <c r="K485" s="126" t="s">
        <v>1148</v>
      </c>
      <c r="L485" s="126" t="s">
        <v>1148</v>
      </c>
      <c r="M485" s="130">
        <v>45868</v>
      </c>
      <c r="N485" s="131">
        <v>45869</v>
      </c>
      <c r="O485" s="131">
        <v>46052</v>
      </c>
      <c r="P485" s="127">
        <v>15</v>
      </c>
      <c r="Q485" s="145">
        <v>53000</v>
      </c>
      <c r="R485" s="146">
        <v>0.04</v>
      </c>
      <c r="S485" s="147">
        <v>2120</v>
      </c>
      <c r="T485" s="148">
        <v>31800</v>
      </c>
      <c r="U485" s="149">
        <v>3180</v>
      </c>
      <c r="V485" s="150">
        <v>0.1</v>
      </c>
      <c r="W485" s="149">
        <v>12720</v>
      </c>
      <c r="X485" s="150">
        <v>0.4</v>
      </c>
      <c r="Y485" s="149">
        <v>0</v>
      </c>
      <c r="Z485" s="157">
        <v>0</v>
      </c>
      <c r="AA485" s="149">
        <v>12720</v>
      </c>
      <c r="AB485" s="149">
        <v>0.4</v>
      </c>
      <c r="AC485" s="149">
        <v>15900</v>
      </c>
      <c r="AD485" s="158">
        <v>0.5</v>
      </c>
      <c r="AE485" s="147">
        <v>3180</v>
      </c>
      <c r="AF485" s="159"/>
      <c r="AH485" s="126" t="s">
        <v>20</v>
      </c>
    </row>
    <row r="486" s="114" customFormat="1" ht="48" spans="1:34">
      <c r="A486" s="126">
        <v>571</v>
      </c>
      <c r="B486" s="126" t="s">
        <v>16</v>
      </c>
      <c r="C486" s="126" t="s">
        <v>965</v>
      </c>
      <c r="D486" s="126" t="s">
        <v>20</v>
      </c>
      <c r="E486" s="127" t="s">
        <v>402</v>
      </c>
      <c r="F486" s="127"/>
      <c r="G486" s="126" t="s">
        <v>114</v>
      </c>
      <c r="H486" s="128" t="s">
        <v>1149</v>
      </c>
      <c r="I486" s="126" t="s">
        <v>1150</v>
      </c>
      <c r="J486" s="126" t="s">
        <v>1150</v>
      </c>
      <c r="K486" s="126" t="s">
        <v>1151</v>
      </c>
      <c r="L486" s="126" t="s">
        <v>1151</v>
      </c>
      <c r="M486" s="130">
        <v>45868</v>
      </c>
      <c r="N486" s="131">
        <v>45869</v>
      </c>
      <c r="O486" s="131">
        <v>46052</v>
      </c>
      <c r="P486" s="127">
        <v>73</v>
      </c>
      <c r="Q486" s="145">
        <v>20195</v>
      </c>
      <c r="R486" s="146">
        <v>0.04</v>
      </c>
      <c r="S486" s="147">
        <v>807.8</v>
      </c>
      <c r="T486" s="148">
        <v>58969.4</v>
      </c>
      <c r="U486" s="149">
        <v>5896.94</v>
      </c>
      <c r="V486" s="150">
        <v>0.1</v>
      </c>
      <c r="W486" s="149">
        <v>23587.76</v>
      </c>
      <c r="X486" s="150">
        <v>0.4</v>
      </c>
      <c r="Y486" s="149">
        <v>0</v>
      </c>
      <c r="Z486" s="157">
        <v>0</v>
      </c>
      <c r="AA486" s="149">
        <v>23587.76</v>
      </c>
      <c r="AB486" s="149">
        <v>0.4</v>
      </c>
      <c r="AC486" s="149">
        <v>29484.7</v>
      </c>
      <c r="AD486" s="158">
        <v>0.5</v>
      </c>
      <c r="AE486" s="147">
        <v>5896.94</v>
      </c>
      <c r="AF486" s="159"/>
      <c r="AH486" s="126" t="s">
        <v>20</v>
      </c>
    </row>
    <row r="487" s="114" customFormat="1" ht="48" spans="1:34">
      <c r="A487" s="126">
        <v>572</v>
      </c>
      <c r="B487" s="126" t="s">
        <v>16</v>
      </c>
      <c r="C487" s="126" t="s">
        <v>965</v>
      </c>
      <c r="D487" s="126" t="s">
        <v>20</v>
      </c>
      <c r="E487" s="127" t="s">
        <v>1011</v>
      </c>
      <c r="F487" s="127"/>
      <c r="G487" s="126" t="s">
        <v>114</v>
      </c>
      <c r="H487" s="128" t="s">
        <v>1152</v>
      </c>
      <c r="I487" s="126" t="s">
        <v>1153</v>
      </c>
      <c r="J487" s="126" t="s">
        <v>1153</v>
      </c>
      <c r="K487" s="126" t="s">
        <v>1154</v>
      </c>
      <c r="L487" s="126" t="s">
        <v>1154</v>
      </c>
      <c r="M487" s="130">
        <v>45868</v>
      </c>
      <c r="N487" s="131">
        <v>45869</v>
      </c>
      <c r="O487" s="131">
        <v>46233</v>
      </c>
      <c r="P487" s="127">
        <v>12</v>
      </c>
      <c r="Q487" s="145">
        <v>26000</v>
      </c>
      <c r="R487" s="146">
        <v>0.056</v>
      </c>
      <c r="S487" s="147">
        <v>1456</v>
      </c>
      <c r="T487" s="148">
        <v>17472</v>
      </c>
      <c r="U487" s="149">
        <v>1747.2</v>
      </c>
      <c r="V487" s="150">
        <v>0.1</v>
      </c>
      <c r="W487" s="149">
        <v>6988.8</v>
      </c>
      <c r="X487" s="150">
        <v>0.4</v>
      </c>
      <c r="Y487" s="149">
        <v>0</v>
      </c>
      <c r="Z487" s="157">
        <v>0</v>
      </c>
      <c r="AA487" s="149">
        <v>6988.8</v>
      </c>
      <c r="AB487" s="149">
        <v>0.4</v>
      </c>
      <c r="AC487" s="149">
        <v>8736</v>
      </c>
      <c r="AD487" s="158">
        <v>0.5</v>
      </c>
      <c r="AE487" s="147">
        <v>1747.2</v>
      </c>
      <c r="AF487" s="159"/>
      <c r="AH487" s="126" t="s">
        <v>20</v>
      </c>
    </row>
    <row r="488" s="114" customFormat="1" ht="60" spans="1:34">
      <c r="A488" s="126">
        <v>573</v>
      </c>
      <c r="B488" s="126" t="s">
        <v>16</v>
      </c>
      <c r="C488" s="126" t="s">
        <v>965</v>
      </c>
      <c r="D488" s="126" t="s">
        <v>20</v>
      </c>
      <c r="E488" s="127" t="s">
        <v>402</v>
      </c>
      <c r="F488" s="127"/>
      <c r="G488" s="126" t="s">
        <v>114</v>
      </c>
      <c r="H488" s="128" t="s">
        <v>1155</v>
      </c>
      <c r="I488" s="126" t="s">
        <v>1156</v>
      </c>
      <c r="J488" s="126" t="s">
        <v>1156</v>
      </c>
      <c r="K488" s="126" t="s">
        <v>1157</v>
      </c>
      <c r="L488" s="126" t="s">
        <v>1157</v>
      </c>
      <c r="M488" s="130">
        <v>45868</v>
      </c>
      <c r="N488" s="131">
        <v>45869</v>
      </c>
      <c r="O488" s="131">
        <v>46052</v>
      </c>
      <c r="P488" s="127">
        <v>119</v>
      </c>
      <c r="Q488" s="145">
        <v>20200</v>
      </c>
      <c r="R488" s="146">
        <v>0.04</v>
      </c>
      <c r="S488" s="147">
        <v>808</v>
      </c>
      <c r="T488" s="148">
        <v>96152</v>
      </c>
      <c r="U488" s="149">
        <v>9615.2</v>
      </c>
      <c r="V488" s="150">
        <v>0.1</v>
      </c>
      <c r="W488" s="149">
        <v>38460.8</v>
      </c>
      <c r="X488" s="150">
        <v>0.4</v>
      </c>
      <c r="Y488" s="149">
        <v>0</v>
      </c>
      <c r="Z488" s="157">
        <v>0</v>
      </c>
      <c r="AA488" s="149">
        <v>38460.8</v>
      </c>
      <c r="AB488" s="149">
        <v>0.4</v>
      </c>
      <c r="AC488" s="149">
        <v>48076</v>
      </c>
      <c r="AD488" s="158">
        <v>0.5</v>
      </c>
      <c r="AE488" s="147">
        <v>9615.2</v>
      </c>
      <c r="AF488" s="159"/>
      <c r="AH488" s="126" t="s">
        <v>20</v>
      </c>
    </row>
    <row r="489" s="114" customFormat="1" ht="36" spans="1:34">
      <c r="A489" s="126">
        <v>574</v>
      </c>
      <c r="B489" s="126" t="s">
        <v>16</v>
      </c>
      <c r="C489" s="126" t="s">
        <v>965</v>
      </c>
      <c r="D489" s="126" t="s">
        <v>20</v>
      </c>
      <c r="E489" s="127" t="s">
        <v>194</v>
      </c>
      <c r="F489" s="127"/>
      <c r="G489" s="126" t="s">
        <v>114</v>
      </c>
      <c r="H489" s="128" t="s">
        <v>1158</v>
      </c>
      <c r="I489" s="126" t="s">
        <v>1159</v>
      </c>
      <c r="J489" s="126" t="s">
        <v>1159</v>
      </c>
      <c r="K489" s="126" t="s">
        <v>1160</v>
      </c>
      <c r="L489" s="126" t="s">
        <v>1160</v>
      </c>
      <c r="M489" s="130">
        <v>45876</v>
      </c>
      <c r="N489" s="131">
        <v>45877</v>
      </c>
      <c r="O489" s="131">
        <v>46241</v>
      </c>
      <c r="P489" s="127">
        <v>258.5</v>
      </c>
      <c r="Q489" s="145">
        <v>27450</v>
      </c>
      <c r="R489" s="146">
        <v>0.056</v>
      </c>
      <c r="S489" s="147">
        <v>1537.2</v>
      </c>
      <c r="T489" s="148">
        <v>397366.2</v>
      </c>
      <c r="U489" s="149">
        <v>39736.62</v>
      </c>
      <c r="V489" s="150">
        <v>0.1</v>
      </c>
      <c r="W489" s="149">
        <v>158946.48</v>
      </c>
      <c r="X489" s="150">
        <v>0.4</v>
      </c>
      <c r="Y489" s="149">
        <v>0</v>
      </c>
      <c r="Z489" s="157">
        <v>0</v>
      </c>
      <c r="AA489" s="149">
        <v>158946.48</v>
      </c>
      <c r="AB489" s="149">
        <v>0.4</v>
      </c>
      <c r="AC489" s="149">
        <v>198683.1</v>
      </c>
      <c r="AD489" s="158">
        <v>0.5</v>
      </c>
      <c r="AE489" s="147">
        <v>39736.62</v>
      </c>
      <c r="AF489" s="159"/>
      <c r="AH489" s="126" t="s">
        <v>20</v>
      </c>
    </row>
    <row r="490" s="114" customFormat="1" ht="36" spans="1:34">
      <c r="A490" s="126">
        <v>575</v>
      </c>
      <c r="B490" s="126" t="s">
        <v>16</v>
      </c>
      <c r="C490" s="126" t="s">
        <v>965</v>
      </c>
      <c r="D490" s="126" t="s">
        <v>20</v>
      </c>
      <c r="E490" s="127" t="s">
        <v>1062</v>
      </c>
      <c r="F490" s="127"/>
      <c r="G490" s="126" t="s">
        <v>114</v>
      </c>
      <c r="H490" s="128" t="s">
        <v>1158</v>
      </c>
      <c r="I490" s="126" t="s">
        <v>1159</v>
      </c>
      <c r="J490" s="126" t="s">
        <v>1159</v>
      </c>
      <c r="K490" s="126" t="s">
        <v>1160</v>
      </c>
      <c r="L490" s="126" t="s">
        <v>1160</v>
      </c>
      <c r="M490" s="130">
        <v>45876</v>
      </c>
      <c r="N490" s="131">
        <v>45877</v>
      </c>
      <c r="O490" s="131">
        <v>46241</v>
      </c>
      <c r="P490" s="127">
        <v>16.5</v>
      </c>
      <c r="Q490" s="145">
        <v>33000</v>
      </c>
      <c r="R490" s="146">
        <v>0.056</v>
      </c>
      <c r="S490" s="147">
        <v>1848</v>
      </c>
      <c r="T490" s="148">
        <v>30492</v>
      </c>
      <c r="U490" s="149">
        <v>3049.2</v>
      </c>
      <c r="V490" s="150">
        <v>0.1</v>
      </c>
      <c r="W490" s="149">
        <v>12196.8</v>
      </c>
      <c r="X490" s="150">
        <v>0.4</v>
      </c>
      <c r="Y490" s="149">
        <v>0</v>
      </c>
      <c r="Z490" s="157">
        <v>0</v>
      </c>
      <c r="AA490" s="149">
        <v>12196.8</v>
      </c>
      <c r="AB490" s="149">
        <v>0.4</v>
      </c>
      <c r="AC490" s="149">
        <v>15246</v>
      </c>
      <c r="AD490" s="158">
        <v>0.5</v>
      </c>
      <c r="AE490" s="147">
        <v>3049.2</v>
      </c>
      <c r="AF490" s="159"/>
      <c r="AH490" s="126" t="s">
        <v>20</v>
      </c>
    </row>
    <row r="491" s="114" customFormat="1" ht="48" spans="1:34">
      <c r="A491" s="126">
        <v>576</v>
      </c>
      <c r="B491" s="126" t="s">
        <v>16</v>
      </c>
      <c r="C491" s="126" t="s">
        <v>965</v>
      </c>
      <c r="D491" s="126" t="s">
        <v>20</v>
      </c>
      <c r="E491" s="127" t="s">
        <v>199</v>
      </c>
      <c r="F491" s="127"/>
      <c r="G491" s="126" t="s">
        <v>114</v>
      </c>
      <c r="H491" s="128" t="s">
        <v>1161</v>
      </c>
      <c r="I491" s="126" t="s">
        <v>1162</v>
      </c>
      <c r="J491" s="126" t="s">
        <v>1162</v>
      </c>
      <c r="K491" s="126" t="s">
        <v>1163</v>
      </c>
      <c r="L491" s="126" t="s">
        <v>1163</v>
      </c>
      <c r="M491" s="130">
        <v>45891</v>
      </c>
      <c r="N491" s="131">
        <v>45892</v>
      </c>
      <c r="O491" s="131">
        <v>46256</v>
      </c>
      <c r="P491" s="127">
        <v>20</v>
      </c>
      <c r="Q491" s="145">
        <v>47600</v>
      </c>
      <c r="R491" s="146">
        <v>0.056</v>
      </c>
      <c r="S491" s="147">
        <v>2665.6</v>
      </c>
      <c r="T491" s="148">
        <v>53312</v>
      </c>
      <c r="U491" s="149">
        <v>5331.2</v>
      </c>
      <c r="V491" s="150">
        <v>0.1</v>
      </c>
      <c r="W491" s="149">
        <v>21324.8</v>
      </c>
      <c r="X491" s="150">
        <v>0.4</v>
      </c>
      <c r="Y491" s="149">
        <v>0</v>
      </c>
      <c r="Z491" s="157">
        <v>0</v>
      </c>
      <c r="AA491" s="149">
        <v>21324.8</v>
      </c>
      <c r="AB491" s="149">
        <v>0.4</v>
      </c>
      <c r="AC491" s="149">
        <v>26656</v>
      </c>
      <c r="AD491" s="158">
        <v>0.5</v>
      </c>
      <c r="AE491" s="147">
        <v>5331.2</v>
      </c>
      <c r="AF491" s="159"/>
      <c r="AH491" s="126" t="s">
        <v>20</v>
      </c>
    </row>
    <row r="492" s="114" customFormat="1" ht="48" spans="1:34">
      <c r="A492" s="126">
        <v>577</v>
      </c>
      <c r="B492" s="126" t="s">
        <v>16</v>
      </c>
      <c r="C492" s="126" t="s">
        <v>965</v>
      </c>
      <c r="D492" s="126" t="s">
        <v>20</v>
      </c>
      <c r="E492" s="127" t="s">
        <v>194</v>
      </c>
      <c r="F492" s="127"/>
      <c r="G492" s="126" t="s">
        <v>114</v>
      </c>
      <c r="H492" s="128" t="s">
        <v>1161</v>
      </c>
      <c r="I492" s="126" t="s">
        <v>1162</v>
      </c>
      <c r="J492" s="126" t="s">
        <v>1162</v>
      </c>
      <c r="K492" s="126" t="s">
        <v>1163</v>
      </c>
      <c r="L492" s="126" t="s">
        <v>1163</v>
      </c>
      <c r="M492" s="130">
        <v>45891</v>
      </c>
      <c r="N492" s="131">
        <v>45892</v>
      </c>
      <c r="O492" s="131">
        <v>46256</v>
      </c>
      <c r="P492" s="127">
        <v>9</v>
      </c>
      <c r="Q492" s="145">
        <v>27365</v>
      </c>
      <c r="R492" s="146">
        <v>0.056</v>
      </c>
      <c r="S492" s="147">
        <v>1532.44</v>
      </c>
      <c r="T492" s="148">
        <v>13791.96</v>
      </c>
      <c r="U492" s="149">
        <v>1379.2</v>
      </c>
      <c r="V492" s="150">
        <v>0.1</v>
      </c>
      <c r="W492" s="149">
        <v>5516.78</v>
      </c>
      <c r="X492" s="150">
        <v>0.4</v>
      </c>
      <c r="Y492" s="149">
        <v>0</v>
      </c>
      <c r="Z492" s="157">
        <v>0</v>
      </c>
      <c r="AA492" s="149">
        <v>5516.78</v>
      </c>
      <c r="AB492" s="149">
        <v>0.4</v>
      </c>
      <c r="AC492" s="149">
        <v>6895.98</v>
      </c>
      <c r="AD492" s="158">
        <v>0.5</v>
      </c>
      <c r="AE492" s="147">
        <v>1379.2</v>
      </c>
      <c r="AF492" s="159"/>
      <c r="AH492" s="126" t="s">
        <v>20</v>
      </c>
    </row>
    <row r="493" s="114" customFormat="1" ht="36" spans="1:34">
      <c r="A493" s="126">
        <v>578</v>
      </c>
      <c r="B493" s="126" t="s">
        <v>16</v>
      </c>
      <c r="C493" s="126" t="s">
        <v>965</v>
      </c>
      <c r="D493" s="126" t="s">
        <v>20</v>
      </c>
      <c r="E493" s="127" t="s">
        <v>232</v>
      </c>
      <c r="F493" s="127"/>
      <c r="G493" s="126" t="s">
        <v>114</v>
      </c>
      <c r="H493" s="128" t="s">
        <v>1164</v>
      </c>
      <c r="I493" s="126" t="s">
        <v>1165</v>
      </c>
      <c r="J493" s="126" t="s">
        <v>1165</v>
      </c>
      <c r="K493" s="126" t="s">
        <v>1166</v>
      </c>
      <c r="L493" s="126" t="s">
        <v>1166</v>
      </c>
      <c r="M493" s="130">
        <v>45891</v>
      </c>
      <c r="N493" s="131">
        <v>45892</v>
      </c>
      <c r="O493" s="131">
        <v>46195</v>
      </c>
      <c r="P493" s="127">
        <v>2.8</v>
      </c>
      <c r="Q493" s="145">
        <v>54880</v>
      </c>
      <c r="R493" s="146">
        <v>0.056</v>
      </c>
      <c r="S493" s="147">
        <v>3073.28</v>
      </c>
      <c r="T493" s="148">
        <v>8605.18</v>
      </c>
      <c r="U493" s="149">
        <v>860.52</v>
      </c>
      <c r="V493" s="150">
        <v>0.1</v>
      </c>
      <c r="W493" s="149">
        <v>3442.07</v>
      </c>
      <c r="X493" s="150">
        <v>0.4</v>
      </c>
      <c r="Y493" s="149">
        <v>0</v>
      </c>
      <c r="Z493" s="157">
        <v>0</v>
      </c>
      <c r="AA493" s="149">
        <v>3442.07</v>
      </c>
      <c r="AB493" s="149">
        <v>0.4</v>
      </c>
      <c r="AC493" s="149">
        <v>4302.59</v>
      </c>
      <c r="AD493" s="158">
        <v>0.5</v>
      </c>
      <c r="AE493" s="147">
        <v>860.52</v>
      </c>
      <c r="AF493" s="159"/>
      <c r="AH493" s="126" t="s">
        <v>20</v>
      </c>
    </row>
    <row r="494" s="114" customFormat="1" ht="36" spans="1:34">
      <c r="A494" s="126">
        <v>579</v>
      </c>
      <c r="B494" s="126" t="s">
        <v>16</v>
      </c>
      <c r="C494" s="126" t="s">
        <v>965</v>
      </c>
      <c r="D494" s="126" t="s">
        <v>20</v>
      </c>
      <c r="E494" s="127" t="s">
        <v>199</v>
      </c>
      <c r="F494" s="127"/>
      <c r="G494" s="126" t="s">
        <v>114</v>
      </c>
      <c r="H494" s="128" t="s">
        <v>1164</v>
      </c>
      <c r="I494" s="126" t="s">
        <v>1165</v>
      </c>
      <c r="J494" s="126" t="s">
        <v>1165</v>
      </c>
      <c r="K494" s="126" t="s">
        <v>1166</v>
      </c>
      <c r="L494" s="126" t="s">
        <v>1166</v>
      </c>
      <c r="M494" s="130">
        <v>45891</v>
      </c>
      <c r="N494" s="131">
        <v>45892</v>
      </c>
      <c r="O494" s="131">
        <v>46195</v>
      </c>
      <c r="P494" s="127">
        <v>28</v>
      </c>
      <c r="Q494" s="145">
        <v>48165</v>
      </c>
      <c r="R494" s="146">
        <v>0.056</v>
      </c>
      <c r="S494" s="147">
        <v>2697.24</v>
      </c>
      <c r="T494" s="148">
        <v>75522.72</v>
      </c>
      <c r="U494" s="149">
        <v>7552.27</v>
      </c>
      <c r="V494" s="150">
        <v>0.1</v>
      </c>
      <c r="W494" s="149">
        <v>30209.09</v>
      </c>
      <c r="X494" s="150">
        <v>0.4</v>
      </c>
      <c r="Y494" s="149">
        <v>0</v>
      </c>
      <c r="Z494" s="157">
        <v>0</v>
      </c>
      <c r="AA494" s="149">
        <v>30209.09</v>
      </c>
      <c r="AB494" s="149">
        <v>0.4</v>
      </c>
      <c r="AC494" s="149">
        <v>37761.36</v>
      </c>
      <c r="AD494" s="158">
        <v>0.5</v>
      </c>
      <c r="AE494" s="147">
        <v>7552.27</v>
      </c>
      <c r="AF494" s="159"/>
      <c r="AH494" s="126" t="s">
        <v>20</v>
      </c>
    </row>
    <row r="495" s="114" customFormat="1" ht="36" spans="1:34">
      <c r="A495" s="126">
        <v>580</v>
      </c>
      <c r="B495" s="126" t="s">
        <v>16</v>
      </c>
      <c r="C495" s="126" t="s">
        <v>965</v>
      </c>
      <c r="D495" s="126" t="s">
        <v>20</v>
      </c>
      <c r="E495" s="127" t="s">
        <v>402</v>
      </c>
      <c r="F495" s="127"/>
      <c r="G495" s="126" t="s">
        <v>114</v>
      </c>
      <c r="H495" s="128" t="s">
        <v>1167</v>
      </c>
      <c r="I495" s="126" t="s">
        <v>1168</v>
      </c>
      <c r="J495" s="126" t="s">
        <v>1168</v>
      </c>
      <c r="K495" s="126" t="s">
        <v>1169</v>
      </c>
      <c r="L495" s="126" t="s">
        <v>1169</v>
      </c>
      <c r="M495" s="130">
        <v>45891</v>
      </c>
      <c r="N495" s="131">
        <v>45895</v>
      </c>
      <c r="O495" s="131">
        <v>46078</v>
      </c>
      <c r="P495" s="127">
        <v>63</v>
      </c>
      <c r="Q495" s="145">
        <v>20200</v>
      </c>
      <c r="R495" s="146">
        <v>0.04</v>
      </c>
      <c r="S495" s="147">
        <v>808</v>
      </c>
      <c r="T495" s="148">
        <v>50904</v>
      </c>
      <c r="U495" s="149">
        <v>5090.4</v>
      </c>
      <c r="V495" s="150">
        <v>0.1</v>
      </c>
      <c r="W495" s="149">
        <v>20361.6</v>
      </c>
      <c r="X495" s="150">
        <v>0.4</v>
      </c>
      <c r="Y495" s="149">
        <v>0</v>
      </c>
      <c r="Z495" s="157">
        <v>0</v>
      </c>
      <c r="AA495" s="149">
        <v>20361.6</v>
      </c>
      <c r="AB495" s="149">
        <v>0.4</v>
      </c>
      <c r="AC495" s="149">
        <v>25452</v>
      </c>
      <c r="AD495" s="158">
        <v>0.5</v>
      </c>
      <c r="AE495" s="147">
        <v>5090.4</v>
      </c>
      <c r="AF495" s="159"/>
      <c r="AH495" s="126" t="s">
        <v>20</v>
      </c>
    </row>
    <row r="496" s="114" customFormat="1" ht="48" spans="1:34">
      <c r="A496" s="126">
        <v>581</v>
      </c>
      <c r="B496" s="126" t="s">
        <v>16</v>
      </c>
      <c r="C496" s="126" t="s">
        <v>965</v>
      </c>
      <c r="D496" s="126" t="s">
        <v>20</v>
      </c>
      <c r="E496" s="127" t="s">
        <v>402</v>
      </c>
      <c r="F496" s="127"/>
      <c r="G496" s="126" t="s">
        <v>114</v>
      </c>
      <c r="H496" s="128" t="s">
        <v>1170</v>
      </c>
      <c r="I496" s="126" t="s">
        <v>1171</v>
      </c>
      <c r="J496" s="126" t="s">
        <v>1171</v>
      </c>
      <c r="K496" s="126" t="s">
        <v>1172</v>
      </c>
      <c r="L496" s="126" t="s">
        <v>1172</v>
      </c>
      <c r="M496" s="130">
        <v>45895</v>
      </c>
      <c r="N496" s="131">
        <v>45897</v>
      </c>
      <c r="O496" s="131">
        <v>46080</v>
      </c>
      <c r="P496" s="127">
        <v>15</v>
      </c>
      <c r="Q496" s="145">
        <v>20200</v>
      </c>
      <c r="R496" s="146">
        <v>0.04</v>
      </c>
      <c r="S496" s="147">
        <v>808</v>
      </c>
      <c r="T496" s="148">
        <v>12120</v>
      </c>
      <c r="U496" s="149">
        <v>1212</v>
      </c>
      <c r="V496" s="150">
        <v>0.1</v>
      </c>
      <c r="W496" s="149">
        <v>4848</v>
      </c>
      <c r="X496" s="150">
        <v>0.4</v>
      </c>
      <c r="Y496" s="149">
        <v>0</v>
      </c>
      <c r="Z496" s="157">
        <v>0</v>
      </c>
      <c r="AA496" s="149">
        <v>4848</v>
      </c>
      <c r="AB496" s="149">
        <v>0.4</v>
      </c>
      <c r="AC496" s="149">
        <v>6060</v>
      </c>
      <c r="AD496" s="158">
        <v>0.5</v>
      </c>
      <c r="AE496" s="147">
        <v>1212</v>
      </c>
      <c r="AF496" s="159"/>
      <c r="AH496" s="126" t="s">
        <v>20</v>
      </c>
    </row>
    <row r="497" s="114" customFormat="1" ht="36" spans="1:34">
      <c r="A497" s="126">
        <v>582</v>
      </c>
      <c r="B497" s="126" t="s">
        <v>16</v>
      </c>
      <c r="C497" s="126" t="s">
        <v>965</v>
      </c>
      <c r="D497" s="126" t="s">
        <v>20</v>
      </c>
      <c r="E497" s="127" t="s">
        <v>1036</v>
      </c>
      <c r="F497" s="127"/>
      <c r="G497" s="126" t="s">
        <v>114</v>
      </c>
      <c r="H497" s="128" t="s">
        <v>1173</v>
      </c>
      <c r="I497" s="126" t="s">
        <v>1174</v>
      </c>
      <c r="J497" s="126" t="s">
        <v>1174</v>
      </c>
      <c r="K497" s="126" t="s">
        <v>1175</v>
      </c>
      <c r="L497" s="126" t="s">
        <v>1175</v>
      </c>
      <c r="M497" s="130">
        <v>45897</v>
      </c>
      <c r="N497" s="131">
        <v>45899</v>
      </c>
      <c r="O497" s="131">
        <v>46263</v>
      </c>
      <c r="P497" s="127">
        <v>13.5</v>
      </c>
      <c r="Q497" s="145">
        <v>20340</v>
      </c>
      <c r="R497" s="146">
        <v>0.056</v>
      </c>
      <c r="S497" s="147">
        <v>1139.04</v>
      </c>
      <c r="T497" s="148">
        <v>15377.04</v>
      </c>
      <c r="U497" s="149">
        <v>1537.7</v>
      </c>
      <c r="V497" s="150">
        <v>0.1</v>
      </c>
      <c r="W497" s="149">
        <v>6150.82</v>
      </c>
      <c r="X497" s="150">
        <v>0.4</v>
      </c>
      <c r="Y497" s="149">
        <v>0</v>
      </c>
      <c r="Z497" s="157">
        <v>0</v>
      </c>
      <c r="AA497" s="149">
        <v>6150.82</v>
      </c>
      <c r="AB497" s="149">
        <v>0.4</v>
      </c>
      <c r="AC497" s="149">
        <v>7688.52</v>
      </c>
      <c r="AD497" s="158">
        <v>0.5</v>
      </c>
      <c r="AE497" s="147">
        <v>1537.7</v>
      </c>
      <c r="AF497" s="159"/>
      <c r="AH497" s="126" t="s">
        <v>20</v>
      </c>
    </row>
    <row r="498" s="114" customFormat="1" ht="60" spans="1:34">
      <c r="A498" s="126">
        <v>583</v>
      </c>
      <c r="B498" s="126" t="s">
        <v>16</v>
      </c>
      <c r="C498" s="126" t="s">
        <v>965</v>
      </c>
      <c r="D498" s="126" t="s">
        <v>20</v>
      </c>
      <c r="E498" s="127" t="s">
        <v>402</v>
      </c>
      <c r="F498" s="127"/>
      <c r="G498" s="126" t="s">
        <v>114</v>
      </c>
      <c r="H498" s="128" t="s">
        <v>1176</v>
      </c>
      <c r="I498" s="126" t="s">
        <v>1177</v>
      </c>
      <c r="J498" s="126" t="s">
        <v>1177</v>
      </c>
      <c r="K498" s="126" t="s">
        <v>1178</v>
      </c>
      <c r="L498" s="126" t="s">
        <v>1178</v>
      </c>
      <c r="M498" s="130">
        <v>45898</v>
      </c>
      <c r="N498" s="131">
        <v>45899</v>
      </c>
      <c r="O498" s="131">
        <v>46081</v>
      </c>
      <c r="P498" s="127">
        <v>94</v>
      </c>
      <c r="Q498" s="145">
        <v>20304</v>
      </c>
      <c r="R498" s="146">
        <v>0.04</v>
      </c>
      <c r="S498" s="147">
        <v>812.16</v>
      </c>
      <c r="T498" s="148">
        <v>76343.04</v>
      </c>
      <c r="U498" s="149">
        <v>7634.3</v>
      </c>
      <c r="V498" s="150">
        <v>0.1</v>
      </c>
      <c r="W498" s="149">
        <v>30537.22</v>
      </c>
      <c r="X498" s="150">
        <v>0.4</v>
      </c>
      <c r="Y498" s="149">
        <v>0</v>
      </c>
      <c r="Z498" s="157">
        <v>0</v>
      </c>
      <c r="AA498" s="149">
        <v>30537.22</v>
      </c>
      <c r="AB498" s="149">
        <v>0.4</v>
      </c>
      <c r="AC498" s="149">
        <v>38171.52</v>
      </c>
      <c r="AD498" s="158">
        <v>0.5</v>
      </c>
      <c r="AE498" s="147">
        <v>7634.3</v>
      </c>
      <c r="AF498" s="159"/>
      <c r="AH498" s="126" t="s">
        <v>20</v>
      </c>
    </row>
    <row r="499" s="114" customFormat="1" ht="60" spans="1:34">
      <c r="A499" s="126">
        <v>584</v>
      </c>
      <c r="B499" s="126" t="s">
        <v>16</v>
      </c>
      <c r="C499" s="126" t="s">
        <v>965</v>
      </c>
      <c r="D499" s="126" t="s">
        <v>20</v>
      </c>
      <c r="E499" s="127" t="s">
        <v>342</v>
      </c>
      <c r="F499" s="127"/>
      <c r="G499" s="126" t="s">
        <v>114</v>
      </c>
      <c r="H499" s="128" t="s">
        <v>1176</v>
      </c>
      <c r="I499" s="126" t="s">
        <v>1177</v>
      </c>
      <c r="J499" s="126" t="s">
        <v>1177</v>
      </c>
      <c r="K499" s="126" t="s">
        <v>1178</v>
      </c>
      <c r="L499" s="126" t="s">
        <v>1178</v>
      </c>
      <c r="M499" s="130">
        <v>45898</v>
      </c>
      <c r="N499" s="131">
        <v>45899</v>
      </c>
      <c r="O499" s="131">
        <v>46081</v>
      </c>
      <c r="P499" s="127">
        <v>46</v>
      </c>
      <c r="Q499" s="145">
        <v>14520</v>
      </c>
      <c r="R499" s="146">
        <v>0.04</v>
      </c>
      <c r="S499" s="147">
        <v>580.8</v>
      </c>
      <c r="T499" s="148">
        <v>26716.8</v>
      </c>
      <c r="U499" s="149">
        <v>2671.68</v>
      </c>
      <c r="V499" s="150">
        <v>0.1</v>
      </c>
      <c r="W499" s="149">
        <v>10686.72</v>
      </c>
      <c r="X499" s="150">
        <v>0.4</v>
      </c>
      <c r="Y499" s="149">
        <v>0</v>
      </c>
      <c r="Z499" s="157">
        <v>0</v>
      </c>
      <c r="AA499" s="149">
        <v>10686.72</v>
      </c>
      <c r="AB499" s="149">
        <v>0.4</v>
      </c>
      <c r="AC499" s="149">
        <v>13358.4</v>
      </c>
      <c r="AD499" s="158">
        <v>0.5</v>
      </c>
      <c r="AE499" s="147">
        <v>2671.68</v>
      </c>
      <c r="AF499" s="159"/>
      <c r="AH499" s="126" t="s">
        <v>20</v>
      </c>
    </row>
    <row r="500" s="114" customFormat="1" ht="48" spans="1:34">
      <c r="A500" s="126">
        <v>585</v>
      </c>
      <c r="B500" s="126" t="s">
        <v>16</v>
      </c>
      <c r="C500" s="126" t="s">
        <v>965</v>
      </c>
      <c r="D500" s="126" t="s">
        <v>20</v>
      </c>
      <c r="E500" s="127" t="s">
        <v>232</v>
      </c>
      <c r="F500" s="127"/>
      <c r="G500" s="126" t="s">
        <v>114</v>
      </c>
      <c r="H500" s="128" t="s">
        <v>1179</v>
      </c>
      <c r="I500" s="126" t="s">
        <v>1180</v>
      </c>
      <c r="J500" s="126" t="s">
        <v>1180</v>
      </c>
      <c r="K500" s="126" t="s">
        <v>1181</v>
      </c>
      <c r="L500" s="126" t="s">
        <v>1181</v>
      </c>
      <c r="M500" s="130">
        <v>45898</v>
      </c>
      <c r="N500" s="131">
        <v>45899</v>
      </c>
      <c r="O500" s="131">
        <v>46081</v>
      </c>
      <c r="P500" s="127">
        <v>11</v>
      </c>
      <c r="Q500" s="145">
        <v>55200</v>
      </c>
      <c r="R500" s="146">
        <v>0.04</v>
      </c>
      <c r="S500" s="147">
        <v>2208</v>
      </c>
      <c r="T500" s="148">
        <v>24288</v>
      </c>
      <c r="U500" s="149">
        <v>2428.8</v>
      </c>
      <c r="V500" s="150">
        <v>0.1</v>
      </c>
      <c r="W500" s="149">
        <v>9715.2</v>
      </c>
      <c r="X500" s="150">
        <v>0.4</v>
      </c>
      <c r="Y500" s="149">
        <v>0</v>
      </c>
      <c r="Z500" s="157">
        <v>0</v>
      </c>
      <c r="AA500" s="149">
        <v>9715.2</v>
      </c>
      <c r="AB500" s="149">
        <v>0.4</v>
      </c>
      <c r="AC500" s="149">
        <v>12144</v>
      </c>
      <c r="AD500" s="158">
        <v>0.5</v>
      </c>
      <c r="AE500" s="147">
        <v>2428.8</v>
      </c>
      <c r="AF500" s="159"/>
      <c r="AH500" s="126" t="s">
        <v>20</v>
      </c>
    </row>
    <row r="501" s="114" customFormat="1" ht="36" spans="1:34">
      <c r="A501" s="126">
        <v>586</v>
      </c>
      <c r="B501" s="126" t="s">
        <v>16</v>
      </c>
      <c r="C501" s="126" t="s">
        <v>965</v>
      </c>
      <c r="D501" s="126" t="s">
        <v>20</v>
      </c>
      <c r="E501" s="127" t="s">
        <v>242</v>
      </c>
      <c r="F501" s="127"/>
      <c r="G501" s="126" t="s">
        <v>114</v>
      </c>
      <c r="H501" s="128" t="s">
        <v>1182</v>
      </c>
      <c r="I501" s="126" t="s">
        <v>1183</v>
      </c>
      <c r="J501" s="126" t="s">
        <v>1183</v>
      </c>
      <c r="K501" s="126" t="s">
        <v>1184</v>
      </c>
      <c r="L501" s="126" t="s">
        <v>1184</v>
      </c>
      <c r="M501" s="130">
        <v>45875</v>
      </c>
      <c r="N501" s="131">
        <v>45899</v>
      </c>
      <c r="O501" s="131">
        <v>46171</v>
      </c>
      <c r="P501" s="127">
        <v>23.5</v>
      </c>
      <c r="Q501" s="145">
        <v>81687.84</v>
      </c>
      <c r="R501" s="146">
        <v>0.048</v>
      </c>
      <c r="S501" s="147">
        <v>3921.01632</v>
      </c>
      <c r="T501" s="148">
        <v>92143.88</v>
      </c>
      <c r="U501" s="149">
        <v>9214.39</v>
      </c>
      <c r="V501" s="150">
        <v>0.1</v>
      </c>
      <c r="W501" s="149">
        <v>36857.55</v>
      </c>
      <c r="X501" s="150">
        <v>0.4</v>
      </c>
      <c r="Y501" s="149">
        <v>0</v>
      </c>
      <c r="Z501" s="157">
        <v>0</v>
      </c>
      <c r="AA501" s="149">
        <v>36857.55</v>
      </c>
      <c r="AB501" s="149">
        <v>0.4</v>
      </c>
      <c r="AC501" s="149">
        <v>46071.94</v>
      </c>
      <c r="AD501" s="158">
        <v>0.5</v>
      </c>
      <c r="AE501" s="147">
        <v>9214.39</v>
      </c>
      <c r="AF501" s="159"/>
      <c r="AH501" s="126" t="s">
        <v>20</v>
      </c>
    </row>
    <row r="502" s="114" customFormat="1" ht="36" spans="1:34">
      <c r="A502" s="126">
        <v>587</v>
      </c>
      <c r="B502" s="126" t="s">
        <v>16</v>
      </c>
      <c r="C502" s="126" t="s">
        <v>965</v>
      </c>
      <c r="D502" s="126" t="s">
        <v>20</v>
      </c>
      <c r="E502" s="127" t="s">
        <v>402</v>
      </c>
      <c r="F502" s="127"/>
      <c r="G502" s="126" t="s">
        <v>114</v>
      </c>
      <c r="H502" s="128" t="s">
        <v>1185</v>
      </c>
      <c r="I502" s="126" t="s">
        <v>1186</v>
      </c>
      <c r="J502" s="126" t="s">
        <v>1186</v>
      </c>
      <c r="K502" s="126" t="s">
        <v>1187</v>
      </c>
      <c r="L502" s="126" t="s">
        <v>1187</v>
      </c>
      <c r="M502" s="130">
        <v>45905</v>
      </c>
      <c r="N502" s="131">
        <v>45906</v>
      </c>
      <c r="O502" s="131">
        <v>46086</v>
      </c>
      <c r="P502" s="127">
        <v>42</v>
      </c>
      <c r="Q502" s="145">
        <v>20304</v>
      </c>
      <c r="R502" s="146">
        <v>0.04</v>
      </c>
      <c r="S502" s="147">
        <v>812.16</v>
      </c>
      <c r="T502" s="148">
        <v>34110.72</v>
      </c>
      <c r="U502" s="149">
        <v>3411.07</v>
      </c>
      <c r="V502" s="150">
        <v>0.1</v>
      </c>
      <c r="W502" s="149">
        <v>13644.29</v>
      </c>
      <c r="X502" s="150">
        <v>0.4</v>
      </c>
      <c r="Y502" s="149">
        <v>0</v>
      </c>
      <c r="Z502" s="157">
        <v>0</v>
      </c>
      <c r="AA502" s="149">
        <v>13644.29</v>
      </c>
      <c r="AB502" s="149">
        <v>0.4</v>
      </c>
      <c r="AC502" s="149">
        <v>17055.36</v>
      </c>
      <c r="AD502" s="158">
        <v>0.5</v>
      </c>
      <c r="AE502" s="147">
        <v>3411.07</v>
      </c>
      <c r="AF502" s="159"/>
      <c r="AH502" s="126" t="s">
        <v>20</v>
      </c>
    </row>
    <row r="503" s="114" customFormat="1" ht="48" spans="1:34">
      <c r="A503" s="126">
        <v>588</v>
      </c>
      <c r="B503" s="126" t="s">
        <v>16</v>
      </c>
      <c r="C503" s="126" t="s">
        <v>965</v>
      </c>
      <c r="D503" s="126" t="s">
        <v>20</v>
      </c>
      <c r="E503" s="127" t="s">
        <v>1188</v>
      </c>
      <c r="F503" s="127"/>
      <c r="G503" s="126" t="s">
        <v>114</v>
      </c>
      <c r="H503" s="128" t="s">
        <v>1189</v>
      </c>
      <c r="I503" s="126" t="s">
        <v>1190</v>
      </c>
      <c r="J503" s="126" t="s">
        <v>1190</v>
      </c>
      <c r="K503" s="126" t="s">
        <v>1191</v>
      </c>
      <c r="L503" s="126" t="s">
        <v>1191</v>
      </c>
      <c r="M503" s="130">
        <v>45909</v>
      </c>
      <c r="N503" s="131">
        <v>45912</v>
      </c>
      <c r="O503" s="131">
        <v>46092</v>
      </c>
      <c r="P503" s="127">
        <v>122</v>
      </c>
      <c r="Q503" s="145">
        <v>57480</v>
      </c>
      <c r="R503" s="146">
        <v>0.04</v>
      </c>
      <c r="S503" s="147">
        <v>2299.2</v>
      </c>
      <c r="T503" s="148">
        <v>280502.4</v>
      </c>
      <c r="U503" s="149">
        <v>28050.24</v>
      </c>
      <c r="V503" s="150">
        <v>0.1</v>
      </c>
      <c r="W503" s="149">
        <v>112200.96</v>
      </c>
      <c r="X503" s="150">
        <v>0.4</v>
      </c>
      <c r="Y503" s="149">
        <v>0</v>
      </c>
      <c r="Z503" s="157">
        <v>0</v>
      </c>
      <c r="AA503" s="149">
        <v>112200.96</v>
      </c>
      <c r="AB503" s="149">
        <v>0.4</v>
      </c>
      <c r="AC503" s="149">
        <v>140251.2</v>
      </c>
      <c r="AD503" s="158">
        <v>0.5</v>
      </c>
      <c r="AE503" s="147">
        <v>28050.24</v>
      </c>
      <c r="AF503" s="159"/>
      <c r="AH503" s="126" t="s">
        <v>20</v>
      </c>
    </row>
    <row r="504" s="114" customFormat="1" ht="48" spans="1:34">
      <c r="A504" s="126">
        <v>589</v>
      </c>
      <c r="B504" s="126" t="s">
        <v>16</v>
      </c>
      <c r="C504" s="126" t="s">
        <v>965</v>
      </c>
      <c r="D504" s="126" t="s">
        <v>20</v>
      </c>
      <c r="E504" s="127" t="s">
        <v>1188</v>
      </c>
      <c r="F504" s="127"/>
      <c r="G504" s="126" t="s">
        <v>114</v>
      </c>
      <c r="H504" s="128" t="s">
        <v>1192</v>
      </c>
      <c r="I504" s="126" t="s">
        <v>1193</v>
      </c>
      <c r="J504" s="126" t="s">
        <v>1193</v>
      </c>
      <c r="K504" s="126" t="s">
        <v>1194</v>
      </c>
      <c r="L504" s="126" t="s">
        <v>1194</v>
      </c>
      <c r="M504" s="130">
        <v>45909</v>
      </c>
      <c r="N504" s="131">
        <v>45912</v>
      </c>
      <c r="O504" s="131">
        <v>46092</v>
      </c>
      <c r="P504" s="127">
        <v>57.5</v>
      </c>
      <c r="Q504" s="145">
        <v>57480</v>
      </c>
      <c r="R504" s="146">
        <v>0.04</v>
      </c>
      <c r="S504" s="147">
        <v>2299.2</v>
      </c>
      <c r="T504" s="148">
        <v>132204</v>
      </c>
      <c r="U504" s="149">
        <v>13220.4</v>
      </c>
      <c r="V504" s="150">
        <v>0.1</v>
      </c>
      <c r="W504" s="149">
        <v>52881.6</v>
      </c>
      <c r="X504" s="150">
        <v>0.4</v>
      </c>
      <c r="Y504" s="149">
        <v>0</v>
      </c>
      <c r="Z504" s="157">
        <v>0</v>
      </c>
      <c r="AA504" s="149">
        <v>52881.6</v>
      </c>
      <c r="AB504" s="149">
        <v>0.4</v>
      </c>
      <c r="AC504" s="149">
        <v>66102</v>
      </c>
      <c r="AD504" s="158">
        <v>0.5</v>
      </c>
      <c r="AE504" s="147">
        <v>13220.4</v>
      </c>
      <c r="AF504" s="159"/>
      <c r="AH504" s="126" t="s">
        <v>20</v>
      </c>
    </row>
    <row r="505" s="114" customFormat="1" ht="60" spans="1:34">
      <c r="A505" s="126">
        <v>590</v>
      </c>
      <c r="B505" s="126" t="s">
        <v>16</v>
      </c>
      <c r="C505" s="126" t="s">
        <v>965</v>
      </c>
      <c r="D505" s="126" t="s">
        <v>20</v>
      </c>
      <c r="E505" s="127" t="s">
        <v>1036</v>
      </c>
      <c r="F505" s="127"/>
      <c r="G505" s="126" t="s">
        <v>114</v>
      </c>
      <c r="H505" s="128" t="s">
        <v>1195</v>
      </c>
      <c r="I505" s="126" t="s">
        <v>1196</v>
      </c>
      <c r="J505" s="126" t="s">
        <v>1196</v>
      </c>
      <c r="K505" s="126" t="s">
        <v>1197</v>
      </c>
      <c r="L505" s="126" t="s">
        <v>1197</v>
      </c>
      <c r="M505" s="130">
        <v>45897</v>
      </c>
      <c r="N505" s="131">
        <v>45913</v>
      </c>
      <c r="O505" s="131">
        <v>46154</v>
      </c>
      <c r="P505" s="127">
        <v>31.5</v>
      </c>
      <c r="Q505" s="145">
        <v>30000</v>
      </c>
      <c r="R505" s="146">
        <v>0.048</v>
      </c>
      <c r="S505" s="147">
        <v>1440</v>
      </c>
      <c r="T505" s="148">
        <v>45360</v>
      </c>
      <c r="U505" s="149">
        <v>4536</v>
      </c>
      <c r="V505" s="150">
        <v>0.1</v>
      </c>
      <c r="W505" s="149">
        <v>18144</v>
      </c>
      <c r="X505" s="150">
        <v>0.4</v>
      </c>
      <c r="Y505" s="149">
        <v>0</v>
      </c>
      <c r="Z505" s="157">
        <v>0</v>
      </c>
      <c r="AA505" s="149">
        <v>18144</v>
      </c>
      <c r="AB505" s="149">
        <v>0.4</v>
      </c>
      <c r="AC505" s="149">
        <v>22680</v>
      </c>
      <c r="AD505" s="158">
        <v>0.5</v>
      </c>
      <c r="AE505" s="147">
        <v>4536</v>
      </c>
      <c r="AF505" s="159"/>
      <c r="AH505" s="126" t="s">
        <v>20</v>
      </c>
    </row>
    <row r="506" s="114" customFormat="1" ht="60" spans="1:34">
      <c r="A506" s="126">
        <v>591</v>
      </c>
      <c r="B506" s="126" t="s">
        <v>16</v>
      </c>
      <c r="C506" s="126" t="s">
        <v>965</v>
      </c>
      <c r="D506" s="126" t="s">
        <v>20</v>
      </c>
      <c r="E506" s="127" t="s">
        <v>402</v>
      </c>
      <c r="F506" s="127"/>
      <c r="G506" s="126" t="s">
        <v>114</v>
      </c>
      <c r="H506" s="128" t="s">
        <v>1198</v>
      </c>
      <c r="I506" s="126" t="s">
        <v>1196</v>
      </c>
      <c r="J506" s="126" t="s">
        <v>1196</v>
      </c>
      <c r="K506" s="126" t="s">
        <v>1197</v>
      </c>
      <c r="L506" s="126" t="s">
        <v>1197</v>
      </c>
      <c r="M506" s="130">
        <v>45897</v>
      </c>
      <c r="N506" s="131">
        <v>45913</v>
      </c>
      <c r="O506" s="131">
        <v>46093</v>
      </c>
      <c r="P506" s="127">
        <v>97.5</v>
      </c>
      <c r="Q506" s="145">
        <v>20300</v>
      </c>
      <c r="R506" s="146">
        <v>0.04</v>
      </c>
      <c r="S506" s="147">
        <v>812</v>
      </c>
      <c r="T506" s="148">
        <v>79170</v>
      </c>
      <c r="U506" s="149">
        <v>7917</v>
      </c>
      <c r="V506" s="150">
        <v>0.1</v>
      </c>
      <c r="W506" s="149">
        <v>31668</v>
      </c>
      <c r="X506" s="150">
        <v>0.4</v>
      </c>
      <c r="Y506" s="149">
        <v>0</v>
      </c>
      <c r="Z506" s="157">
        <v>0</v>
      </c>
      <c r="AA506" s="149">
        <v>31668</v>
      </c>
      <c r="AB506" s="149">
        <v>0.4</v>
      </c>
      <c r="AC506" s="149">
        <v>39585</v>
      </c>
      <c r="AD506" s="158">
        <v>0.5</v>
      </c>
      <c r="AE506" s="147">
        <v>7917</v>
      </c>
      <c r="AF506" s="159"/>
      <c r="AH506" s="126" t="s">
        <v>20</v>
      </c>
    </row>
    <row r="507" s="114" customFormat="1" ht="60" spans="1:34">
      <c r="A507" s="126">
        <v>592</v>
      </c>
      <c r="B507" s="126" t="s">
        <v>16</v>
      </c>
      <c r="C507" s="126" t="s">
        <v>965</v>
      </c>
      <c r="D507" s="126" t="s">
        <v>20</v>
      </c>
      <c r="E507" s="127" t="s">
        <v>342</v>
      </c>
      <c r="F507" s="127"/>
      <c r="G507" s="126" t="s">
        <v>114</v>
      </c>
      <c r="H507" s="128" t="s">
        <v>1199</v>
      </c>
      <c r="I507" s="126" t="s">
        <v>1200</v>
      </c>
      <c r="J507" s="126" t="s">
        <v>1200</v>
      </c>
      <c r="K507" s="126" t="s">
        <v>1201</v>
      </c>
      <c r="L507" s="126" t="s">
        <v>1201</v>
      </c>
      <c r="M507" s="130">
        <v>45917</v>
      </c>
      <c r="N507" s="131">
        <v>45920</v>
      </c>
      <c r="O507" s="131">
        <v>46100</v>
      </c>
      <c r="P507" s="127">
        <v>95</v>
      </c>
      <c r="Q507" s="145">
        <v>14592</v>
      </c>
      <c r="R507" s="146">
        <v>0.04</v>
      </c>
      <c r="S507" s="147">
        <v>583.68</v>
      </c>
      <c r="T507" s="148">
        <v>55449.6</v>
      </c>
      <c r="U507" s="149">
        <v>5544.96</v>
      </c>
      <c r="V507" s="150">
        <v>0.1</v>
      </c>
      <c r="W507" s="149">
        <v>22179.84</v>
      </c>
      <c r="X507" s="150">
        <v>0.4</v>
      </c>
      <c r="Y507" s="149">
        <v>0</v>
      </c>
      <c r="Z507" s="157">
        <v>0</v>
      </c>
      <c r="AA507" s="149">
        <v>22179.84</v>
      </c>
      <c r="AB507" s="149">
        <v>0.4</v>
      </c>
      <c r="AC507" s="149">
        <v>27724.8</v>
      </c>
      <c r="AD507" s="158">
        <v>0.5</v>
      </c>
      <c r="AE507" s="147">
        <v>5544.96</v>
      </c>
      <c r="AF507" s="159"/>
      <c r="AH507" s="126" t="s">
        <v>20</v>
      </c>
    </row>
    <row r="508" s="114" customFormat="1" ht="48" spans="1:34">
      <c r="A508" s="126">
        <v>593</v>
      </c>
      <c r="B508" s="126" t="s">
        <v>16</v>
      </c>
      <c r="C508" s="126" t="s">
        <v>965</v>
      </c>
      <c r="D508" s="126" t="s">
        <v>20</v>
      </c>
      <c r="E508" s="127" t="s">
        <v>302</v>
      </c>
      <c r="F508" s="127"/>
      <c r="G508" s="126" t="s">
        <v>114</v>
      </c>
      <c r="H508" s="128" t="s">
        <v>1202</v>
      </c>
      <c r="I508" s="126" t="s">
        <v>1203</v>
      </c>
      <c r="J508" s="126" t="s">
        <v>1203</v>
      </c>
      <c r="K508" s="126" t="s">
        <v>1204</v>
      </c>
      <c r="L508" s="126" t="s">
        <v>1204</v>
      </c>
      <c r="M508" s="130">
        <v>45917</v>
      </c>
      <c r="N508" s="131">
        <v>45923</v>
      </c>
      <c r="O508" s="131">
        <v>46287</v>
      </c>
      <c r="P508" s="127">
        <v>9</v>
      </c>
      <c r="Q508" s="145">
        <v>18900</v>
      </c>
      <c r="R508" s="146">
        <v>0.056</v>
      </c>
      <c r="S508" s="147">
        <v>1058.4</v>
      </c>
      <c r="T508" s="148">
        <v>9525.6</v>
      </c>
      <c r="U508" s="149">
        <v>952.56</v>
      </c>
      <c r="V508" s="150">
        <v>0.1</v>
      </c>
      <c r="W508" s="149">
        <v>3810.24</v>
      </c>
      <c r="X508" s="150">
        <v>0.4</v>
      </c>
      <c r="Y508" s="149">
        <v>0</v>
      </c>
      <c r="Z508" s="157">
        <v>0</v>
      </c>
      <c r="AA508" s="149">
        <v>3810.24</v>
      </c>
      <c r="AB508" s="149">
        <v>0.4</v>
      </c>
      <c r="AC508" s="149">
        <v>4762.8</v>
      </c>
      <c r="AD508" s="158">
        <v>0.5</v>
      </c>
      <c r="AE508" s="147">
        <v>952.56</v>
      </c>
      <c r="AF508" s="159"/>
      <c r="AH508" s="126" t="s">
        <v>20</v>
      </c>
    </row>
    <row r="509" s="114" customFormat="1" ht="48" spans="1:34">
      <c r="A509" s="126">
        <v>594</v>
      </c>
      <c r="B509" s="126" t="s">
        <v>16</v>
      </c>
      <c r="C509" s="126" t="s">
        <v>965</v>
      </c>
      <c r="D509" s="126" t="s">
        <v>20</v>
      </c>
      <c r="E509" s="127" t="s">
        <v>199</v>
      </c>
      <c r="F509" s="127"/>
      <c r="G509" s="126" t="s">
        <v>114</v>
      </c>
      <c r="H509" s="128" t="s">
        <v>1205</v>
      </c>
      <c r="I509" s="126" t="s">
        <v>1206</v>
      </c>
      <c r="J509" s="126" t="s">
        <v>1206</v>
      </c>
      <c r="K509" s="126" t="s">
        <v>1207</v>
      </c>
      <c r="L509" s="126" t="s">
        <v>1207</v>
      </c>
      <c r="M509" s="130">
        <v>45917</v>
      </c>
      <c r="N509" s="131">
        <v>45930</v>
      </c>
      <c r="O509" s="131">
        <v>46171</v>
      </c>
      <c r="P509" s="127">
        <v>52</v>
      </c>
      <c r="Q509" s="145">
        <v>47820</v>
      </c>
      <c r="R509" s="146">
        <v>0.048</v>
      </c>
      <c r="S509" s="147">
        <v>2295.36</v>
      </c>
      <c r="T509" s="148">
        <v>119358.72</v>
      </c>
      <c r="U509" s="149">
        <v>11935.87</v>
      </c>
      <c r="V509" s="150">
        <v>0.1</v>
      </c>
      <c r="W509" s="149">
        <v>47743.49</v>
      </c>
      <c r="X509" s="150">
        <v>0.4</v>
      </c>
      <c r="Y509" s="149">
        <v>0</v>
      </c>
      <c r="Z509" s="157">
        <v>0</v>
      </c>
      <c r="AA509" s="149">
        <v>47743.49</v>
      </c>
      <c r="AB509" s="149">
        <v>0.4</v>
      </c>
      <c r="AC509" s="149">
        <v>59679.36</v>
      </c>
      <c r="AD509" s="158">
        <v>0.5</v>
      </c>
      <c r="AE509" s="147">
        <v>11935.87</v>
      </c>
      <c r="AF509" s="159"/>
      <c r="AH509" s="126" t="s">
        <v>20</v>
      </c>
    </row>
    <row r="510" s="114" customFormat="1" ht="48" spans="1:34">
      <c r="A510" s="126">
        <v>595</v>
      </c>
      <c r="B510" s="126" t="s">
        <v>16</v>
      </c>
      <c r="C510" s="126" t="s">
        <v>965</v>
      </c>
      <c r="D510" s="126" t="s">
        <v>20</v>
      </c>
      <c r="E510" s="127" t="s">
        <v>194</v>
      </c>
      <c r="F510" s="127"/>
      <c r="G510" s="126" t="s">
        <v>114</v>
      </c>
      <c r="H510" s="128" t="s">
        <v>1205</v>
      </c>
      <c r="I510" s="126" t="s">
        <v>1206</v>
      </c>
      <c r="J510" s="126" t="s">
        <v>1206</v>
      </c>
      <c r="K510" s="126" t="s">
        <v>1207</v>
      </c>
      <c r="L510" s="126" t="s">
        <v>1207</v>
      </c>
      <c r="M510" s="130">
        <v>45917</v>
      </c>
      <c r="N510" s="131">
        <v>45930</v>
      </c>
      <c r="O510" s="131">
        <v>46171</v>
      </c>
      <c r="P510" s="127">
        <v>23</v>
      </c>
      <c r="Q510" s="145">
        <v>27300</v>
      </c>
      <c r="R510" s="146">
        <v>0.048</v>
      </c>
      <c r="S510" s="147">
        <v>1310.4</v>
      </c>
      <c r="T510" s="148">
        <v>30139.2</v>
      </c>
      <c r="U510" s="149">
        <v>3013.92</v>
      </c>
      <c r="V510" s="150">
        <v>0.1</v>
      </c>
      <c r="W510" s="149">
        <v>12055.68</v>
      </c>
      <c r="X510" s="150">
        <v>0.4</v>
      </c>
      <c r="Y510" s="149">
        <v>0</v>
      </c>
      <c r="Z510" s="157">
        <v>0</v>
      </c>
      <c r="AA510" s="149">
        <v>12055.68</v>
      </c>
      <c r="AB510" s="149">
        <v>0.4</v>
      </c>
      <c r="AC510" s="149">
        <v>15069.6</v>
      </c>
      <c r="AD510" s="158">
        <v>0.5</v>
      </c>
      <c r="AE510" s="147">
        <v>3013.92</v>
      </c>
      <c r="AF510" s="159"/>
      <c r="AH510" s="126" t="s">
        <v>20</v>
      </c>
    </row>
    <row r="511" s="114" customFormat="1" ht="48" spans="1:34">
      <c r="A511" s="126">
        <v>596</v>
      </c>
      <c r="B511" s="126" t="s">
        <v>16</v>
      </c>
      <c r="C511" s="126" t="s">
        <v>965</v>
      </c>
      <c r="D511" s="126" t="s">
        <v>20</v>
      </c>
      <c r="E511" s="127" t="s">
        <v>1011</v>
      </c>
      <c r="F511" s="127"/>
      <c r="G511" s="126" t="s">
        <v>114</v>
      </c>
      <c r="H511" s="128" t="s">
        <v>1208</v>
      </c>
      <c r="I511" s="126" t="s">
        <v>1209</v>
      </c>
      <c r="J511" s="126" t="s">
        <v>1209</v>
      </c>
      <c r="K511" s="126" t="s">
        <v>1210</v>
      </c>
      <c r="L511" s="126" t="s">
        <v>1210</v>
      </c>
      <c r="M511" s="130">
        <v>45917</v>
      </c>
      <c r="N511" s="131">
        <v>45930</v>
      </c>
      <c r="O511" s="131">
        <v>46294</v>
      </c>
      <c r="P511" s="127">
        <v>42</v>
      </c>
      <c r="Q511" s="145">
        <v>25850</v>
      </c>
      <c r="R511" s="146">
        <v>0.056</v>
      </c>
      <c r="S511" s="147">
        <v>1447.6</v>
      </c>
      <c r="T511" s="148">
        <v>60799.2</v>
      </c>
      <c r="U511" s="149">
        <v>6079.92</v>
      </c>
      <c r="V511" s="150">
        <v>0.1</v>
      </c>
      <c r="W511" s="149">
        <v>24319.68</v>
      </c>
      <c r="X511" s="150">
        <v>0.4</v>
      </c>
      <c r="Y511" s="149">
        <v>0</v>
      </c>
      <c r="Z511" s="157">
        <v>0</v>
      </c>
      <c r="AA511" s="149">
        <v>24319.68</v>
      </c>
      <c r="AB511" s="149">
        <v>0.4</v>
      </c>
      <c r="AC511" s="149">
        <v>30399.6</v>
      </c>
      <c r="AD511" s="158">
        <v>0.5</v>
      </c>
      <c r="AE511" s="147">
        <v>6079.92</v>
      </c>
      <c r="AF511" s="159"/>
      <c r="AH511" s="126" t="s">
        <v>20</v>
      </c>
    </row>
    <row r="512" s="114" customFormat="1" ht="36" spans="1:34">
      <c r="A512" s="126">
        <v>597</v>
      </c>
      <c r="B512" s="126" t="s">
        <v>16</v>
      </c>
      <c r="C512" s="126" t="s">
        <v>965</v>
      </c>
      <c r="D512" s="126" t="s">
        <v>20</v>
      </c>
      <c r="E512" s="127" t="s">
        <v>1011</v>
      </c>
      <c r="F512" s="127"/>
      <c r="G512" s="126" t="s">
        <v>114</v>
      </c>
      <c r="H512" s="128" t="s">
        <v>1211</v>
      </c>
      <c r="I512" s="126" t="s">
        <v>1212</v>
      </c>
      <c r="J512" s="126" t="s">
        <v>1212</v>
      </c>
      <c r="K512" s="126" t="s">
        <v>1213</v>
      </c>
      <c r="L512" s="126" t="s">
        <v>1213</v>
      </c>
      <c r="M512" s="130">
        <v>45917</v>
      </c>
      <c r="N512" s="131">
        <v>45930</v>
      </c>
      <c r="O512" s="131">
        <v>46294</v>
      </c>
      <c r="P512" s="127">
        <v>35.5</v>
      </c>
      <c r="Q512" s="145">
        <v>25760</v>
      </c>
      <c r="R512" s="146">
        <v>0.056</v>
      </c>
      <c r="S512" s="147">
        <v>1442.56</v>
      </c>
      <c r="T512" s="148">
        <v>51210.88</v>
      </c>
      <c r="U512" s="149">
        <v>5121.09</v>
      </c>
      <c r="V512" s="150">
        <v>0.1</v>
      </c>
      <c r="W512" s="149">
        <v>20484.35</v>
      </c>
      <c r="X512" s="150">
        <v>0.4</v>
      </c>
      <c r="Y512" s="149">
        <v>0</v>
      </c>
      <c r="Z512" s="157">
        <v>0</v>
      </c>
      <c r="AA512" s="149">
        <v>20484.35</v>
      </c>
      <c r="AB512" s="149">
        <v>0.4</v>
      </c>
      <c r="AC512" s="149">
        <v>25605.44</v>
      </c>
      <c r="AD512" s="158">
        <v>0.5</v>
      </c>
      <c r="AE512" s="147">
        <v>5121.09</v>
      </c>
      <c r="AF512" s="159"/>
      <c r="AH512" s="126" t="s">
        <v>20</v>
      </c>
    </row>
    <row r="513" s="114" customFormat="1" ht="36" spans="1:34">
      <c r="A513" s="126">
        <v>598</v>
      </c>
      <c r="B513" s="126" t="s">
        <v>16</v>
      </c>
      <c r="C513" s="126" t="s">
        <v>965</v>
      </c>
      <c r="D513" s="126" t="s">
        <v>20</v>
      </c>
      <c r="E513" s="127" t="s">
        <v>209</v>
      </c>
      <c r="F513" s="127"/>
      <c r="G513" s="126" t="s">
        <v>114</v>
      </c>
      <c r="H513" s="128" t="s">
        <v>1214</v>
      </c>
      <c r="I513" s="126" t="s">
        <v>1212</v>
      </c>
      <c r="J513" s="126" t="s">
        <v>1212</v>
      </c>
      <c r="K513" s="126" t="s">
        <v>1213</v>
      </c>
      <c r="L513" s="126" t="s">
        <v>1213</v>
      </c>
      <c r="M513" s="130">
        <v>45917</v>
      </c>
      <c r="N513" s="131">
        <v>45930</v>
      </c>
      <c r="O513" s="131">
        <v>46110</v>
      </c>
      <c r="P513" s="127">
        <v>7.5</v>
      </c>
      <c r="Q513" s="145">
        <v>99660</v>
      </c>
      <c r="R513" s="146">
        <v>0.04</v>
      </c>
      <c r="S513" s="147">
        <v>3986.4</v>
      </c>
      <c r="T513" s="148">
        <v>29898</v>
      </c>
      <c r="U513" s="149">
        <v>2989.8</v>
      </c>
      <c r="V513" s="150">
        <v>0.1</v>
      </c>
      <c r="W513" s="149">
        <v>11959.2</v>
      </c>
      <c r="X513" s="150">
        <v>0.4</v>
      </c>
      <c r="Y513" s="149">
        <v>0</v>
      </c>
      <c r="Z513" s="157">
        <v>0</v>
      </c>
      <c r="AA513" s="149">
        <v>11959.2</v>
      </c>
      <c r="AB513" s="149">
        <v>0.4</v>
      </c>
      <c r="AC513" s="149">
        <v>14949</v>
      </c>
      <c r="AD513" s="158">
        <v>0.5</v>
      </c>
      <c r="AE513" s="147">
        <v>2989.8</v>
      </c>
      <c r="AF513" s="159"/>
      <c r="AH513" s="126" t="s">
        <v>20</v>
      </c>
    </row>
    <row r="514" s="114" customFormat="1" ht="60" spans="1:34">
      <c r="A514" s="126">
        <v>599</v>
      </c>
      <c r="B514" s="126" t="s">
        <v>16</v>
      </c>
      <c r="C514" s="126" t="s">
        <v>965</v>
      </c>
      <c r="D514" s="126" t="s">
        <v>20</v>
      </c>
      <c r="E514" s="127" t="s">
        <v>199</v>
      </c>
      <c r="F514" s="127"/>
      <c r="G514" s="126" t="s">
        <v>114</v>
      </c>
      <c r="H514" s="128" t="s">
        <v>1215</v>
      </c>
      <c r="I514" s="126" t="s">
        <v>1216</v>
      </c>
      <c r="J514" s="126" t="s">
        <v>1216</v>
      </c>
      <c r="K514" s="126" t="s">
        <v>1217</v>
      </c>
      <c r="L514" s="126" t="s">
        <v>1217</v>
      </c>
      <c r="M514" s="130">
        <v>45917</v>
      </c>
      <c r="N514" s="131">
        <v>45924</v>
      </c>
      <c r="O514" s="131">
        <v>46288</v>
      </c>
      <c r="P514" s="127">
        <v>44</v>
      </c>
      <c r="Q514" s="145">
        <v>48300</v>
      </c>
      <c r="R514" s="146">
        <v>0.056</v>
      </c>
      <c r="S514" s="147">
        <v>2704.8</v>
      </c>
      <c r="T514" s="148">
        <v>119011.2</v>
      </c>
      <c r="U514" s="149">
        <v>11901.12</v>
      </c>
      <c r="V514" s="150">
        <v>0.1</v>
      </c>
      <c r="W514" s="149">
        <v>47604.48</v>
      </c>
      <c r="X514" s="150">
        <v>0.4</v>
      </c>
      <c r="Y514" s="149">
        <v>0</v>
      </c>
      <c r="Z514" s="157">
        <v>0</v>
      </c>
      <c r="AA514" s="149">
        <v>47604.48</v>
      </c>
      <c r="AB514" s="149">
        <v>0.4</v>
      </c>
      <c r="AC514" s="149">
        <v>59505.6</v>
      </c>
      <c r="AD514" s="158">
        <v>0.5</v>
      </c>
      <c r="AE514" s="147">
        <v>11901.12</v>
      </c>
      <c r="AF514" s="159"/>
      <c r="AH514" s="126" t="s">
        <v>20</v>
      </c>
    </row>
    <row r="515" s="114" customFormat="1" ht="60" spans="1:34">
      <c r="A515" s="126">
        <v>600</v>
      </c>
      <c r="B515" s="126" t="s">
        <v>16</v>
      </c>
      <c r="C515" s="126" t="s">
        <v>965</v>
      </c>
      <c r="D515" s="126" t="s">
        <v>20</v>
      </c>
      <c r="E515" s="127" t="s">
        <v>402</v>
      </c>
      <c r="F515" s="127"/>
      <c r="G515" s="126" t="s">
        <v>114</v>
      </c>
      <c r="H515" s="128" t="s">
        <v>1218</v>
      </c>
      <c r="I515" s="126" t="s">
        <v>1219</v>
      </c>
      <c r="J515" s="126" t="s">
        <v>1219</v>
      </c>
      <c r="K515" s="126" t="s">
        <v>1220</v>
      </c>
      <c r="L515" s="126" t="s">
        <v>1220</v>
      </c>
      <c r="M515" s="130">
        <v>45925</v>
      </c>
      <c r="N515" s="131">
        <v>45929</v>
      </c>
      <c r="O515" s="131">
        <v>46109</v>
      </c>
      <c r="P515" s="127">
        <v>45</v>
      </c>
      <c r="Q515" s="145">
        <v>20304</v>
      </c>
      <c r="R515" s="146">
        <v>0.04</v>
      </c>
      <c r="S515" s="147">
        <v>812.16</v>
      </c>
      <c r="T515" s="148">
        <v>36547.2</v>
      </c>
      <c r="U515" s="149">
        <v>3654.72</v>
      </c>
      <c r="V515" s="150">
        <v>0.1</v>
      </c>
      <c r="W515" s="149">
        <v>14618.88</v>
      </c>
      <c r="X515" s="150">
        <v>0.4</v>
      </c>
      <c r="Y515" s="149">
        <v>0</v>
      </c>
      <c r="Z515" s="157">
        <v>0</v>
      </c>
      <c r="AA515" s="149">
        <v>14618.88</v>
      </c>
      <c r="AB515" s="149">
        <v>0.4</v>
      </c>
      <c r="AC515" s="149">
        <v>18273.6</v>
      </c>
      <c r="AD515" s="158">
        <v>0.5</v>
      </c>
      <c r="AE515" s="147">
        <v>3654.72</v>
      </c>
      <c r="AF515" s="159"/>
      <c r="AH515" s="126" t="s">
        <v>20</v>
      </c>
    </row>
    <row r="516" s="114" customFormat="1" ht="48" spans="1:34">
      <c r="A516" s="126">
        <v>601</v>
      </c>
      <c r="B516" s="126" t="s">
        <v>16</v>
      </c>
      <c r="C516" s="126" t="s">
        <v>965</v>
      </c>
      <c r="D516" s="126" t="s">
        <v>20</v>
      </c>
      <c r="E516" s="127" t="s">
        <v>853</v>
      </c>
      <c r="F516" s="127"/>
      <c r="G516" s="126" t="s">
        <v>114</v>
      </c>
      <c r="H516" s="128" t="s">
        <v>1221</v>
      </c>
      <c r="I516" s="126" t="s">
        <v>1222</v>
      </c>
      <c r="J516" s="126" t="s">
        <v>1222</v>
      </c>
      <c r="K516" s="126" t="s">
        <v>1223</v>
      </c>
      <c r="L516" s="126" t="s">
        <v>1223</v>
      </c>
      <c r="M516" s="130">
        <v>45925</v>
      </c>
      <c r="N516" s="131">
        <v>45930</v>
      </c>
      <c r="O516" s="131">
        <v>46294</v>
      </c>
      <c r="P516" s="127">
        <v>106</v>
      </c>
      <c r="Q516" s="145">
        <v>100000</v>
      </c>
      <c r="R516" s="146">
        <v>0.056</v>
      </c>
      <c r="S516" s="147">
        <v>5600</v>
      </c>
      <c r="T516" s="148">
        <v>593600</v>
      </c>
      <c r="U516" s="149">
        <v>59360</v>
      </c>
      <c r="V516" s="150">
        <v>0.1</v>
      </c>
      <c r="W516" s="149">
        <v>237440</v>
      </c>
      <c r="X516" s="150">
        <v>0.4</v>
      </c>
      <c r="Y516" s="149">
        <v>0</v>
      </c>
      <c r="Z516" s="157">
        <v>0</v>
      </c>
      <c r="AA516" s="149">
        <v>237440</v>
      </c>
      <c r="AB516" s="149">
        <v>0.4</v>
      </c>
      <c r="AC516" s="149">
        <v>296800</v>
      </c>
      <c r="AD516" s="158">
        <v>0.5</v>
      </c>
      <c r="AE516" s="147">
        <v>59360</v>
      </c>
      <c r="AF516" s="159"/>
      <c r="AH516" s="126" t="s">
        <v>20</v>
      </c>
    </row>
    <row r="517" s="114" customFormat="1" ht="60" spans="1:34">
      <c r="A517" s="126">
        <v>602</v>
      </c>
      <c r="B517" s="126" t="s">
        <v>16</v>
      </c>
      <c r="C517" s="126" t="s">
        <v>965</v>
      </c>
      <c r="D517" s="126" t="s">
        <v>20</v>
      </c>
      <c r="E517" s="127" t="s">
        <v>853</v>
      </c>
      <c r="F517" s="127"/>
      <c r="G517" s="126" t="s">
        <v>114</v>
      </c>
      <c r="H517" s="128" t="s">
        <v>1224</v>
      </c>
      <c r="I517" s="126" t="s">
        <v>1225</v>
      </c>
      <c r="J517" s="126" t="s">
        <v>1225</v>
      </c>
      <c r="K517" s="126" t="s">
        <v>1226</v>
      </c>
      <c r="L517" s="126" t="s">
        <v>1226</v>
      </c>
      <c r="M517" s="130">
        <v>45925</v>
      </c>
      <c r="N517" s="131">
        <v>45930</v>
      </c>
      <c r="O517" s="131">
        <v>46294</v>
      </c>
      <c r="P517" s="127">
        <v>47</v>
      </c>
      <c r="Q517" s="145">
        <v>99220</v>
      </c>
      <c r="R517" s="146">
        <v>0.056</v>
      </c>
      <c r="S517" s="147">
        <v>5556.32</v>
      </c>
      <c r="T517" s="148">
        <v>261147.04</v>
      </c>
      <c r="U517" s="149">
        <v>26114.7</v>
      </c>
      <c r="V517" s="150">
        <v>0.1</v>
      </c>
      <c r="W517" s="149">
        <v>104458.82</v>
      </c>
      <c r="X517" s="150">
        <v>0.4</v>
      </c>
      <c r="Y517" s="149">
        <v>0</v>
      </c>
      <c r="Z517" s="157">
        <v>0</v>
      </c>
      <c r="AA517" s="149">
        <v>104458.82</v>
      </c>
      <c r="AB517" s="149">
        <v>0.4</v>
      </c>
      <c r="AC517" s="149">
        <v>130573.52</v>
      </c>
      <c r="AD517" s="158">
        <v>0.5</v>
      </c>
      <c r="AE517" s="147">
        <v>26114.7</v>
      </c>
      <c r="AF517" s="159"/>
      <c r="AH517" s="126" t="s">
        <v>20</v>
      </c>
    </row>
    <row r="518" s="114" customFormat="1" ht="60" spans="1:34">
      <c r="A518" s="126">
        <v>603</v>
      </c>
      <c r="B518" s="126" t="s">
        <v>16</v>
      </c>
      <c r="C518" s="126" t="s">
        <v>965</v>
      </c>
      <c r="D518" s="126" t="s">
        <v>20</v>
      </c>
      <c r="E518" s="127" t="s">
        <v>853</v>
      </c>
      <c r="F518" s="127"/>
      <c r="G518" s="126" t="s">
        <v>114</v>
      </c>
      <c r="H518" s="128" t="s">
        <v>1227</v>
      </c>
      <c r="I518" s="126" t="s">
        <v>1228</v>
      </c>
      <c r="J518" s="126" t="s">
        <v>1228</v>
      </c>
      <c r="K518" s="126" t="s">
        <v>1229</v>
      </c>
      <c r="L518" s="126" t="s">
        <v>1229</v>
      </c>
      <c r="M518" s="130">
        <v>45925</v>
      </c>
      <c r="N518" s="131">
        <v>45930</v>
      </c>
      <c r="O518" s="131">
        <v>46294</v>
      </c>
      <c r="P518" s="127">
        <v>40</v>
      </c>
      <c r="Q518" s="145">
        <v>99225</v>
      </c>
      <c r="R518" s="146">
        <v>0.056</v>
      </c>
      <c r="S518" s="147">
        <v>5556.6</v>
      </c>
      <c r="T518" s="148">
        <v>222264</v>
      </c>
      <c r="U518" s="149">
        <v>22226.4</v>
      </c>
      <c r="V518" s="150">
        <v>0.1</v>
      </c>
      <c r="W518" s="149">
        <v>88905.6</v>
      </c>
      <c r="X518" s="150">
        <v>0.4</v>
      </c>
      <c r="Y518" s="149">
        <v>0</v>
      </c>
      <c r="Z518" s="157">
        <v>0</v>
      </c>
      <c r="AA518" s="149">
        <v>88905.6</v>
      </c>
      <c r="AB518" s="149">
        <v>0.4</v>
      </c>
      <c r="AC518" s="149">
        <v>111132</v>
      </c>
      <c r="AD518" s="158">
        <v>0.5</v>
      </c>
      <c r="AE518" s="147">
        <v>22226.4</v>
      </c>
      <c r="AF518" s="159"/>
      <c r="AH518" s="126" t="s">
        <v>20</v>
      </c>
    </row>
    <row r="519" s="114" customFormat="1" ht="36" spans="1:34">
      <c r="A519" s="126">
        <v>604</v>
      </c>
      <c r="B519" s="126" t="s">
        <v>16</v>
      </c>
      <c r="C519" s="126" t="s">
        <v>965</v>
      </c>
      <c r="D519" s="126" t="s">
        <v>20</v>
      </c>
      <c r="E519" s="127" t="s">
        <v>194</v>
      </c>
      <c r="F519" s="127"/>
      <c r="G519" s="126" t="s">
        <v>114</v>
      </c>
      <c r="H519" s="128" t="s">
        <v>1230</v>
      </c>
      <c r="I519" s="126" t="s">
        <v>1231</v>
      </c>
      <c r="J519" s="126" t="s">
        <v>1231</v>
      </c>
      <c r="K519" s="126" t="s">
        <v>1232</v>
      </c>
      <c r="L519" s="126" t="s">
        <v>1232</v>
      </c>
      <c r="M519" s="130">
        <v>45919</v>
      </c>
      <c r="N519" s="131">
        <v>45930</v>
      </c>
      <c r="O519" s="131">
        <v>46294</v>
      </c>
      <c r="P519" s="127">
        <v>15</v>
      </c>
      <c r="Q519" s="145">
        <v>26900</v>
      </c>
      <c r="R519" s="146">
        <v>0.056</v>
      </c>
      <c r="S519" s="147">
        <v>1506.4</v>
      </c>
      <c r="T519" s="148">
        <v>22596</v>
      </c>
      <c r="U519" s="149">
        <v>2259.6</v>
      </c>
      <c r="V519" s="150">
        <v>0.1</v>
      </c>
      <c r="W519" s="149">
        <v>9038.4</v>
      </c>
      <c r="X519" s="150">
        <v>0.4</v>
      </c>
      <c r="Y519" s="149">
        <v>0</v>
      </c>
      <c r="Z519" s="157">
        <v>0</v>
      </c>
      <c r="AA519" s="149">
        <v>9038.4</v>
      </c>
      <c r="AB519" s="149">
        <v>0.4</v>
      </c>
      <c r="AC519" s="149">
        <v>11298</v>
      </c>
      <c r="AD519" s="158">
        <v>0.5</v>
      </c>
      <c r="AE519" s="147">
        <v>2259.6</v>
      </c>
      <c r="AF519" s="159"/>
      <c r="AH519" s="126" t="s">
        <v>20</v>
      </c>
    </row>
    <row r="520" s="114" customFormat="1" ht="36" spans="1:34">
      <c r="A520" s="126">
        <v>605</v>
      </c>
      <c r="B520" s="126" t="s">
        <v>16</v>
      </c>
      <c r="C520" s="126" t="s">
        <v>965</v>
      </c>
      <c r="D520" s="126" t="s">
        <v>20</v>
      </c>
      <c r="E520" s="127" t="s">
        <v>199</v>
      </c>
      <c r="F520" s="127"/>
      <c r="G520" s="126" t="s">
        <v>114</v>
      </c>
      <c r="H520" s="128" t="s">
        <v>1230</v>
      </c>
      <c r="I520" s="126" t="s">
        <v>1231</v>
      </c>
      <c r="J520" s="126" t="s">
        <v>1231</v>
      </c>
      <c r="K520" s="126" t="s">
        <v>1232</v>
      </c>
      <c r="L520" s="126" t="s">
        <v>1232</v>
      </c>
      <c r="M520" s="130">
        <v>45919</v>
      </c>
      <c r="N520" s="131">
        <v>45930</v>
      </c>
      <c r="O520" s="131">
        <v>46294</v>
      </c>
      <c r="P520" s="127">
        <v>42</v>
      </c>
      <c r="Q520" s="145">
        <v>48250</v>
      </c>
      <c r="R520" s="146">
        <v>0.056</v>
      </c>
      <c r="S520" s="147">
        <v>2702</v>
      </c>
      <c r="T520" s="148">
        <v>113484</v>
      </c>
      <c r="U520" s="149">
        <v>11348.4</v>
      </c>
      <c r="V520" s="150">
        <v>0.1</v>
      </c>
      <c r="W520" s="149">
        <v>45393.6</v>
      </c>
      <c r="X520" s="150">
        <v>0.4</v>
      </c>
      <c r="Y520" s="149">
        <v>0</v>
      </c>
      <c r="Z520" s="157">
        <v>0</v>
      </c>
      <c r="AA520" s="149">
        <v>45393.6</v>
      </c>
      <c r="AB520" s="149">
        <v>0.4</v>
      </c>
      <c r="AC520" s="149">
        <v>56742</v>
      </c>
      <c r="AD520" s="158">
        <v>0.5</v>
      </c>
      <c r="AE520" s="147">
        <v>11348.4</v>
      </c>
      <c r="AF520" s="159"/>
      <c r="AH520" s="126" t="s">
        <v>20</v>
      </c>
    </row>
    <row r="521" s="114" customFormat="1" ht="36" spans="1:34">
      <c r="A521" s="126">
        <v>606</v>
      </c>
      <c r="B521" s="126" t="s">
        <v>16</v>
      </c>
      <c r="C521" s="126" t="s">
        <v>965</v>
      </c>
      <c r="D521" s="126" t="s">
        <v>20</v>
      </c>
      <c r="E521" s="127" t="s">
        <v>242</v>
      </c>
      <c r="F521" s="127"/>
      <c r="G521" s="126" t="s">
        <v>114</v>
      </c>
      <c r="H521" s="128" t="s">
        <v>1233</v>
      </c>
      <c r="I521" s="126" t="s">
        <v>1234</v>
      </c>
      <c r="J521" s="126" t="s">
        <v>1234</v>
      </c>
      <c r="K521" s="126" t="s">
        <v>1235</v>
      </c>
      <c r="L521" s="126" t="s">
        <v>1235</v>
      </c>
      <c r="M521" s="130">
        <v>45919</v>
      </c>
      <c r="N521" s="131">
        <v>45930</v>
      </c>
      <c r="O521" s="131">
        <v>46232</v>
      </c>
      <c r="P521" s="127">
        <v>37</v>
      </c>
      <c r="Q521" s="145">
        <v>98600</v>
      </c>
      <c r="R521" s="146">
        <v>0.056</v>
      </c>
      <c r="S521" s="147">
        <v>5521.6</v>
      </c>
      <c r="T521" s="148">
        <v>204299.2</v>
      </c>
      <c r="U521" s="149">
        <v>20429.92</v>
      </c>
      <c r="V521" s="150">
        <v>0.1</v>
      </c>
      <c r="W521" s="149">
        <v>81719.68</v>
      </c>
      <c r="X521" s="150">
        <v>0.4</v>
      </c>
      <c r="Y521" s="149">
        <v>0</v>
      </c>
      <c r="Z521" s="157">
        <v>0</v>
      </c>
      <c r="AA521" s="149">
        <v>81719.68</v>
      </c>
      <c r="AB521" s="149">
        <v>0.4</v>
      </c>
      <c r="AC521" s="149">
        <v>102149.6</v>
      </c>
      <c r="AD521" s="158">
        <v>0.5</v>
      </c>
      <c r="AE521" s="147">
        <v>20429.92</v>
      </c>
      <c r="AF521" s="159"/>
      <c r="AH521" s="126" t="s">
        <v>20</v>
      </c>
    </row>
    <row r="522" s="114" customFormat="1" ht="36" spans="1:34">
      <c r="A522" s="126">
        <v>607</v>
      </c>
      <c r="B522" s="126" t="s">
        <v>16</v>
      </c>
      <c r="C522" s="126" t="s">
        <v>965</v>
      </c>
      <c r="D522" s="126" t="s">
        <v>20</v>
      </c>
      <c r="E522" s="127" t="s">
        <v>242</v>
      </c>
      <c r="F522" s="127"/>
      <c r="G522" s="126" t="s">
        <v>114</v>
      </c>
      <c r="H522" s="128" t="s">
        <v>1236</v>
      </c>
      <c r="I522" s="126" t="s">
        <v>1153</v>
      </c>
      <c r="J522" s="126" t="s">
        <v>1153</v>
      </c>
      <c r="K522" s="126" t="s">
        <v>1237</v>
      </c>
      <c r="L522" s="126" t="s">
        <v>1237</v>
      </c>
      <c r="M522" s="130">
        <v>45919</v>
      </c>
      <c r="N522" s="131">
        <v>45927</v>
      </c>
      <c r="O522" s="131">
        <v>46291</v>
      </c>
      <c r="P522" s="127">
        <v>35</v>
      </c>
      <c r="Q522" s="145">
        <v>98400</v>
      </c>
      <c r="R522" s="146">
        <v>0.056</v>
      </c>
      <c r="S522" s="147">
        <v>5510.4</v>
      </c>
      <c r="T522" s="148">
        <v>192864</v>
      </c>
      <c r="U522" s="149">
        <v>19286.4</v>
      </c>
      <c r="V522" s="150">
        <v>0.1</v>
      </c>
      <c r="W522" s="149">
        <v>77145.6</v>
      </c>
      <c r="X522" s="150">
        <v>0.4</v>
      </c>
      <c r="Y522" s="149">
        <v>0</v>
      </c>
      <c r="Z522" s="157">
        <v>0</v>
      </c>
      <c r="AA522" s="149">
        <v>77145.6</v>
      </c>
      <c r="AB522" s="149">
        <v>0.4</v>
      </c>
      <c r="AC522" s="149">
        <v>96432</v>
      </c>
      <c r="AD522" s="158">
        <v>0.5</v>
      </c>
      <c r="AE522" s="147">
        <v>19286.4</v>
      </c>
      <c r="AF522" s="159"/>
      <c r="AH522" s="126" t="s">
        <v>20</v>
      </c>
    </row>
    <row r="523" s="114" customFormat="1" ht="36" spans="1:34">
      <c r="A523" s="126">
        <v>608</v>
      </c>
      <c r="B523" s="126" t="s">
        <v>16</v>
      </c>
      <c r="C523" s="126" t="s">
        <v>965</v>
      </c>
      <c r="D523" s="126" t="s">
        <v>20</v>
      </c>
      <c r="E523" s="127" t="s">
        <v>194</v>
      </c>
      <c r="F523" s="127"/>
      <c r="G523" s="126" t="s">
        <v>114</v>
      </c>
      <c r="H523" s="128" t="s">
        <v>1236</v>
      </c>
      <c r="I523" s="126" t="s">
        <v>1153</v>
      </c>
      <c r="J523" s="126" t="s">
        <v>1153</v>
      </c>
      <c r="K523" s="126" t="s">
        <v>1237</v>
      </c>
      <c r="L523" s="126" t="s">
        <v>1237</v>
      </c>
      <c r="M523" s="130">
        <v>45919</v>
      </c>
      <c r="N523" s="131">
        <v>45927</v>
      </c>
      <c r="O523" s="131">
        <v>46291</v>
      </c>
      <c r="P523" s="127">
        <v>8</v>
      </c>
      <c r="Q523" s="145">
        <v>27350</v>
      </c>
      <c r="R523" s="146">
        <v>0.056</v>
      </c>
      <c r="S523" s="147">
        <v>1531.6</v>
      </c>
      <c r="T523" s="148">
        <v>12252.8</v>
      </c>
      <c r="U523" s="149">
        <v>1225.28</v>
      </c>
      <c r="V523" s="150">
        <v>0.1</v>
      </c>
      <c r="W523" s="149">
        <v>4901.12</v>
      </c>
      <c r="X523" s="150">
        <v>0.4</v>
      </c>
      <c r="Y523" s="149">
        <v>0</v>
      </c>
      <c r="Z523" s="157">
        <v>0</v>
      </c>
      <c r="AA523" s="149">
        <v>4901.12</v>
      </c>
      <c r="AB523" s="149">
        <v>0.4</v>
      </c>
      <c r="AC523" s="149">
        <v>6126.4</v>
      </c>
      <c r="AD523" s="158">
        <v>0.5</v>
      </c>
      <c r="AE523" s="147">
        <v>1225.28</v>
      </c>
      <c r="AF523" s="159"/>
      <c r="AH523" s="126" t="s">
        <v>20</v>
      </c>
    </row>
    <row r="524" s="114" customFormat="1" ht="36" spans="1:34">
      <c r="A524" s="126">
        <v>609</v>
      </c>
      <c r="B524" s="126" t="s">
        <v>16</v>
      </c>
      <c r="C524" s="126" t="s">
        <v>965</v>
      </c>
      <c r="D524" s="126" t="s">
        <v>20</v>
      </c>
      <c r="E524" s="127" t="s">
        <v>853</v>
      </c>
      <c r="F524" s="127"/>
      <c r="G524" s="126" t="s">
        <v>114</v>
      </c>
      <c r="H524" s="128" t="s">
        <v>1238</v>
      </c>
      <c r="I524" s="126" t="s">
        <v>1239</v>
      </c>
      <c r="J524" s="126" t="s">
        <v>1239</v>
      </c>
      <c r="K524" s="126" t="s">
        <v>1240</v>
      </c>
      <c r="L524" s="126" t="s">
        <v>1240</v>
      </c>
      <c r="M524" s="130">
        <v>45925</v>
      </c>
      <c r="N524" s="131">
        <v>45930</v>
      </c>
      <c r="O524" s="131">
        <v>46294</v>
      </c>
      <c r="P524" s="127">
        <v>125</v>
      </c>
      <c r="Q524" s="145">
        <v>99000</v>
      </c>
      <c r="R524" s="146">
        <v>0.056</v>
      </c>
      <c r="S524" s="147">
        <v>5544</v>
      </c>
      <c r="T524" s="148">
        <v>693000</v>
      </c>
      <c r="U524" s="149">
        <v>69300</v>
      </c>
      <c r="V524" s="150">
        <v>0.1</v>
      </c>
      <c r="W524" s="149">
        <v>277200</v>
      </c>
      <c r="X524" s="150">
        <v>0.4</v>
      </c>
      <c r="Y524" s="149">
        <v>0</v>
      </c>
      <c r="Z524" s="157">
        <v>0</v>
      </c>
      <c r="AA524" s="149">
        <v>277200</v>
      </c>
      <c r="AB524" s="149">
        <v>0.4</v>
      </c>
      <c r="AC524" s="149">
        <v>346500</v>
      </c>
      <c r="AD524" s="158">
        <v>0.5</v>
      </c>
      <c r="AE524" s="147">
        <v>69300</v>
      </c>
      <c r="AF524" s="159"/>
      <c r="AH524" s="126" t="s">
        <v>20</v>
      </c>
    </row>
    <row r="525" s="114" customFormat="1" ht="60" spans="1:34">
      <c r="A525" s="126">
        <v>610</v>
      </c>
      <c r="B525" s="126" t="s">
        <v>16</v>
      </c>
      <c r="C525" s="126" t="s">
        <v>965</v>
      </c>
      <c r="D525" s="126" t="s">
        <v>20</v>
      </c>
      <c r="E525" s="127" t="s">
        <v>853</v>
      </c>
      <c r="F525" s="127"/>
      <c r="G525" s="126" t="s">
        <v>114</v>
      </c>
      <c r="H525" s="128" t="s">
        <v>1241</v>
      </c>
      <c r="I525" s="126" t="s">
        <v>1242</v>
      </c>
      <c r="J525" s="126" t="s">
        <v>1242</v>
      </c>
      <c r="K525" s="126" t="s">
        <v>1243</v>
      </c>
      <c r="L525" s="126" t="s">
        <v>1243</v>
      </c>
      <c r="M525" s="130">
        <v>45925</v>
      </c>
      <c r="N525" s="131">
        <v>45930</v>
      </c>
      <c r="O525" s="131">
        <v>46294</v>
      </c>
      <c r="P525" s="127">
        <v>55</v>
      </c>
      <c r="Q525" s="145">
        <v>99946</v>
      </c>
      <c r="R525" s="146">
        <v>0.056</v>
      </c>
      <c r="S525" s="147">
        <v>5596.976</v>
      </c>
      <c r="T525" s="148">
        <v>307833.68</v>
      </c>
      <c r="U525" s="149">
        <v>30783.37</v>
      </c>
      <c r="V525" s="150">
        <v>0.1</v>
      </c>
      <c r="W525" s="149">
        <v>123133.47</v>
      </c>
      <c r="X525" s="150">
        <v>0.4</v>
      </c>
      <c r="Y525" s="149">
        <v>0</v>
      </c>
      <c r="Z525" s="157">
        <v>0</v>
      </c>
      <c r="AA525" s="149">
        <v>123133.47</v>
      </c>
      <c r="AB525" s="149">
        <v>0.4</v>
      </c>
      <c r="AC525" s="149">
        <v>153916.84</v>
      </c>
      <c r="AD525" s="158">
        <v>0.5</v>
      </c>
      <c r="AE525" s="147">
        <v>30783.37</v>
      </c>
      <c r="AF525" s="159"/>
      <c r="AH525" s="126" t="s">
        <v>20</v>
      </c>
    </row>
    <row r="526" s="114" customFormat="1" ht="60" spans="1:34">
      <c r="A526" s="126">
        <v>611</v>
      </c>
      <c r="B526" s="126" t="s">
        <v>16</v>
      </c>
      <c r="C526" s="126" t="s">
        <v>965</v>
      </c>
      <c r="D526" s="126" t="s">
        <v>20</v>
      </c>
      <c r="E526" s="127" t="s">
        <v>209</v>
      </c>
      <c r="F526" s="127"/>
      <c r="G526" s="126" t="s">
        <v>114</v>
      </c>
      <c r="H526" s="128" t="s">
        <v>1241</v>
      </c>
      <c r="I526" s="126" t="s">
        <v>1242</v>
      </c>
      <c r="J526" s="126" t="s">
        <v>1242</v>
      </c>
      <c r="K526" s="126" t="s">
        <v>1243</v>
      </c>
      <c r="L526" s="126" t="s">
        <v>1243</v>
      </c>
      <c r="M526" s="130">
        <v>45925</v>
      </c>
      <c r="N526" s="131">
        <v>45930</v>
      </c>
      <c r="O526" s="131">
        <v>46294</v>
      </c>
      <c r="P526" s="127">
        <v>8</v>
      </c>
      <c r="Q526" s="145">
        <v>99750</v>
      </c>
      <c r="R526" s="146">
        <v>0.056</v>
      </c>
      <c r="S526" s="147">
        <v>5586</v>
      </c>
      <c r="T526" s="148">
        <v>44688</v>
      </c>
      <c r="U526" s="149">
        <v>4468.8</v>
      </c>
      <c r="V526" s="150">
        <v>0.1</v>
      </c>
      <c r="W526" s="149">
        <v>17875.2</v>
      </c>
      <c r="X526" s="150">
        <v>0.4</v>
      </c>
      <c r="Y526" s="149">
        <v>0</v>
      </c>
      <c r="Z526" s="157">
        <v>0</v>
      </c>
      <c r="AA526" s="149">
        <v>17875.2</v>
      </c>
      <c r="AB526" s="149">
        <v>0.4</v>
      </c>
      <c r="AC526" s="149">
        <v>22344</v>
      </c>
      <c r="AD526" s="158">
        <v>0.5</v>
      </c>
      <c r="AE526" s="147">
        <v>4468.8</v>
      </c>
      <c r="AF526" s="159"/>
      <c r="AH526" s="126" t="s">
        <v>20</v>
      </c>
    </row>
    <row r="527" s="114" customFormat="1" ht="48" spans="1:34">
      <c r="A527" s="126">
        <v>612</v>
      </c>
      <c r="B527" s="126" t="s">
        <v>16</v>
      </c>
      <c r="C527" s="126" t="s">
        <v>965</v>
      </c>
      <c r="D527" s="126" t="s">
        <v>20</v>
      </c>
      <c r="E527" s="127" t="s">
        <v>232</v>
      </c>
      <c r="F527" s="127"/>
      <c r="G527" s="126" t="s">
        <v>114</v>
      </c>
      <c r="H527" s="128" t="s">
        <v>1244</v>
      </c>
      <c r="I527" s="126" t="s">
        <v>1245</v>
      </c>
      <c r="J527" s="126" t="s">
        <v>1245</v>
      </c>
      <c r="K527" s="126" t="s">
        <v>1246</v>
      </c>
      <c r="L527" s="126" t="s">
        <v>1246</v>
      </c>
      <c r="M527" s="130">
        <v>45926</v>
      </c>
      <c r="N527" s="131">
        <v>45927</v>
      </c>
      <c r="O527" s="131">
        <v>46199</v>
      </c>
      <c r="P527" s="127">
        <v>14</v>
      </c>
      <c r="Q527" s="145">
        <v>54960</v>
      </c>
      <c r="R527" s="146">
        <v>0.048</v>
      </c>
      <c r="S527" s="147">
        <v>2638.08</v>
      </c>
      <c r="T527" s="148">
        <v>36933.12</v>
      </c>
      <c r="U527" s="149">
        <v>3693.31</v>
      </c>
      <c r="V527" s="150">
        <v>0.1</v>
      </c>
      <c r="W527" s="149">
        <v>14773.25</v>
      </c>
      <c r="X527" s="150">
        <v>0.4</v>
      </c>
      <c r="Y527" s="149">
        <v>0</v>
      </c>
      <c r="Z527" s="157">
        <v>0</v>
      </c>
      <c r="AA527" s="149">
        <v>14773.25</v>
      </c>
      <c r="AB527" s="149">
        <v>0.4</v>
      </c>
      <c r="AC527" s="149">
        <v>18466.56</v>
      </c>
      <c r="AD527" s="158">
        <v>0.5</v>
      </c>
      <c r="AE527" s="147">
        <v>3693.31</v>
      </c>
      <c r="AF527" s="159"/>
      <c r="AH527" s="126" t="s">
        <v>20</v>
      </c>
    </row>
    <row r="528" s="114" customFormat="1" ht="72" spans="1:34">
      <c r="A528" s="126">
        <v>613</v>
      </c>
      <c r="B528" s="126" t="s">
        <v>16</v>
      </c>
      <c r="C528" s="126" t="s">
        <v>965</v>
      </c>
      <c r="D528" s="126" t="s">
        <v>20</v>
      </c>
      <c r="E528" s="127" t="s">
        <v>242</v>
      </c>
      <c r="F528" s="127"/>
      <c r="G528" s="126" t="s">
        <v>114</v>
      </c>
      <c r="H528" s="128" t="s">
        <v>1247</v>
      </c>
      <c r="I528" s="126" t="s">
        <v>1248</v>
      </c>
      <c r="J528" s="126" t="s">
        <v>1248</v>
      </c>
      <c r="K528" s="126" t="s">
        <v>1249</v>
      </c>
      <c r="L528" s="126" t="s">
        <v>1249</v>
      </c>
      <c r="M528" s="130">
        <v>45926</v>
      </c>
      <c r="N528" s="131">
        <v>45927</v>
      </c>
      <c r="O528" s="131">
        <v>46291</v>
      </c>
      <c r="P528" s="127">
        <v>51</v>
      </c>
      <c r="Q528" s="145">
        <v>98865</v>
      </c>
      <c r="R528" s="146">
        <v>0.056</v>
      </c>
      <c r="S528" s="147">
        <v>5536.44</v>
      </c>
      <c r="T528" s="148">
        <v>282358.44</v>
      </c>
      <c r="U528" s="149">
        <v>28235.84</v>
      </c>
      <c r="V528" s="150">
        <v>0.1</v>
      </c>
      <c r="W528" s="149">
        <v>112943.38</v>
      </c>
      <c r="X528" s="150">
        <v>0.4</v>
      </c>
      <c r="Y528" s="149">
        <v>0</v>
      </c>
      <c r="Z528" s="157">
        <v>0</v>
      </c>
      <c r="AA528" s="149">
        <v>112943.38</v>
      </c>
      <c r="AB528" s="149">
        <v>0.4</v>
      </c>
      <c r="AC528" s="149">
        <v>141179.22</v>
      </c>
      <c r="AD528" s="158">
        <v>0.5</v>
      </c>
      <c r="AE528" s="147">
        <v>28235.84</v>
      </c>
      <c r="AF528" s="159"/>
      <c r="AH528" s="126" t="s">
        <v>20</v>
      </c>
    </row>
    <row r="529" s="114" customFormat="1" ht="36" spans="1:34">
      <c r="A529" s="126">
        <v>614</v>
      </c>
      <c r="B529" s="126" t="s">
        <v>16</v>
      </c>
      <c r="C529" s="126" t="s">
        <v>965</v>
      </c>
      <c r="D529" s="126" t="s">
        <v>20</v>
      </c>
      <c r="E529" s="127" t="s">
        <v>402</v>
      </c>
      <c r="F529" s="127"/>
      <c r="G529" s="126" t="s">
        <v>114</v>
      </c>
      <c r="H529" s="128" t="s">
        <v>1250</v>
      </c>
      <c r="I529" s="126" t="s">
        <v>1251</v>
      </c>
      <c r="J529" s="126" t="s">
        <v>1251</v>
      </c>
      <c r="K529" s="126" t="s">
        <v>1122</v>
      </c>
      <c r="L529" s="126" t="s">
        <v>1122</v>
      </c>
      <c r="M529" s="130">
        <v>45926</v>
      </c>
      <c r="N529" s="131">
        <v>45929</v>
      </c>
      <c r="O529" s="131">
        <v>46109</v>
      </c>
      <c r="P529" s="127">
        <v>18</v>
      </c>
      <c r="Q529" s="145">
        <v>20300</v>
      </c>
      <c r="R529" s="146">
        <v>0.04</v>
      </c>
      <c r="S529" s="147">
        <v>812</v>
      </c>
      <c r="T529" s="148">
        <v>14616</v>
      </c>
      <c r="U529" s="149">
        <v>1461.6</v>
      </c>
      <c r="V529" s="150">
        <v>0.1</v>
      </c>
      <c r="W529" s="149">
        <v>5846.4</v>
      </c>
      <c r="X529" s="150">
        <v>0.4</v>
      </c>
      <c r="Y529" s="149">
        <v>0</v>
      </c>
      <c r="Z529" s="157">
        <v>0</v>
      </c>
      <c r="AA529" s="149">
        <v>5846.4</v>
      </c>
      <c r="AB529" s="149">
        <v>0.4</v>
      </c>
      <c r="AC529" s="149">
        <v>7308</v>
      </c>
      <c r="AD529" s="158">
        <v>0.5</v>
      </c>
      <c r="AE529" s="147">
        <v>1461.6</v>
      </c>
      <c r="AF529" s="159"/>
      <c r="AH529" s="126" t="s">
        <v>20</v>
      </c>
    </row>
    <row r="530" s="114" customFormat="1" ht="36" spans="1:34">
      <c r="A530" s="126">
        <v>615</v>
      </c>
      <c r="B530" s="126" t="s">
        <v>16</v>
      </c>
      <c r="C530" s="126" t="s">
        <v>965</v>
      </c>
      <c r="D530" s="126" t="s">
        <v>20</v>
      </c>
      <c r="E530" s="127" t="s">
        <v>199</v>
      </c>
      <c r="F530" s="127"/>
      <c r="G530" s="126" t="s">
        <v>114</v>
      </c>
      <c r="H530" s="128" t="s">
        <v>1252</v>
      </c>
      <c r="I530" s="126" t="s">
        <v>1253</v>
      </c>
      <c r="J530" s="126" t="s">
        <v>1253</v>
      </c>
      <c r="K530" s="126" t="s">
        <v>1254</v>
      </c>
      <c r="L530" s="126" t="s">
        <v>1254</v>
      </c>
      <c r="M530" s="130">
        <v>45926</v>
      </c>
      <c r="N530" s="131">
        <v>45930</v>
      </c>
      <c r="O530" s="131">
        <v>46110</v>
      </c>
      <c r="P530" s="127">
        <v>13</v>
      </c>
      <c r="Q530" s="145">
        <v>48248</v>
      </c>
      <c r="R530" s="146">
        <v>0.04</v>
      </c>
      <c r="S530" s="147">
        <v>1929.92</v>
      </c>
      <c r="T530" s="148">
        <v>25088.96</v>
      </c>
      <c r="U530" s="149">
        <v>2508.9</v>
      </c>
      <c r="V530" s="150">
        <v>0.1</v>
      </c>
      <c r="W530" s="149">
        <v>10035.58</v>
      </c>
      <c r="X530" s="150">
        <v>0.4</v>
      </c>
      <c r="Y530" s="149">
        <v>0</v>
      </c>
      <c r="Z530" s="157">
        <v>0</v>
      </c>
      <c r="AA530" s="149">
        <v>10035.58</v>
      </c>
      <c r="AB530" s="149">
        <v>0.4</v>
      </c>
      <c r="AC530" s="149">
        <v>12544.48</v>
      </c>
      <c r="AD530" s="158">
        <v>0.5</v>
      </c>
      <c r="AE530" s="147">
        <v>2508.9</v>
      </c>
      <c r="AF530" s="159"/>
      <c r="AH530" s="126" t="s">
        <v>20</v>
      </c>
    </row>
    <row r="531" s="114" customFormat="1" ht="36" spans="1:34">
      <c r="A531" s="126">
        <v>616</v>
      </c>
      <c r="B531" s="126" t="s">
        <v>16</v>
      </c>
      <c r="C531" s="126" t="s">
        <v>965</v>
      </c>
      <c r="D531" s="126" t="s">
        <v>20</v>
      </c>
      <c r="E531" s="127" t="s">
        <v>199</v>
      </c>
      <c r="F531" s="127"/>
      <c r="G531" s="126" t="s">
        <v>114</v>
      </c>
      <c r="H531" s="128" t="s">
        <v>1255</v>
      </c>
      <c r="I531" s="126" t="s">
        <v>1253</v>
      </c>
      <c r="J531" s="126" t="s">
        <v>1253</v>
      </c>
      <c r="K531" s="126" t="s">
        <v>1254</v>
      </c>
      <c r="L531" s="126" t="s">
        <v>1254</v>
      </c>
      <c r="M531" s="130">
        <v>45926</v>
      </c>
      <c r="N531" s="131">
        <v>45930</v>
      </c>
      <c r="O531" s="131">
        <v>46294</v>
      </c>
      <c r="P531" s="127">
        <v>13</v>
      </c>
      <c r="Q531" s="145">
        <v>47970</v>
      </c>
      <c r="R531" s="146">
        <v>0.056</v>
      </c>
      <c r="S531" s="147">
        <v>2686.32</v>
      </c>
      <c r="T531" s="148">
        <v>34922.16</v>
      </c>
      <c r="U531" s="149">
        <v>3492.22</v>
      </c>
      <c r="V531" s="150">
        <v>0.1</v>
      </c>
      <c r="W531" s="149">
        <v>13968.86</v>
      </c>
      <c r="X531" s="150">
        <v>0.4</v>
      </c>
      <c r="Y531" s="149">
        <v>0</v>
      </c>
      <c r="Z531" s="157">
        <v>0</v>
      </c>
      <c r="AA531" s="149">
        <v>13968.86</v>
      </c>
      <c r="AB531" s="149">
        <v>0.4</v>
      </c>
      <c r="AC531" s="149">
        <v>17461.08</v>
      </c>
      <c r="AD531" s="158">
        <v>0.5</v>
      </c>
      <c r="AE531" s="147">
        <v>3492.22</v>
      </c>
      <c r="AF531" s="159"/>
      <c r="AH531" s="126" t="s">
        <v>20</v>
      </c>
    </row>
    <row r="532" s="114" customFormat="1" ht="36" spans="1:34">
      <c r="A532" s="126">
        <v>617</v>
      </c>
      <c r="B532" s="126" t="s">
        <v>16</v>
      </c>
      <c r="C532" s="126" t="s">
        <v>965</v>
      </c>
      <c r="D532" s="126" t="s">
        <v>20</v>
      </c>
      <c r="E532" s="127" t="s">
        <v>232</v>
      </c>
      <c r="F532" s="127"/>
      <c r="G532" s="126" t="s">
        <v>114</v>
      </c>
      <c r="H532" s="128" t="s">
        <v>1255</v>
      </c>
      <c r="I532" s="126" t="s">
        <v>1253</v>
      </c>
      <c r="J532" s="126" t="s">
        <v>1253</v>
      </c>
      <c r="K532" s="126" t="s">
        <v>1254</v>
      </c>
      <c r="L532" s="126" t="s">
        <v>1254</v>
      </c>
      <c r="M532" s="130">
        <v>45926</v>
      </c>
      <c r="N532" s="131">
        <v>45930</v>
      </c>
      <c r="O532" s="131">
        <v>46294</v>
      </c>
      <c r="P532" s="127">
        <v>17</v>
      </c>
      <c r="Q532" s="145">
        <v>54990</v>
      </c>
      <c r="R532" s="146">
        <v>0.056</v>
      </c>
      <c r="S532" s="147">
        <v>3079.44</v>
      </c>
      <c r="T532" s="148">
        <v>52350.48</v>
      </c>
      <c r="U532" s="149">
        <v>5235.05</v>
      </c>
      <c r="V532" s="150">
        <v>0.1</v>
      </c>
      <c r="W532" s="149">
        <v>20940.19</v>
      </c>
      <c r="X532" s="150">
        <v>0.4</v>
      </c>
      <c r="Y532" s="149">
        <v>0</v>
      </c>
      <c r="Z532" s="157">
        <v>0</v>
      </c>
      <c r="AA532" s="149">
        <v>20940.19</v>
      </c>
      <c r="AB532" s="149">
        <v>0.4</v>
      </c>
      <c r="AC532" s="149">
        <v>26175.24</v>
      </c>
      <c r="AD532" s="158">
        <v>0.5</v>
      </c>
      <c r="AE532" s="147">
        <v>5235.05</v>
      </c>
      <c r="AF532" s="159"/>
      <c r="AH532" s="126" t="s">
        <v>20</v>
      </c>
    </row>
    <row r="533" s="114" customFormat="1" ht="72" spans="1:34">
      <c r="A533" s="126">
        <v>618</v>
      </c>
      <c r="B533" s="126" t="s">
        <v>16</v>
      </c>
      <c r="C533" s="126" t="s">
        <v>965</v>
      </c>
      <c r="D533" s="126" t="s">
        <v>20</v>
      </c>
      <c r="E533" s="127" t="s">
        <v>1015</v>
      </c>
      <c r="F533" s="127"/>
      <c r="G533" s="126" t="s">
        <v>114</v>
      </c>
      <c r="H533" s="128" t="s">
        <v>1256</v>
      </c>
      <c r="I533" s="126" t="s">
        <v>1257</v>
      </c>
      <c r="J533" s="126" t="s">
        <v>1257</v>
      </c>
      <c r="K533" s="126" t="s">
        <v>1258</v>
      </c>
      <c r="L533" s="126" t="s">
        <v>1258</v>
      </c>
      <c r="M533" s="130">
        <v>45926</v>
      </c>
      <c r="N533" s="131">
        <v>45930</v>
      </c>
      <c r="O533" s="131">
        <v>46294</v>
      </c>
      <c r="P533" s="127">
        <v>156.1</v>
      </c>
      <c r="Q533" s="145">
        <v>34742.2</v>
      </c>
      <c r="R533" s="146">
        <v>0.056</v>
      </c>
      <c r="S533" s="147">
        <v>1945.5632</v>
      </c>
      <c r="T533" s="148">
        <v>303702.42</v>
      </c>
      <c r="U533" s="149">
        <v>30370.24</v>
      </c>
      <c r="V533" s="150">
        <v>0.1</v>
      </c>
      <c r="W533" s="149">
        <v>121480.97</v>
      </c>
      <c r="X533" s="150">
        <v>0.4</v>
      </c>
      <c r="Y533" s="149">
        <v>0</v>
      </c>
      <c r="Z533" s="157">
        <v>0</v>
      </c>
      <c r="AA533" s="149">
        <v>121480.97</v>
      </c>
      <c r="AB533" s="149">
        <v>0.4</v>
      </c>
      <c r="AC533" s="149">
        <v>151851.21</v>
      </c>
      <c r="AD533" s="158">
        <v>0.5</v>
      </c>
      <c r="AE533" s="147">
        <v>30370.24</v>
      </c>
      <c r="AF533" s="159"/>
      <c r="AH533" s="126" t="s">
        <v>20</v>
      </c>
    </row>
    <row r="534" s="114" customFormat="1" ht="72" spans="1:34">
      <c r="A534" s="126">
        <v>619</v>
      </c>
      <c r="B534" s="126" t="s">
        <v>16</v>
      </c>
      <c r="C534" s="126" t="s">
        <v>965</v>
      </c>
      <c r="D534" s="126" t="s">
        <v>20</v>
      </c>
      <c r="E534" s="127" t="s">
        <v>209</v>
      </c>
      <c r="F534" s="127"/>
      <c r="G534" s="126" t="s">
        <v>114</v>
      </c>
      <c r="H534" s="128" t="s">
        <v>1256</v>
      </c>
      <c r="I534" s="126" t="s">
        <v>1257</v>
      </c>
      <c r="J534" s="126" t="s">
        <v>1257</v>
      </c>
      <c r="K534" s="126" t="s">
        <v>1258</v>
      </c>
      <c r="L534" s="126" t="s">
        <v>1258</v>
      </c>
      <c r="M534" s="130">
        <v>45926</v>
      </c>
      <c r="N534" s="131">
        <v>45930</v>
      </c>
      <c r="O534" s="131">
        <v>46294</v>
      </c>
      <c r="P534" s="127">
        <v>3.9</v>
      </c>
      <c r="Q534" s="145">
        <v>99996</v>
      </c>
      <c r="R534" s="146">
        <v>0.056</v>
      </c>
      <c r="S534" s="147">
        <v>5599.776</v>
      </c>
      <c r="T534" s="148">
        <v>21839.13</v>
      </c>
      <c r="U534" s="149">
        <v>2183.91</v>
      </c>
      <c r="V534" s="150">
        <v>0.1</v>
      </c>
      <c r="W534" s="149">
        <v>8735.65</v>
      </c>
      <c r="X534" s="150">
        <v>0.4</v>
      </c>
      <c r="Y534" s="149">
        <v>0</v>
      </c>
      <c r="Z534" s="157">
        <v>0</v>
      </c>
      <c r="AA534" s="149">
        <v>8735.65</v>
      </c>
      <c r="AB534" s="149">
        <v>0.4</v>
      </c>
      <c r="AC534" s="149">
        <v>10919.57</v>
      </c>
      <c r="AD534" s="158">
        <v>0.5</v>
      </c>
      <c r="AE534" s="147">
        <v>2183.91</v>
      </c>
      <c r="AF534" s="159"/>
      <c r="AH534" s="126" t="s">
        <v>20</v>
      </c>
    </row>
    <row r="535" s="114" customFormat="1" ht="72" spans="1:34">
      <c r="A535" s="126">
        <v>620</v>
      </c>
      <c r="B535" s="126" t="s">
        <v>16</v>
      </c>
      <c r="C535" s="126" t="s">
        <v>965</v>
      </c>
      <c r="D535" s="126" t="s">
        <v>20</v>
      </c>
      <c r="E535" s="127" t="s">
        <v>1015</v>
      </c>
      <c r="F535" s="127"/>
      <c r="G535" s="126" t="s">
        <v>114</v>
      </c>
      <c r="H535" s="128" t="s">
        <v>1259</v>
      </c>
      <c r="I535" s="126" t="s">
        <v>1257</v>
      </c>
      <c r="J535" s="126" t="s">
        <v>1257</v>
      </c>
      <c r="K535" s="126" t="s">
        <v>1260</v>
      </c>
      <c r="L535" s="126" t="s">
        <v>1260</v>
      </c>
      <c r="M535" s="130">
        <v>45926</v>
      </c>
      <c r="N535" s="131">
        <v>45930</v>
      </c>
      <c r="O535" s="131">
        <v>46294</v>
      </c>
      <c r="P535" s="127">
        <v>193</v>
      </c>
      <c r="Q535" s="145">
        <v>34640</v>
      </c>
      <c r="R535" s="146">
        <v>0.056</v>
      </c>
      <c r="S535" s="147">
        <v>1939.84</v>
      </c>
      <c r="T535" s="148">
        <v>374389.12</v>
      </c>
      <c r="U535" s="149">
        <v>37438.91</v>
      </c>
      <c r="V535" s="150">
        <v>0.1</v>
      </c>
      <c r="W535" s="149">
        <v>149755.65</v>
      </c>
      <c r="X535" s="150">
        <v>0.4</v>
      </c>
      <c r="Y535" s="149">
        <v>0</v>
      </c>
      <c r="Z535" s="157">
        <v>0</v>
      </c>
      <c r="AA535" s="149">
        <v>149755.65</v>
      </c>
      <c r="AB535" s="149">
        <v>0.4</v>
      </c>
      <c r="AC535" s="149">
        <v>187194.56</v>
      </c>
      <c r="AD535" s="158">
        <v>0.5</v>
      </c>
      <c r="AE535" s="147">
        <v>37438.91</v>
      </c>
      <c r="AF535" s="159"/>
      <c r="AH535" s="126" t="s">
        <v>20</v>
      </c>
    </row>
    <row r="536" s="114" customFormat="1" ht="48" spans="1:34">
      <c r="A536" s="126">
        <v>621</v>
      </c>
      <c r="B536" s="126" t="s">
        <v>16</v>
      </c>
      <c r="C536" s="126" t="s">
        <v>965</v>
      </c>
      <c r="D536" s="126" t="s">
        <v>20</v>
      </c>
      <c r="E536" s="127" t="s">
        <v>242</v>
      </c>
      <c r="F536" s="127"/>
      <c r="G536" s="126" t="s">
        <v>114</v>
      </c>
      <c r="H536" s="128" t="s">
        <v>1261</v>
      </c>
      <c r="I536" s="126" t="s">
        <v>1262</v>
      </c>
      <c r="J536" s="126" t="s">
        <v>1262</v>
      </c>
      <c r="K536" s="126" t="s">
        <v>1263</v>
      </c>
      <c r="L536" s="126" t="s">
        <v>1263</v>
      </c>
      <c r="M536" s="130">
        <v>45926</v>
      </c>
      <c r="N536" s="131">
        <v>45930</v>
      </c>
      <c r="O536" s="131">
        <v>46294</v>
      </c>
      <c r="P536" s="127">
        <v>30</v>
      </c>
      <c r="Q536" s="145">
        <v>96000</v>
      </c>
      <c r="R536" s="146">
        <v>0.056</v>
      </c>
      <c r="S536" s="147">
        <v>5376</v>
      </c>
      <c r="T536" s="148">
        <v>161280</v>
      </c>
      <c r="U536" s="149">
        <v>16128</v>
      </c>
      <c r="V536" s="150">
        <v>0.1</v>
      </c>
      <c r="W536" s="149">
        <v>64512</v>
      </c>
      <c r="X536" s="150">
        <v>0.4</v>
      </c>
      <c r="Y536" s="149">
        <v>0</v>
      </c>
      <c r="Z536" s="157">
        <v>0</v>
      </c>
      <c r="AA536" s="149">
        <v>64512</v>
      </c>
      <c r="AB536" s="149">
        <v>0.4</v>
      </c>
      <c r="AC536" s="149">
        <v>80640</v>
      </c>
      <c r="AD536" s="158">
        <v>0.5</v>
      </c>
      <c r="AE536" s="147">
        <v>16128</v>
      </c>
      <c r="AF536" s="159"/>
      <c r="AH536" s="126" t="s">
        <v>20</v>
      </c>
    </row>
    <row r="537" s="114" customFormat="1" ht="60" spans="1:34">
      <c r="A537" s="126">
        <v>622</v>
      </c>
      <c r="B537" s="126" t="s">
        <v>16</v>
      </c>
      <c r="C537" s="126" t="s">
        <v>965</v>
      </c>
      <c r="D537" s="126" t="s">
        <v>20</v>
      </c>
      <c r="E537" s="127" t="s">
        <v>1015</v>
      </c>
      <c r="F537" s="127"/>
      <c r="G537" s="126" t="s">
        <v>114</v>
      </c>
      <c r="H537" s="128" t="s">
        <v>1264</v>
      </c>
      <c r="I537" s="126" t="s">
        <v>1265</v>
      </c>
      <c r="J537" s="126" t="s">
        <v>1265</v>
      </c>
      <c r="K537" s="126" t="s">
        <v>1266</v>
      </c>
      <c r="L537" s="126" t="s">
        <v>1266</v>
      </c>
      <c r="M537" s="130">
        <v>45929</v>
      </c>
      <c r="N537" s="131">
        <v>45930</v>
      </c>
      <c r="O537" s="131">
        <v>46294</v>
      </c>
      <c r="P537" s="127">
        <v>131.25</v>
      </c>
      <c r="Q537" s="145">
        <v>34664.5</v>
      </c>
      <c r="R537" s="146">
        <v>0.056</v>
      </c>
      <c r="S537" s="147">
        <v>1941.212</v>
      </c>
      <c r="T537" s="148">
        <v>254784.08</v>
      </c>
      <c r="U537" s="149">
        <v>25478.41</v>
      </c>
      <c r="V537" s="150">
        <v>0.1</v>
      </c>
      <c r="W537" s="149">
        <v>101913.63</v>
      </c>
      <c r="X537" s="150">
        <v>0.4</v>
      </c>
      <c r="Y537" s="149">
        <v>0</v>
      </c>
      <c r="Z537" s="157">
        <v>0</v>
      </c>
      <c r="AA537" s="149">
        <v>101913.63</v>
      </c>
      <c r="AB537" s="149">
        <v>0.4</v>
      </c>
      <c r="AC537" s="149">
        <v>127392.04</v>
      </c>
      <c r="AD537" s="158">
        <v>0.5</v>
      </c>
      <c r="AE537" s="147">
        <v>25478.41</v>
      </c>
      <c r="AF537" s="159"/>
      <c r="AH537" s="126" t="s">
        <v>20</v>
      </c>
    </row>
    <row r="538" s="114" customFormat="1" ht="60" spans="1:34">
      <c r="A538" s="126">
        <v>623</v>
      </c>
      <c r="B538" s="126" t="s">
        <v>16</v>
      </c>
      <c r="C538" s="126" t="s">
        <v>965</v>
      </c>
      <c r="D538" s="126" t="s">
        <v>20</v>
      </c>
      <c r="E538" s="127" t="s">
        <v>209</v>
      </c>
      <c r="F538" s="127"/>
      <c r="G538" s="126" t="s">
        <v>114</v>
      </c>
      <c r="H538" s="128" t="s">
        <v>1264</v>
      </c>
      <c r="I538" s="126" t="s">
        <v>1265</v>
      </c>
      <c r="J538" s="126" t="s">
        <v>1265</v>
      </c>
      <c r="K538" s="126" t="s">
        <v>1266</v>
      </c>
      <c r="L538" s="126" t="s">
        <v>1266</v>
      </c>
      <c r="M538" s="130">
        <v>45929</v>
      </c>
      <c r="N538" s="131">
        <v>45930</v>
      </c>
      <c r="O538" s="131">
        <v>46294</v>
      </c>
      <c r="P538" s="127">
        <v>18.75</v>
      </c>
      <c r="Q538" s="145">
        <v>98660.5</v>
      </c>
      <c r="R538" s="146">
        <v>0.056</v>
      </c>
      <c r="S538" s="147">
        <v>5524.988</v>
      </c>
      <c r="T538" s="148">
        <v>103593.53</v>
      </c>
      <c r="U538" s="149">
        <v>10359.35</v>
      </c>
      <c r="V538" s="150">
        <v>0.1</v>
      </c>
      <c r="W538" s="149">
        <v>41437.41</v>
      </c>
      <c r="X538" s="150">
        <v>0.4</v>
      </c>
      <c r="Y538" s="149">
        <v>0</v>
      </c>
      <c r="Z538" s="157">
        <v>0</v>
      </c>
      <c r="AA538" s="149">
        <v>41437.41</v>
      </c>
      <c r="AB538" s="149">
        <v>0.4</v>
      </c>
      <c r="AC538" s="149">
        <v>51796.77</v>
      </c>
      <c r="AD538" s="158">
        <v>0.5</v>
      </c>
      <c r="AE538" s="147">
        <v>10359.35</v>
      </c>
      <c r="AF538" s="159"/>
      <c r="AH538" s="126" t="s">
        <v>20</v>
      </c>
    </row>
    <row r="539" s="114" customFormat="1" ht="48" spans="1:34">
      <c r="A539" s="126">
        <v>624</v>
      </c>
      <c r="B539" s="126" t="s">
        <v>16</v>
      </c>
      <c r="C539" s="126" t="s">
        <v>965</v>
      </c>
      <c r="D539" s="126" t="s">
        <v>20</v>
      </c>
      <c r="E539" s="127" t="s">
        <v>302</v>
      </c>
      <c r="F539" s="127"/>
      <c r="G539" s="126" t="s">
        <v>114</v>
      </c>
      <c r="H539" s="128" t="s">
        <v>1267</v>
      </c>
      <c r="I539" s="126" t="s">
        <v>1248</v>
      </c>
      <c r="J539" s="126" t="s">
        <v>1248</v>
      </c>
      <c r="K539" s="126" t="s">
        <v>1268</v>
      </c>
      <c r="L539" s="126" t="s">
        <v>1268</v>
      </c>
      <c r="M539" s="130">
        <v>45926</v>
      </c>
      <c r="N539" s="131">
        <v>45930</v>
      </c>
      <c r="O539" s="131">
        <v>46110</v>
      </c>
      <c r="P539" s="127">
        <v>48</v>
      </c>
      <c r="Q539" s="145">
        <v>18860</v>
      </c>
      <c r="R539" s="146">
        <v>0.04</v>
      </c>
      <c r="S539" s="147">
        <v>754.4</v>
      </c>
      <c r="T539" s="148">
        <v>36211.2</v>
      </c>
      <c r="U539" s="149">
        <v>3621.12</v>
      </c>
      <c r="V539" s="150">
        <v>0.1</v>
      </c>
      <c r="W539" s="149">
        <v>14484.48</v>
      </c>
      <c r="X539" s="150">
        <v>0.4</v>
      </c>
      <c r="Y539" s="149">
        <v>0</v>
      </c>
      <c r="Z539" s="157">
        <v>0</v>
      </c>
      <c r="AA539" s="149">
        <v>14484.48</v>
      </c>
      <c r="AB539" s="149">
        <v>0.4</v>
      </c>
      <c r="AC539" s="149">
        <v>18105.6</v>
      </c>
      <c r="AD539" s="158">
        <v>0.5</v>
      </c>
      <c r="AE539" s="147">
        <v>3621.12</v>
      </c>
      <c r="AF539" s="159"/>
      <c r="AH539" s="126" t="s">
        <v>20</v>
      </c>
    </row>
    <row r="540" s="114" customFormat="1" ht="60" spans="1:34">
      <c r="A540" s="126">
        <v>625</v>
      </c>
      <c r="B540" s="126" t="s">
        <v>16</v>
      </c>
      <c r="C540" s="126" t="s">
        <v>965</v>
      </c>
      <c r="D540" s="126" t="s">
        <v>20</v>
      </c>
      <c r="E540" s="127" t="s">
        <v>853</v>
      </c>
      <c r="F540" s="127"/>
      <c r="G540" s="126" t="s">
        <v>114</v>
      </c>
      <c r="H540" s="128" t="s">
        <v>1269</v>
      </c>
      <c r="I540" s="126" t="s">
        <v>1270</v>
      </c>
      <c r="J540" s="126" t="s">
        <v>1270</v>
      </c>
      <c r="K540" s="126" t="s">
        <v>1271</v>
      </c>
      <c r="L540" s="126" t="s">
        <v>1271</v>
      </c>
      <c r="M540" s="130">
        <v>45929</v>
      </c>
      <c r="N540" s="131">
        <v>45930</v>
      </c>
      <c r="O540" s="131">
        <v>46294</v>
      </c>
      <c r="P540" s="127">
        <v>165.9</v>
      </c>
      <c r="Q540" s="145">
        <v>99960</v>
      </c>
      <c r="R540" s="146">
        <v>0.056</v>
      </c>
      <c r="S540" s="147">
        <v>5597.76</v>
      </c>
      <c r="T540" s="148">
        <v>928668.38</v>
      </c>
      <c r="U540" s="149">
        <v>92866.84</v>
      </c>
      <c r="V540" s="150">
        <v>0.1</v>
      </c>
      <c r="W540" s="149">
        <v>371467.35</v>
      </c>
      <c r="X540" s="150">
        <v>0.4</v>
      </c>
      <c r="Y540" s="149">
        <v>0</v>
      </c>
      <c r="Z540" s="157">
        <v>0</v>
      </c>
      <c r="AA540" s="149">
        <v>371467.35</v>
      </c>
      <c r="AB540" s="149">
        <v>0.4</v>
      </c>
      <c r="AC540" s="149">
        <v>464334.19</v>
      </c>
      <c r="AD540" s="158">
        <v>0.5</v>
      </c>
      <c r="AE540" s="147">
        <v>92866.84</v>
      </c>
      <c r="AF540" s="159"/>
      <c r="AH540" s="126" t="s">
        <v>20</v>
      </c>
    </row>
    <row r="541" s="114" customFormat="1" ht="48" spans="1:34">
      <c r="A541" s="126">
        <v>626</v>
      </c>
      <c r="B541" s="126" t="s">
        <v>16</v>
      </c>
      <c r="C541" s="126" t="s">
        <v>965</v>
      </c>
      <c r="D541" s="126" t="s">
        <v>20</v>
      </c>
      <c r="E541" s="127" t="s">
        <v>209</v>
      </c>
      <c r="F541" s="127"/>
      <c r="G541" s="126" t="s">
        <v>114</v>
      </c>
      <c r="H541" s="128" t="s">
        <v>1272</v>
      </c>
      <c r="I541" s="126" t="s">
        <v>1273</v>
      </c>
      <c r="J541" s="126" t="s">
        <v>1273</v>
      </c>
      <c r="K541" s="126" t="s">
        <v>1274</v>
      </c>
      <c r="L541" s="126" t="s">
        <v>1274</v>
      </c>
      <c r="M541" s="130">
        <v>45929</v>
      </c>
      <c r="N541" s="131">
        <v>45930</v>
      </c>
      <c r="O541" s="131">
        <v>46294</v>
      </c>
      <c r="P541" s="127">
        <v>233</v>
      </c>
      <c r="Q541" s="145">
        <v>99750</v>
      </c>
      <c r="R541" s="146">
        <v>0.056</v>
      </c>
      <c r="S541" s="147">
        <v>5586</v>
      </c>
      <c r="T541" s="148">
        <v>1301538</v>
      </c>
      <c r="U541" s="149">
        <v>130153.8</v>
      </c>
      <c r="V541" s="150">
        <v>0.1</v>
      </c>
      <c r="W541" s="149">
        <v>520615.2</v>
      </c>
      <c r="X541" s="150">
        <v>0.4</v>
      </c>
      <c r="Y541" s="149">
        <v>0</v>
      </c>
      <c r="Z541" s="157">
        <v>0</v>
      </c>
      <c r="AA541" s="149">
        <v>520615.2</v>
      </c>
      <c r="AB541" s="149">
        <v>0.4</v>
      </c>
      <c r="AC541" s="149">
        <v>650769</v>
      </c>
      <c r="AD541" s="158">
        <v>0.5</v>
      </c>
      <c r="AE541" s="147">
        <v>130153.8</v>
      </c>
      <c r="AF541" s="159"/>
      <c r="AH541" s="126" t="s">
        <v>20</v>
      </c>
    </row>
    <row r="542" s="114" customFormat="1" ht="48" spans="1:34">
      <c r="A542" s="126">
        <v>627</v>
      </c>
      <c r="B542" s="126" t="s">
        <v>16</v>
      </c>
      <c r="C542" s="126" t="s">
        <v>965</v>
      </c>
      <c r="D542" s="126" t="s">
        <v>20</v>
      </c>
      <c r="E542" s="127" t="s">
        <v>402</v>
      </c>
      <c r="F542" s="127"/>
      <c r="G542" s="126" t="s">
        <v>114</v>
      </c>
      <c r="H542" s="128" t="s">
        <v>1275</v>
      </c>
      <c r="I542" s="126" t="s">
        <v>1276</v>
      </c>
      <c r="J542" s="126" t="s">
        <v>1276</v>
      </c>
      <c r="K542" s="126" t="s">
        <v>1277</v>
      </c>
      <c r="L542" s="126" t="s">
        <v>1277</v>
      </c>
      <c r="M542" s="130">
        <v>45926</v>
      </c>
      <c r="N542" s="131">
        <v>45930</v>
      </c>
      <c r="O542" s="131">
        <v>46110</v>
      </c>
      <c r="P542" s="127">
        <v>259</v>
      </c>
      <c r="Q542" s="145">
        <v>20240</v>
      </c>
      <c r="R542" s="146">
        <v>0.04</v>
      </c>
      <c r="S542" s="147">
        <v>809.6</v>
      </c>
      <c r="T542" s="148">
        <v>209686.4</v>
      </c>
      <c r="U542" s="149">
        <v>20968.64</v>
      </c>
      <c r="V542" s="150">
        <v>0.1</v>
      </c>
      <c r="W542" s="149">
        <v>83874.56</v>
      </c>
      <c r="X542" s="150">
        <v>0.4</v>
      </c>
      <c r="Y542" s="149">
        <v>0</v>
      </c>
      <c r="Z542" s="157">
        <v>0</v>
      </c>
      <c r="AA542" s="149">
        <v>83874.56</v>
      </c>
      <c r="AB542" s="149">
        <v>0.4</v>
      </c>
      <c r="AC542" s="149">
        <v>104843.2</v>
      </c>
      <c r="AD542" s="158">
        <v>0.5</v>
      </c>
      <c r="AE542" s="147">
        <v>20968.64</v>
      </c>
      <c r="AF542" s="159"/>
      <c r="AH542" s="126" t="s">
        <v>20</v>
      </c>
    </row>
    <row r="543" s="114" customFormat="1" ht="48" spans="1:34">
      <c r="A543" s="126">
        <v>628</v>
      </c>
      <c r="B543" s="126" t="s">
        <v>16</v>
      </c>
      <c r="C543" s="126" t="s">
        <v>965</v>
      </c>
      <c r="D543" s="126" t="s">
        <v>20</v>
      </c>
      <c r="E543" s="127" t="s">
        <v>209</v>
      </c>
      <c r="F543" s="127"/>
      <c r="G543" s="126" t="s">
        <v>114</v>
      </c>
      <c r="H543" s="128" t="s">
        <v>1278</v>
      </c>
      <c r="I543" s="126" t="s">
        <v>1279</v>
      </c>
      <c r="J543" s="126" t="s">
        <v>1279</v>
      </c>
      <c r="K543" s="126" t="s">
        <v>1280</v>
      </c>
      <c r="L543" s="126" t="s">
        <v>1280</v>
      </c>
      <c r="M543" s="130">
        <v>45927</v>
      </c>
      <c r="N543" s="131">
        <v>45930</v>
      </c>
      <c r="O543" s="131">
        <v>46294</v>
      </c>
      <c r="P543" s="127">
        <v>45</v>
      </c>
      <c r="Q543" s="145">
        <v>99760</v>
      </c>
      <c r="R543" s="146">
        <v>0.056</v>
      </c>
      <c r="S543" s="147">
        <v>5586.56</v>
      </c>
      <c r="T543" s="148">
        <v>251395.2</v>
      </c>
      <c r="U543" s="149">
        <v>25139.52</v>
      </c>
      <c r="V543" s="150">
        <v>0.1</v>
      </c>
      <c r="W543" s="149">
        <v>100558.08</v>
      </c>
      <c r="X543" s="150">
        <v>0.4</v>
      </c>
      <c r="Y543" s="149">
        <v>0</v>
      </c>
      <c r="Z543" s="157">
        <v>0</v>
      </c>
      <c r="AA543" s="149">
        <v>100558.08</v>
      </c>
      <c r="AB543" s="149">
        <v>0.4</v>
      </c>
      <c r="AC543" s="149">
        <v>125697.6</v>
      </c>
      <c r="AD543" s="158">
        <v>0.5</v>
      </c>
      <c r="AE543" s="147">
        <v>25139.52</v>
      </c>
      <c r="AF543" s="159"/>
      <c r="AH543" s="126" t="s">
        <v>20</v>
      </c>
    </row>
    <row r="544" s="114" customFormat="1" ht="72" spans="1:34">
      <c r="A544" s="126">
        <v>629</v>
      </c>
      <c r="B544" s="126" t="s">
        <v>16</v>
      </c>
      <c r="C544" s="126" t="s">
        <v>965</v>
      </c>
      <c r="D544" s="126" t="s">
        <v>20</v>
      </c>
      <c r="E544" s="127" t="s">
        <v>1015</v>
      </c>
      <c r="F544" s="127"/>
      <c r="G544" s="126" t="s">
        <v>114</v>
      </c>
      <c r="H544" s="128" t="s">
        <v>1281</v>
      </c>
      <c r="I544" s="126" t="s">
        <v>1282</v>
      </c>
      <c r="J544" s="126" t="s">
        <v>1282</v>
      </c>
      <c r="K544" s="126" t="s">
        <v>1283</v>
      </c>
      <c r="L544" s="126" t="s">
        <v>1283</v>
      </c>
      <c r="M544" s="130">
        <v>45929</v>
      </c>
      <c r="N544" s="131">
        <v>45930</v>
      </c>
      <c r="O544" s="131">
        <v>46294</v>
      </c>
      <c r="P544" s="127">
        <v>200</v>
      </c>
      <c r="Q544" s="145">
        <v>34500</v>
      </c>
      <c r="R544" s="146">
        <v>0.056</v>
      </c>
      <c r="S544" s="147">
        <v>1932</v>
      </c>
      <c r="T544" s="148">
        <v>386400</v>
      </c>
      <c r="U544" s="149">
        <v>38640</v>
      </c>
      <c r="V544" s="150">
        <v>0.1</v>
      </c>
      <c r="W544" s="149">
        <v>154560</v>
      </c>
      <c r="X544" s="150">
        <v>0.4</v>
      </c>
      <c r="Y544" s="149">
        <v>0</v>
      </c>
      <c r="Z544" s="157">
        <v>0</v>
      </c>
      <c r="AA544" s="149">
        <v>154560</v>
      </c>
      <c r="AB544" s="149">
        <v>0.4</v>
      </c>
      <c r="AC544" s="149">
        <v>193200</v>
      </c>
      <c r="AD544" s="158">
        <v>0.5</v>
      </c>
      <c r="AE544" s="147">
        <v>38640</v>
      </c>
      <c r="AF544" s="159"/>
      <c r="AH544" s="126" t="s">
        <v>20</v>
      </c>
    </row>
    <row r="545" s="114" customFormat="1" ht="72" spans="1:34">
      <c r="A545" s="126">
        <v>630</v>
      </c>
      <c r="B545" s="126" t="s">
        <v>16</v>
      </c>
      <c r="C545" s="126" t="s">
        <v>965</v>
      </c>
      <c r="D545" s="126" t="s">
        <v>20</v>
      </c>
      <c r="E545" s="127" t="s">
        <v>209</v>
      </c>
      <c r="F545" s="127"/>
      <c r="G545" s="126" t="s">
        <v>114</v>
      </c>
      <c r="H545" s="128" t="s">
        <v>1281</v>
      </c>
      <c r="I545" s="126" t="s">
        <v>1282</v>
      </c>
      <c r="J545" s="126" t="s">
        <v>1282</v>
      </c>
      <c r="K545" s="126" t="s">
        <v>1283</v>
      </c>
      <c r="L545" s="126" t="s">
        <v>1283</v>
      </c>
      <c r="M545" s="130">
        <v>45929</v>
      </c>
      <c r="N545" s="131">
        <v>45930</v>
      </c>
      <c r="O545" s="131">
        <v>46294</v>
      </c>
      <c r="P545" s="127">
        <v>20</v>
      </c>
      <c r="Q545" s="145">
        <v>100000</v>
      </c>
      <c r="R545" s="146">
        <v>0.056</v>
      </c>
      <c r="S545" s="147">
        <v>5600</v>
      </c>
      <c r="T545" s="148">
        <v>112000</v>
      </c>
      <c r="U545" s="149">
        <v>11200</v>
      </c>
      <c r="V545" s="150">
        <v>0.1</v>
      </c>
      <c r="W545" s="149">
        <v>44800</v>
      </c>
      <c r="X545" s="150">
        <v>0.4</v>
      </c>
      <c r="Y545" s="149">
        <v>0</v>
      </c>
      <c r="Z545" s="157">
        <v>0</v>
      </c>
      <c r="AA545" s="149">
        <v>44800</v>
      </c>
      <c r="AB545" s="149">
        <v>0.4</v>
      </c>
      <c r="AC545" s="149">
        <v>56000</v>
      </c>
      <c r="AD545" s="158">
        <v>0.5</v>
      </c>
      <c r="AE545" s="147">
        <v>11200</v>
      </c>
      <c r="AF545" s="159"/>
      <c r="AH545" s="126" t="s">
        <v>20</v>
      </c>
    </row>
    <row r="546" s="114" customFormat="1" ht="72" spans="1:34">
      <c r="A546" s="126">
        <v>631</v>
      </c>
      <c r="B546" s="126" t="s">
        <v>16</v>
      </c>
      <c r="C546" s="126" t="s">
        <v>965</v>
      </c>
      <c r="D546" s="126" t="s">
        <v>20</v>
      </c>
      <c r="E546" s="127" t="s">
        <v>1015</v>
      </c>
      <c r="F546" s="127"/>
      <c r="G546" s="126" t="s">
        <v>114</v>
      </c>
      <c r="H546" s="128" t="s">
        <v>1284</v>
      </c>
      <c r="I546" s="126" t="s">
        <v>1282</v>
      </c>
      <c r="J546" s="126" t="s">
        <v>1282</v>
      </c>
      <c r="K546" s="126" t="s">
        <v>1018</v>
      </c>
      <c r="L546" s="126" t="s">
        <v>1018</v>
      </c>
      <c r="M546" s="130">
        <v>45929</v>
      </c>
      <c r="N546" s="131">
        <v>45930</v>
      </c>
      <c r="O546" s="131">
        <v>46294</v>
      </c>
      <c r="P546" s="127">
        <v>322.5</v>
      </c>
      <c r="Q546" s="145">
        <v>34617.5</v>
      </c>
      <c r="R546" s="146">
        <v>0.056</v>
      </c>
      <c r="S546" s="147">
        <v>1938.58</v>
      </c>
      <c r="T546" s="148">
        <v>625192.05</v>
      </c>
      <c r="U546" s="149">
        <v>62519.2</v>
      </c>
      <c r="V546" s="150">
        <v>0.1</v>
      </c>
      <c r="W546" s="149">
        <v>250076.82</v>
      </c>
      <c r="X546" s="150">
        <v>0.4</v>
      </c>
      <c r="Y546" s="149">
        <v>0</v>
      </c>
      <c r="Z546" s="157">
        <v>0</v>
      </c>
      <c r="AA546" s="149">
        <v>250076.82</v>
      </c>
      <c r="AB546" s="149">
        <v>0.4</v>
      </c>
      <c r="AC546" s="149">
        <v>312596.03</v>
      </c>
      <c r="AD546" s="158">
        <v>0.5</v>
      </c>
      <c r="AE546" s="147">
        <v>62519.2</v>
      </c>
      <c r="AF546" s="159"/>
      <c r="AH546" s="126" t="s">
        <v>20</v>
      </c>
    </row>
    <row r="547" s="114" customFormat="1" ht="36" spans="1:34">
      <c r="A547" s="126">
        <v>632</v>
      </c>
      <c r="B547" s="126" t="s">
        <v>16</v>
      </c>
      <c r="C547" s="126" t="s">
        <v>965</v>
      </c>
      <c r="D547" s="126" t="s">
        <v>20</v>
      </c>
      <c r="E547" s="127" t="s">
        <v>402</v>
      </c>
      <c r="F547" s="127"/>
      <c r="G547" s="126" t="s">
        <v>114</v>
      </c>
      <c r="H547" s="128" t="s">
        <v>1285</v>
      </c>
      <c r="I547" s="126" t="s">
        <v>1286</v>
      </c>
      <c r="J547" s="126" t="s">
        <v>1286</v>
      </c>
      <c r="K547" s="126" t="s">
        <v>1287</v>
      </c>
      <c r="L547" s="126" t="s">
        <v>1287</v>
      </c>
      <c r="M547" s="130">
        <v>45926</v>
      </c>
      <c r="N547" s="131">
        <v>45930</v>
      </c>
      <c r="O547" s="131">
        <v>46110</v>
      </c>
      <c r="P547" s="127">
        <v>365</v>
      </c>
      <c r="Q547" s="145">
        <v>20240</v>
      </c>
      <c r="R547" s="146">
        <v>0.04</v>
      </c>
      <c r="S547" s="147">
        <v>809.6</v>
      </c>
      <c r="T547" s="148">
        <v>295504</v>
      </c>
      <c r="U547" s="149">
        <v>29550.4</v>
      </c>
      <c r="V547" s="150">
        <v>0.1</v>
      </c>
      <c r="W547" s="149">
        <v>118201.6</v>
      </c>
      <c r="X547" s="150">
        <v>0.4</v>
      </c>
      <c r="Y547" s="149">
        <v>0</v>
      </c>
      <c r="Z547" s="157">
        <v>0</v>
      </c>
      <c r="AA547" s="149">
        <v>118201.6</v>
      </c>
      <c r="AB547" s="149">
        <v>0.4</v>
      </c>
      <c r="AC547" s="149">
        <v>147752</v>
      </c>
      <c r="AD547" s="158">
        <v>0.5</v>
      </c>
      <c r="AE547" s="147">
        <v>29550.4</v>
      </c>
      <c r="AF547" s="159"/>
      <c r="AH547" s="126" t="s">
        <v>20</v>
      </c>
    </row>
    <row r="548" s="114" customFormat="1" ht="72" spans="1:34">
      <c r="A548" s="126">
        <v>633</v>
      </c>
      <c r="B548" s="126" t="s">
        <v>16</v>
      </c>
      <c r="C548" s="126" t="s">
        <v>965</v>
      </c>
      <c r="D548" s="126" t="s">
        <v>20</v>
      </c>
      <c r="E548" s="127" t="s">
        <v>1015</v>
      </c>
      <c r="F548" s="127"/>
      <c r="G548" s="126" t="s">
        <v>114</v>
      </c>
      <c r="H548" s="128" t="s">
        <v>1288</v>
      </c>
      <c r="I548" s="126" t="s">
        <v>1289</v>
      </c>
      <c r="J548" s="126" t="s">
        <v>1289</v>
      </c>
      <c r="K548" s="126" t="s">
        <v>1290</v>
      </c>
      <c r="L548" s="126" t="s">
        <v>1290</v>
      </c>
      <c r="M548" s="130">
        <v>45929</v>
      </c>
      <c r="N548" s="131">
        <v>45930</v>
      </c>
      <c r="O548" s="131">
        <v>46294</v>
      </c>
      <c r="P548" s="127">
        <v>360</v>
      </c>
      <c r="Q548" s="145">
        <v>34500</v>
      </c>
      <c r="R548" s="146">
        <v>0.056</v>
      </c>
      <c r="S548" s="147">
        <v>1932</v>
      </c>
      <c r="T548" s="148">
        <v>695520</v>
      </c>
      <c r="U548" s="149">
        <v>69552</v>
      </c>
      <c r="V548" s="150">
        <v>0.1</v>
      </c>
      <c r="W548" s="149">
        <v>278208</v>
      </c>
      <c r="X548" s="150">
        <v>0.4</v>
      </c>
      <c r="Y548" s="149">
        <v>0</v>
      </c>
      <c r="Z548" s="157">
        <v>0</v>
      </c>
      <c r="AA548" s="149">
        <v>278208</v>
      </c>
      <c r="AB548" s="149">
        <v>0.4</v>
      </c>
      <c r="AC548" s="149">
        <v>347760</v>
      </c>
      <c r="AD548" s="158">
        <v>0.5</v>
      </c>
      <c r="AE548" s="147">
        <v>69552</v>
      </c>
      <c r="AF548" s="159"/>
      <c r="AH548" s="126" t="s">
        <v>20</v>
      </c>
    </row>
    <row r="549" s="114" customFormat="1" ht="72" spans="1:34">
      <c r="A549" s="126">
        <v>634</v>
      </c>
      <c r="B549" s="126" t="s">
        <v>16</v>
      </c>
      <c r="C549" s="126" t="s">
        <v>965</v>
      </c>
      <c r="D549" s="126" t="s">
        <v>20</v>
      </c>
      <c r="E549" s="127" t="s">
        <v>209</v>
      </c>
      <c r="F549" s="127"/>
      <c r="G549" s="126" t="s">
        <v>114</v>
      </c>
      <c r="H549" s="128" t="s">
        <v>1288</v>
      </c>
      <c r="I549" s="126" t="s">
        <v>1289</v>
      </c>
      <c r="J549" s="126" t="s">
        <v>1289</v>
      </c>
      <c r="K549" s="126" t="s">
        <v>1290</v>
      </c>
      <c r="L549" s="126" t="s">
        <v>1290</v>
      </c>
      <c r="M549" s="130">
        <v>45929</v>
      </c>
      <c r="N549" s="131">
        <v>45930</v>
      </c>
      <c r="O549" s="131">
        <v>46294</v>
      </c>
      <c r="P549" s="127">
        <v>20</v>
      </c>
      <c r="Q549" s="145">
        <v>100000</v>
      </c>
      <c r="R549" s="146">
        <v>0.056</v>
      </c>
      <c r="S549" s="147">
        <v>5600</v>
      </c>
      <c r="T549" s="148">
        <v>112000</v>
      </c>
      <c r="U549" s="149">
        <v>11200</v>
      </c>
      <c r="V549" s="150">
        <v>0.1</v>
      </c>
      <c r="W549" s="149">
        <v>44800</v>
      </c>
      <c r="X549" s="150">
        <v>0.4</v>
      </c>
      <c r="Y549" s="149">
        <v>0</v>
      </c>
      <c r="Z549" s="157">
        <v>0</v>
      </c>
      <c r="AA549" s="149">
        <v>44800</v>
      </c>
      <c r="AB549" s="149">
        <v>0.4</v>
      </c>
      <c r="AC549" s="149">
        <v>56000</v>
      </c>
      <c r="AD549" s="158">
        <v>0.5</v>
      </c>
      <c r="AE549" s="147">
        <v>11200</v>
      </c>
      <c r="AF549" s="159"/>
      <c r="AH549" s="126" t="s">
        <v>20</v>
      </c>
    </row>
    <row r="550" s="114" customFormat="1" ht="48" spans="1:34">
      <c r="A550" s="126">
        <v>635</v>
      </c>
      <c r="B550" s="126" t="s">
        <v>16</v>
      </c>
      <c r="C550" s="126" t="s">
        <v>965</v>
      </c>
      <c r="D550" s="126" t="s">
        <v>20</v>
      </c>
      <c r="E550" s="127" t="s">
        <v>209</v>
      </c>
      <c r="F550" s="127"/>
      <c r="G550" s="126" t="s">
        <v>114</v>
      </c>
      <c r="H550" s="128" t="s">
        <v>1291</v>
      </c>
      <c r="I550" s="126" t="s">
        <v>1292</v>
      </c>
      <c r="J550" s="126" t="s">
        <v>1292</v>
      </c>
      <c r="K550" s="126" t="s">
        <v>1293</v>
      </c>
      <c r="L550" s="126" t="s">
        <v>1293</v>
      </c>
      <c r="M550" s="130">
        <v>45929</v>
      </c>
      <c r="N550" s="131">
        <v>45930</v>
      </c>
      <c r="O550" s="131">
        <v>46294</v>
      </c>
      <c r="P550" s="127">
        <v>53</v>
      </c>
      <c r="Q550" s="145">
        <v>99000</v>
      </c>
      <c r="R550" s="146">
        <v>0.056</v>
      </c>
      <c r="S550" s="147">
        <v>5544</v>
      </c>
      <c r="T550" s="148">
        <v>293832</v>
      </c>
      <c r="U550" s="149">
        <v>29383.2</v>
      </c>
      <c r="V550" s="150">
        <v>0.1</v>
      </c>
      <c r="W550" s="149">
        <v>117532.8</v>
      </c>
      <c r="X550" s="150">
        <v>0.4</v>
      </c>
      <c r="Y550" s="149">
        <v>0</v>
      </c>
      <c r="Z550" s="157">
        <v>0</v>
      </c>
      <c r="AA550" s="149">
        <v>117532.8</v>
      </c>
      <c r="AB550" s="149">
        <v>0.4</v>
      </c>
      <c r="AC550" s="149">
        <v>146916</v>
      </c>
      <c r="AD550" s="158">
        <v>0.5</v>
      </c>
      <c r="AE550" s="147">
        <v>29383.2</v>
      </c>
      <c r="AF550" s="159"/>
      <c r="AH550" s="126" t="s">
        <v>20</v>
      </c>
    </row>
    <row r="551" s="114" customFormat="1" ht="84" spans="1:34">
      <c r="A551" s="126">
        <v>636</v>
      </c>
      <c r="B551" s="126" t="s">
        <v>16</v>
      </c>
      <c r="C551" s="126" t="s">
        <v>965</v>
      </c>
      <c r="D551" s="126" t="s">
        <v>20</v>
      </c>
      <c r="E551" s="127" t="s">
        <v>1015</v>
      </c>
      <c r="F551" s="127"/>
      <c r="G551" s="126" t="s">
        <v>114</v>
      </c>
      <c r="H551" s="128" t="s">
        <v>1294</v>
      </c>
      <c r="I551" s="126" t="s">
        <v>1295</v>
      </c>
      <c r="J551" s="126" t="s">
        <v>1295</v>
      </c>
      <c r="K551" s="126" t="s">
        <v>1296</v>
      </c>
      <c r="L551" s="126" t="s">
        <v>1296</v>
      </c>
      <c r="M551" s="130">
        <v>45929</v>
      </c>
      <c r="N551" s="131">
        <v>45930</v>
      </c>
      <c r="O551" s="131">
        <v>46294</v>
      </c>
      <c r="P551" s="127">
        <v>286.2</v>
      </c>
      <c r="Q551" s="145">
        <v>34526</v>
      </c>
      <c r="R551" s="146">
        <v>0.056</v>
      </c>
      <c r="S551" s="147">
        <v>1933.456</v>
      </c>
      <c r="T551" s="148">
        <v>553355.11</v>
      </c>
      <c r="U551" s="149">
        <v>55335.51</v>
      </c>
      <c r="V551" s="150">
        <v>0.1</v>
      </c>
      <c r="W551" s="149">
        <v>221342.04</v>
      </c>
      <c r="X551" s="150">
        <v>0.4</v>
      </c>
      <c r="Y551" s="149">
        <v>0</v>
      </c>
      <c r="Z551" s="157">
        <v>0</v>
      </c>
      <c r="AA551" s="149">
        <v>221342.04</v>
      </c>
      <c r="AB551" s="149">
        <v>0.4</v>
      </c>
      <c r="AC551" s="149">
        <v>276677.56</v>
      </c>
      <c r="AD551" s="158">
        <v>0.5</v>
      </c>
      <c r="AE551" s="147">
        <v>55335.51</v>
      </c>
      <c r="AF551" s="159"/>
      <c r="AH551" s="126" t="s">
        <v>20</v>
      </c>
    </row>
    <row r="552" s="114" customFormat="1" ht="84" spans="1:34">
      <c r="A552" s="126">
        <v>637</v>
      </c>
      <c r="B552" s="126" t="s">
        <v>16</v>
      </c>
      <c r="C552" s="126" t="s">
        <v>965</v>
      </c>
      <c r="D552" s="126" t="s">
        <v>20</v>
      </c>
      <c r="E552" s="127" t="s">
        <v>209</v>
      </c>
      <c r="F552" s="127"/>
      <c r="G552" s="126" t="s">
        <v>114</v>
      </c>
      <c r="H552" s="128" t="s">
        <v>1294</v>
      </c>
      <c r="I552" s="126" t="s">
        <v>1295</v>
      </c>
      <c r="J552" s="126" t="s">
        <v>1295</v>
      </c>
      <c r="K552" s="126" t="s">
        <v>1296</v>
      </c>
      <c r="L552" s="126" t="s">
        <v>1296</v>
      </c>
      <c r="M552" s="130">
        <v>45929</v>
      </c>
      <c r="N552" s="131">
        <v>45930</v>
      </c>
      <c r="O552" s="131">
        <v>46294</v>
      </c>
      <c r="P552" s="127">
        <v>31.8</v>
      </c>
      <c r="Q552" s="145">
        <v>99050</v>
      </c>
      <c r="R552" s="146">
        <v>0.056</v>
      </c>
      <c r="S552" s="147">
        <v>5546.8</v>
      </c>
      <c r="T552" s="148">
        <v>176388.24</v>
      </c>
      <c r="U552" s="149">
        <v>17638.82</v>
      </c>
      <c r="V552" s="150">
        <v>0.1</v>
      </c>
      <c r="W552" s="149">
        <v>70555.3</v>
      </c>
      <c r="X552" s="150">
        <v>0.4</v>
      </c>
      <c r="Y552" s="149">
        <v>0</v>
      </c>
      <c r="Z552" s="157">
        <v>0</v>
      </c>
      <c r="AA552" s="149">
        <v>70555.3</v>
      </c>
      <c r="AB552" s="149">
        <v>0.4</v>
      </c>
      <c r="AC552" s="149">
        <v>88194.12</v>
      </c>
      <c r="AD552" s="158">
        <v>0.5</v>
      </c>
      <c r="AE552" s="147">
        <v>17638.82</v>
      </c>
      <c r="AF552" s="159"/>
      <c r="AH552" s="126" t="s">
        <v>20</v>
      </c>
    </row>
    <row r="553" s="114" customFormat="1" ht="48" spans="1:34">
      <c r="A553" s="126">
        <v>638</v>
      </c>
      <c r="B553" s="126" t="s">
        <v>16</v>
      </c>
      <c r="C553" s="126" t="s">
        <v>965</v>
      </c>
      <c r="D553" s="126" t="s">
        <v>20</v>
      </c>
      <c r="E553" s="127" t="s">
        <v>209</v>
      </c>
      <c r="F553" s="127"/>
      <c r="G553" s="126" t="s">
        <v>114</v>
      </c>
      <c r="H553" s="128" t="s">
        <v>1297</v>
      </c>
      <c r="I553" s="126" t="s">
        <v>1298</v>
      </c>
      <c r="J553" s="126" t="s">
        <v>1298</v>
      </c>
      <c r="K553" s="126" t="s">
        <v>1299</v>
      </c>
      <c r="L553" s="126" t="s">
        <v>1299</v>
      </c>
      <c r="M553" s="130">
        <v>45929</v>
      </c>
      <c r="N553" s="131">
        <v>45930</v>
      </c>
      <c r="O553" s="131">
        <v>46294</v>
      </c>
      <c r="P553" s="127">
        <v>172</v>
      </c>
      <c r="Q553" s="145">
        <v>99000</v>
      </c>
      <c r="R553" s="146">
        <v>0.056</v>
      </c>
      <c r="S553" s="147">
        <v>5544</v>
      </c>
      <c r="T553" s="148">
        <v>953568</v>
      </c>
      <c r="U553" s="149">
        <v>95356.8</v>
      </c>
      <c r="V553" s="150">
        <v>0.1</v>
      </c>
      <c r="W553" s="149">
        <v>381427.2</v>
      </c>
      <c r="X553" s="150">
        <v>0.4</v>
      </c>
      <c r="Y553" s="149">
        <v>0</v>
      </c>
      <c r="Z553" s="157">
        <v>0</v>
      </c>
      <c r="AA553" s="149">
        <v>381427.2</v>
      </c>
      <c r="AB553" s="149">
        <v>0.4</v>
      </c>
      <c r="AC553" s="149">
        <v>476784</v>
      </c>
      <c r="AD553" s="158">
        <v>0.5</v>
      </c>
      <c r="AE553" s="147">
        <v>95356.8</v>
      </c>
      <c r="AF553" s="159"/>
      <c r="AH553" s="126" t="s">
        <v>20</v>
      </c>
    </row>
    <row r="554" s="114" customFormat="1" ht="72" spans="1:34">
      <c r="A554" s="126">
        <v>639</v>
      </c>
      <c r="B554" s="126" t="s">
        <v>16</v>
      </c>
      <c r="C554" s="126" t="s">
        <v>965</v>
      </c>
      <c r="D554" s="126" t="s">
        <v>20</v>
      </c>
      <c r="E554" s="127" t="s">
        <v>232</v>
      </c>
      <c r="F554" s="127"/>
      <c r="G554" s="126" t="s">
        <v>114</v>
      </c>
      <c r="H554" s="128" t="s">
        <v>1300</v>
      </c>
      <c r="I554" s="126" t="s">
        <v>1301</v>
      </c>
      <c r="J554" s="126" t="s">
        <v>1301</v>
      </c>
      <c r="K554" s="126" t="s">
        <v>1302</v>
      </c>
      <c r="L554" s="126" t="s">
        <v>1302</v>
      </c>
      <c r="M554" s="130">
        <v>45930</v>
      </c>
      <c r="N554" s="131">
        <v>45930</v>
      </c>
      <c r="O554" s="131">
        <v>46294</v>
      </c>
      <c r="P554" s="127">
        <v>21</v>
      </c>
      <c r="Q554" s="145">
        <v>55088.16</v>
      </c>
      <c r="R554" s="146">
        <v>0.056</v>
      </c>
      <c r="S554" s="147">
        <v>3084.93696</v>
      </c>
      <c r="T554" s="148">
        <v>64783.68</v>
      </c>
      <c r="U554" s="149">
        <v>6478.37</v>
      </c>
      <c r="V554" s="150">
        <v>0.1</v>
      </c>
      <c r="W554" s="149">
        <v>25913.47</v>
      </c>
      <c r="X554" s="150">
        <v>0.4</v>
      </c>
      <c r="Y554" s="149">
        <v>0</v>
      </c>
      <c r="Z554" s="157">
        <v>0</v>
      </c>
      <c r="AA554" s="149">
        <v>25913.47</v>
      </c>
      <c r="AB554" s="149">
        <v>0.4</v>
      </c>
      <c r="AC554" s="149">
        <v>32391.84</v>
      </c>
      <c r="AD554" s="158">
        <v>0.5</v>
      </c>
      <c r="AE554" s="147">
        <v>6478.37</v>
      </c>
      <c r="AF554" s="159"/>
      <c r="AH554" s="126" t="s">
        <v>20</v>
      </c>
    </row>
    <row r="555" s="114" customFormat="1" ht="60" spans="1:34">
      <c r="A555" s="126">
        <v>640</v>
      </c>
      <c r="B555" s="126" t="s">
        <v>16</v>
      </c>
      <c r="C555" s="126" t="s">
        <v>965</v>
      </c>
      <c r="D555" s="126" t="s">
        <v>20</v>
      </c>
      <c r="E555" s="127" t="s">
        <v>1011</v>
      </c>
      <c r="F555" s="127"/>
      <c r="G555" s="126" t="s">
        <v>114</v>
      </c>
      <c r="H555" s="128" t="s">
        <v>1303</v>
      </c>
      <c r="I555" s="126" t="s">
        <v>1304</v>
      </c>
      <c r="J555" s="126" t="s">
        <v>1304</v>
      </c>
      <c r="K555" s="126" t="s">
        <v>1305</v>
      </c>
      <c r="L555" s="126" t="s">
        <v>1305</v>
      </c>
      <c r="M555" s="130">
        <v>45926</v>
      </c>
      <c r="N555" s="131">
        <v>45930</v>
      </c>
      <c r="O555" s="131">
        <v>46294</v>
      </c>
      <c r="P555" s="127">
        <v>112</v>
      </c>
      <c r="Q555" s="145">
        <v>25840</v>
      </c>
      <c r="R555" s="146">
        <v>0.056</v>
      </c>
      <c r="S555" s="147">
        <v>1447.04</v>
      </c>
      <c r="T555" s="148">
        <v>162068.48</v>
      </c>
      <c r="U555" s="149">
        <v>16206.85</v>
      </c>
      <c r="V555" s="150">
        <v>0.1</v>
      </c>
      <c r="W555" s="149">
        <v>64827.39</v>
      </c>
      <c r="X555" s="150">
        <v>0.4</v>
      </c>
      <c r="Y555" s="149">
        <v>0</v>
      </c>
      <c r="Z555" s="157">
        <v>0</v>
      </c>
      <c r="AA555" s="149">
        <v>64827.39</v>
      </c>
      <c r="AB555" s="149">
        <v>0.4</v>
      </c>
      <c r="AC555" s="149">
        <v>81034.24</v>
      </c>
      <c r="AD555" s="158">
        <v>0.5</v>
      </c>
      <c r="AE555" s="147">
        <v>16206.85</v>
      </c>
      <c r="AF555" s="159"/>
      <c r="AH555" s="126" t="s">
        <v>20</v>
      </c>
    </row>
    <row r="556" s="114" customFormat="1" ht="48" spans="1:34">
      <c r="A556" s="126">
        <v>730</v>
      </c>
      <c r="B556" s="126" t="s">
        <v>16</v>
      </c>
      <c r="C556" s="126" t="s">
        <v>965</v>
      </c>
      <c r="D556" s="126" t="s">
        <v>20</v>
      </c>
      <c r="E556" s="127" t="s">
        <v>402</v>
      </c>
      <c r="F556" s="127"/>
      <c r="G556" s="126" t="s">
        <v>114</v>
      </c>
      <c r="H556" s="128" t="s">
        <v>1306</v>
      </c>
      <c r="I556" s="126" t="s">
        <v>1307</v>
      </c>
      <c r="J556" s="126" t="s">
        <v>1307</v>
      </c>
      <c r="K556" s="126" t="s">
        <v>1308</v>
      </c>
      <c r="L556" s="126" t="s">
        <v>1308</v>
      </c>
      <c r="M556" s="130">
        <v>46020</v>
      </c>
      <c r="N556" s="131">
        <v>46022</v>
      </c>
      <c r="O556" s="131">
        <v>46203</v>
      </c>
      <c r="P556" s="127">
        <v>17.5</v>
      </c>
      <c r="Q556" s="145">
        <v>20304</v>
      </c>
      <c r="R556" s="146">
        <v>0.04</v>
      </c>
      <c r="S556" s="147">
        <v>812.16</v>
      </c>
      <c r="T556" s="148">
        <v>14212.8</v>
      </c>
      <c r="U556" s="149">
        <v>1421.28</v>
      </c>
      <c r="V556" s="150">
        <v>0.1</v>
      </c>
      <c r="W556" s="149">
        <v>5685.12</v>
      </c>
      <c r="X556" s="150">
        <v>0.4</v>
      </c>
      <c r="Y556" s="149">
        <v>0</v>
      </c>
      <c r="Z556" s="157">
        <v>0</v>
      </c>
      <c r="AA556" s="149">
        <v>5685.12</v>
      </c>
      <c r="AB556" s="149">
        <v>0.4</v>
      </c>
      <c r="AC556" s="149">
        <v>7106.4</v>
      </c>
      <c r="AD556" s="158">
        <v>0.5</v>
      </c>
      <c r="AE556" s="147">
        <v>1421.28</v>
      </c>
      <c r="AF556" s="159"/>
      <c r="AH556" s="126" t="s">
        <v>20</v>
      </c>
    </row>
    <row r="557" s="114" customFormat="1" ht="36" spans="1:34">
      <c r="A557" s="126">
        <v>731</v>
      </c>
      <c r="B557" s="126" t="s">
        <v>16</v>
      </c>
      <c r="C557" s="126" t="s">
        <v>965</v>
      </c>
      <c r="D557" s="126" t="s">
        <v>20</v>
      </c>
      <c r="E557" s="127" t="s">
        <v>209</v>
      </c>
      <c r="F557" s="127"/>
      <c r="G557" s="126" t="s">
        <v>114</v>
      </c>
      <c r="H557" s="128" t="s">
        <v>1309</v>
      </c>
      <c r="I557" s="126" t="s">
        <v>1310</v>
      </c>
      <c r="J557" s="126" t="s">
        <v>1310</v>
      </c>
      <c r="K557" s="126" t="s">
        <v>1311</v>
      </c>
      <c r="L557" s="126" t="s">
        <v>1311</v>
      </c>
      <c r="M557" s="130">
        <v>46020</v>
      </c>
      <c r="N557" s="131">
        <v>46022</v>
      </c>
      <c r="O557" s="131">
        <v>46386</v>
      </c>
      <c r="P557" s="127">
        <v>583</v>
      </c>
      <c r="Q557" s="145">
        <v>99750</v>
      </c>
      <c r="R557" s="146">
        <v>0.056</v>
      </c>
      <c r="S557" s="147">
        <v>5586</v>
      </c>
      <c r="T557" s="148">
        <v>3256638</v>
      </c>
      <c r="U557" s="149">
        <v>325663.8</v>
      </c>
      <c r="V557" s="150">
        <v>0.1</v>
      </c>
      <c r="W557" s="149">
        <v>1302655.2</v>
      </c>
      <c r="X557" s="150">
        <v>0.4</v>
      </c>
      <c r="Y557" s="149">
        <v>0</v>
      </c>
      <c r="Z557" s="157">
        <v>0</v>
      </c>
      <c r="AA557" s="149">
        <v>1302655.2</v>
      </c>
      <c r="AB557" s="149">
        <v>0.4</v>
      </c>
      <c r="AC557" s="149">
        <v>1628319</v>
      </c>
      <c r="AD557" s="158">
        <v>0.5</v>
      </c>
      <c r="AE557" s="147">
        <v>325663.8</v>
      </c>
      <c r="AF557" s="159"/>
      <c r="AH557" s="126" t="s">
        <v>20</v>
      </c>
    </row>
    <row r="558" s="114" customFormat="1" ht="48" spans="1:34">
      <c r="A558" s="126">
        <v>732</v>
      </c>
      <c r="B558" s="126" t="s">
        <v>16</v>
      </c>
      <c r="C558" s="126" t="s">
        <v>965</v>
      </c>
      <c r="D558" s="126" t="s">
        <v>20</v>
      </c>
      <c r="E558" s="127" t="s">
        <v>209</v>
      </c>
      <c r="F558" s="127"/>
      <c r="G558" s="126" t="s">
        <v>114</v>
      </c>
      <c r="H558" s="128" t="s">
        <v>1312</v>
      </c>
      <c r="I558" s="126" t="s">
        <v>1075</v>
      </c>
      <c r="J558" s="126" t="s">
        <v>1075</v>
      </c>
      <c r="K558" s="126" t="s">
        <v>1313</v>
      </c>
      <c r="L558" s="126" t="s">
        <v>1313</v>
      </c>
      <c r="M558" s="130">
        <v>46016</v>
      </c>
      <c r="N558" s="131">
        <v>46022</v>
      </c>
      <c r="O558" s="131">
        <v>46386</v>
      </c>
      <c r="P558" s="127">
        <v>360</v>
      </c>
      <c r="Q558" s="145">
        <v>99990</v>
      </c>
      <c r="R558" s="146">
        <v>0.056</v>
      </c>
      <c r="S558" s="147">
        <v>5599.44</v>
      </c>
      <c r="T558" s="148">
        <v>2015798.4</v>
      </c>
      <c r="U558" s="149">
        <v>201579.84</v>
      </c>
      <c r="V558" s="150">
        <v>0.1</v>
      </c>
      <c r="W558" s="149">
        <v>806319.36</v>
      </c>
      <c r="X558" s="150">
        <v>0.4</v>
      </c>
      <c r="Y558" s="149">
        <v>0</v>
      </c>
      <c r="Z558" s="157">
        <v>0</v>
      </c>
      <c r="AA558" s="149">
        <v>806319.36</v>
      </c>
      <c r="AB558" s="149">
        <v>0.4</v>
      </c>
      <c r="AC558" s="149">
        <v>1007899.2</v>
      </c>
      <c r="AD558" s="158">
        <v>0.5</v>
      </c>
      <c r="AE558" s="147">
        <v>201579.84</v>
      </c>
      <c r="AF558" s="159"/>
      <c r="AH558" s="126" t="s">
        <v>20</v>
      </c>
    </row>
    <row r="559" s="114" customFormat="1" ht="36" spans="1:34">
      <c r="A559" s="126">
        <v>733</v>
      </c>
      <c r="B559" s="126" t="s">
        <v>16</v>
      </c>
      <c r="C559" s="126" t="s">
        <v>965</v>
      </c>
      <c r="D559" s="126" t="s">
        <v>20</v>
      </c>
      <c r="E559" s="127" t="s">
        <v>402</v>
      </c>
      <c r="F559" s="127"/>
      <c r="G559" s="126" t="s">
        <v>114</v>
      </c>
      <c r="H559" s="128" t="s">
        <v>1314</v>
      </c>
      <c r="I559" s="126" t="s">
        <v>1315</v>
      </c>
      <c r="J559" s="126" t="s">
        <v>1315</v>
      </c>
      <c r="K559" s="126" t="s">
        <v>1316</v>
      </c>
      <c r="L559" s="126" t="s">
        <v>1316</v>
      </c>
      <c r="M559" s="130">
        <v>46014</v>
      </c>
      <c r="N559" s="131">
        <v>46022</v>
      </c>
      <c r="O559" s="131">
        <v>46203</v>
      </c>
      <c r="P559" s="127">
        <v>33</v>
      </c>
      <c r="Q559" s="145">
        <v>20200</v>
      </c>
      <c r="R559" s="146">
        <v>0.04</v>
      </c>
      <c r="S559" s="147">
        <v>808</v>
      </c>
      <c r="T559" s="148">
        <v>26664</v>
      </c>
      <c r="U559" s="149">
        <v>2666.4</v>
      </c>
      <c r="V559" s="150">
        <v>0.1</v>
      </c>
      <c r="W559" s="149">
        <v>10665.6</v>
      </c>
      <c r="X559" s="150">
        <v>0.4</v>
      </c>
      <c r="Y559" s="149">
        <v>0</v>
      </c>
      <c r="Z559" s="157">
        <v>0</v>
      </c>
      <c r="AA559" s="149">
        <v>10665.6</v>
      </c>
      <c r="AB559" s="149">
        <v>0.4</v>
      </c>
      <c r="AC559" s="149">
        <v>13332</v>
      </c>
      <c r="AD559" s="158">
        <v>0.5</v>
      </c>
      <c r="AE559" s="147">
        <v>2666.4</v>
      </c>
      <c r="AF559" s="159"/>
      <c r="AH559" s="126" t="s">
        <v>20</v>
      </c>
    </row>
    <row r="560" s="114" customFormat="1" ht="36" spans="1:34">
      <c r="A560" s="126">
        <v>734</v>
      </c>
      <c r="B560" s="126" t="s">
        <v>16</v>
      </c>
      <c r="C560" s="126" t="s">
        <v>965</v>
      </c>
      <c r="D560" s="126" t="s">
        <v>20</v>
      </c>
      <c r="E560" s="127" t="s">
        <v>194</v>
      </c>
      <c r="F560" s="127"/>
      <c r="G560" s="126" t="s">
        <v>114</v>
      </c>
      <c r="H560" s="128" t="s">
        <v>1317</v>
      </c>
      <c r="I560" s="126" t="s">
        <v>1318</v>
      </c>
      <c r="J560" s="126" t="s">
        <v>1318</v>
      </c>
      <c r="K560" s="126" t="s">
        <v>1058</v>
      </c>
      <c r="L560" s="126" t="s">
        <v>1058</v>
      </c>
      <c r="M560" s="130">
        <v>46014</v>
      </c>
      <c r="N560" s="131">
        <v>46022</v>
      </c>
      <c r="O560" s="131">
        <v>46386</v>
      </c>
      <c r="P560" s="127">
        <v>24</v>
      </c>
      <c r="Q560" s="145">
        <v>27312</v>
      </c>
      <c r="R560" s="146">
        <v>0.056</v>
      </c>
      <c r="S560" s="147">
        <v>1529.472</v>
      </c>
      <c r="T560" s="148">
        <v>36707.33</v>
      </c>
      <c r="U560" s="149">
        <v>3670.73</v>
      </c>
      <c r="V560" s="150">
        <v>0.1</v>
      </c>
      <c r="W560" s="149">
        <v>14682.93</v>
      </c>
      <c r="X560" s="150">
        <v>0.4</v>
      </c>
      <c r="Y560" s="149">
        <v>0</v>
      </c>
      <c r="Z560" s="157">
        <v>0</v>
      </c>
      <c r="AA560" s="149">
        <v>14682.93</v>
      </c>
      <c r="AB560" s="149">
        <v>0.4</v>
      </c>
      <c r="AC560" s="149">
        <v>18353.67</v>
      </c>
      <c r="AD560" s="158">
        <v>0.5</v>
      </c>
      <c r="AE560" s="147">
        <v>3670.73</v>
      </c>
      <c r="AF560" s="159"/>
      <c r="AH560" s="126" t="s">
        <v>20</v>
      </c>
    </row>
    <row r="561" s="114" customFormat="1" ht="48" spans="1:34">
      <c r="A561" s="126">
        <v>735</v>
      </c>
      <c r="B561" s="126" t="s">
        <v>16</v>
      </c>
      <c r="C561" s="126" t="s">
        <v>965</v>
      </c>
      <c r="D561" s="126" t="s">
        <v>20</v>
      </c>
      <c r="E561" s="127" t="s">
        <v>402</v>
      </c>
      <c r="F561" s="127"/>
      <c r="G561" s="126" t="s">
        <v>114</v>
      </c>
      <c r="H561" s="128" t="s">
        <v>1319</v>
      </c>
      <c r="I561" s="126" t="s">
        <v>1318</v>
      </c>
      <c r="J561" s="126" t="s">
        <v>1318</v>
      </c>
      <c r="K561" s="126" t="s">
        <v>1320</v>
      </c>
      <c r="L561" s="126" t="s">
        <v>1320</v>
      </c>
      <c r="M561" s="130">
        <v>46014</v>
      </c>
      <c r="N561" s="131">
        <v>46022</v>
      </c>
      <c r="O561" s="131">
        <v>46203</v>
      </c>
      <c r="P561" s="127">
        <v>34</v>
      </c>
      <c r="Q561" s="145">
        <v>20200</v>
      </c>
      <c r="R561" s="146">
        <v>0.04</v>
      </c>
      <c r="S561" s="147">
        <v>808</v>
      </c>
      <c r="T561" s="148">
        <v>27472</v>
      </c>
      <c r="U561" s="149">
        <v>2747.2</v>
      </c>
      <c r="V561" s="150">
        <v>0.1</v>
      </c>
      <c r="W561" s="149">
        <v>10988.8</v>
      </c>
      <c r="X561" s="150">
        <v>0.4</v>
      </c>
      <c r="Y561" s="149">
        <v>0</v>
      </c>
      <c r="Z561" s="157">
        <v>0</v>
      </c>
      <c r="AA561" s="149">
        <v>10988.8</v>
      </c>
      <c r="AB561" s="149">
        <v>0.4</v>
      </c>
      <c r="AC561" s="149">
        <v>13736</v>
      </c>
      <c r="AD561" s="158">
        <v>0.5</v>
      </c>
      <c r="AE561" s="147">
        <v>2747.2</v>
      </c>
      <c r="AF561" s="159"/>
      <c r="AH561" s="126" t="s">
        <v>20</v>
      </c>
    </row>
    <row r="562" s="114" customFormat="1" ht="72" spans="1:34">
      <c r="A562" s="126">
        <v>736</v>
      </c>
      <c r="B562" s="126" t="s">
        <v>16</v>
      </c>
      <c r="C562" s="126" t="s">
        <v>965</v>
      </c>
      <c r="D562" s="126" t="s">
        <v>20</v>
      </c>
      <c r="E562" s="127" t="s">
        <v>1015</v>
      </c>
      <c r="F562" s="127"/>
      <c r="G562" s="126" t="s">
        <v>114</v>
      </c>
      <c r="H562" s="128" t="s">
        <v>1321</v>
      </c>
      <c r="I562" s="126" t="s">
        <v>1282</v>
      </c>
      <c r="J562" s="126" t="s">
        <v>1282</v>
      </c>
      <c r="K562" s="126" t="s">
        <v>1018</v>
      </c>
      <c r="L562" s="126" t="s">
        <v>1018</v>
      </c>
      <c r="M562" s="130">
        <v>46008</v>
      </c>
      <c r="N562" s="131">
        <v>46022</v>
      </c>
      <c r="O562" s="131">
        <v>46386</v>
      </c>
      <c r="P562" s="127">
        <v>41.25</v>
      </c>
      <c r="Q562" s="145">
        <v>31835.2</v>
      </c>
      <c r="R562" s="146">
        <v>0.056</v>
      </c>
      <c r="S562" s="147">
        <v>1782.7712</v>
      </c>
      <c r="T562" s="148">
        <v>73539.31</v>
      </c>
      <c r="U562" s="149">
        <v>7353.93</v>
      </c>
      <c r="V562" s="150">
        <v>0.1</v>
      </c>
      <c r="W562" s="149">
        <v>29415.72</v>
      </c>
      <c r="X562" s="150">
        <v>0.4</v>
      </c>
      <c r="Y562" s="149">
        <v>0</v>
      </c>
      <c r="Z562" s="157">
        <v>0</v>
      </c>
      <c r="AA562" s="149">
        <v>29415.72</v>
      </c>
      <c r="AB562" s="149">
        <v>0.4</v>
      </c>
      <c r="AC562" s="149">
        <v>36769.66</v>
      </c>
      <c r="AD562" s="158">
        <v>0.5</v>
      </c>
      <c r="AE562" s="147">
        <v>7353.93</v>
      </c>
      <c r="AF562" s="159"/>
      <c r="AH562" s="126" t="s">
        <v>20</v>
      </c>
    </row>
    <row r="563" s="114" customFormat="1" ht="72" spans="1:34">
      <c r="A563" s="126">
        <v>737</v>
      </c>
      <c r="B563" s="126" t="s">
        <v>16</v>
      </c>
      <c r="C563" s="126" t="s">
        <v>965</v>
      </c>
      <c r="D563" s="126" t="s">
        <v>20</v>
      </c>
      <c r="E563" s="127" t="s">
        <v>209</v>
      </c>
      <c r="F563" s="127"/>
      <c r="G563" s="126" t="s">
        <v>114</v>
      </c>
      <c r="H563" s="128" t="s">
        <v>1321</v>
      </c>
      <c r="I563" s="126" t="s">
        <v>1282</v>
      </c>
      <c r="J563" s="126" t="s">
        <v>1282</v>
      </c>
      <c r="K563" s="126" t="s">
        <v>1018</v>
      </c>
      <c r="L563" s="126" t="s">
        <v>1018</v>
      </c>
      <c r="M563" s="130">
        <v>46008</v>
      </c>
      <c r="N563" s="131">
        <v>46022</v>
      </c>
      <c r="O563" s="131">
        <v>46386</v>
      </c>
      <c r="P563" s="127">
        <v>41.25</v>
      </c>
      <c r="Q563" s="145">
        <v>98027.2</v>
      </c>
      <c r="R563" s="146">
        <v>0.056</v>
      </c>
      <c r="S563" s="147">
        <v>5489.5232</v>
      </c>
      <c r="T563" s="148">
        <v>226442.83</v>
      </c>
      <c r="U563" s="149">
        <v>22644.28</v>
      </c>
      <c r="V563" s="150">
        <v>0.1</v>
      </c>
      <c r="W563" s="149">
        <v>90577.13</v>
      </c>
      <c r="X563" s="150">
        <v>0.4</v>
      </c>
      <c r="Y563" s="149">
        <v>0</v>
      </c>
      <c r="Z563" s="157">
        <v>0</v>
      </c>
      <c r="AA563" s="149">
        <v>90577.13</v>
      </c>
      <c r="AB563" s="149">
        <v>0.4</v>
      </c>
      <c r="AC563" s="149">
        <v>113221.42</v>
      </c>
      <c r="AD563" s="158">
        <v>0.5</v>
      </c>
      <c r="AE563" s="147">
        <v>22644.28</v>
      </c>
      <c r="AF563" s="159"/>
      <c r="AH563" s="126" t="s">
        <v>20</v>
      </c>
    </row>
    <row r="564" s="114" customFormat="1" ht="48" spans="1:34">
      <c r="A564" s="126">
        <v>738</v>
      </c>
      <c r="B564" s="126" t="s">
        <v>16</v>
      </c>
      <c r="C564" s="126" t="s">
        <v>965</v>
      </c>
      <c r="D564" s="126" t="s">
        <v>20</v>
      </c>
      <c r="E564" s="127" t="s">
        <v>1011</v>
      </c>
      <c r="F564" s="127"/>
      <c r="G564" s="126" t="s">
        <v>114</v>
      </c>
      <c r="H564" s="128" t="s">
        <v>1322</v>
      </c>
      <c r="I564" s="126" t="s">
        <v>1323</v>
      </c>
      <c r="J564" s="126" t="s">
        <v>1323</v>
      </c>
      <c r="K564" s="126" t="s">
        <v>1324</v>
      </c>
      <c r="L564" s="126" t="s">
        <v>1324</v>
      </c>
      <c r="M564" s="130">
        <v>45993</v>
      </c>
      <c r="N564" s="131">
        <v>46022</v>
      </c>
      <c r="O564" s="131">
        <v>46386</v>
      </c>
      <c r="P564" s="127">
        <v>191</v>
      </c>
      <c r="Q564" s="145">
        <v>26000</v>
      </c>
      <c r="R564" s="146">
        <v>0.056</v>
      </c>
      <c r="S564" s="147">
        <v>1456</v>
      </c>
      <c r="T564" s="148">
        <v>278096</v>
      </c>
      <c r="U564" s="149">
        <v>27809.6</v>
      </c>
      <c r="V564" s="150">
        <v>0.1</v>
      </c>
      <c r="W564" s="149">
        <v>111238.4</v>
      </c>
      <c r="X564" s="150">
        <v>0.4</v>
      </c>
      <c r="Y564" s="149">
        <v>0</v>
      </c>
      <c r="Z564" s="157">
        <v>0</v>
      </c>
      <c r="AA564" s="149">
        <v>111238.4</v>
      </c>
      <c r="AB564" s="149">
        <v>0.4</v>
      </c>
      <c r="AC564" s="149">
        <v>139048</v>
      </c>
      <c r="AD564" s="158">
        <v>0.5</v>
      </c>
      <c r="AE564" s="147">
        <v>27809.6</v>
      </c>
      <c r="AF564" s="159"/>
      <c r="AH564" s="126" t="s">
        <v>20</v>
      </c>
    </row>
    <row r="565" s="114" customFormat="1" ht="36" spans="1:34">
      <c r="A565" s="126">
        <v>739</v>
      </c>
      <c r="B565" s="126" t="s">
        <v>16</v>
      </c>
      <c r="C565" s="126" t="s">
        <v>965</v>
      </c>
      <c r="D565" s="126" t="s">
        <v>20</v>
      </c>
      <c r="E565" s="127" t="s">
        <v>194</v>
      </c>
      <c r="F565" s="127"/>
      <c r="G565" s="126" t="s">
        <v>114</v>
      </c>
      <c r="H565" s="128" t="s">
        <v>1325</v>
      </c>
      <c r="I565" s="126" t="s">
        <v>1326</v>
      </c>
      <c r="J565" s="126" t="s">
        <v>1326</v>
      </c>
      <c r="K565" s="126" t="s">
        <v>1058</v>
      </c>
      <c r="L565" s="126" t="s">
        <v>1058</v>
      </c>
      <c r="M565" s="130">
        <v>46016</v>
      </c>
      <c r="N565" s="131">
        <v>46022</v>
      </c>
      <c r="O565" s="131">
        <v>46386</v>
      </c>
      <c r="P565" s="127">
        <v>10</v>
      </c>
      <c r="Q565" s="145">
        <v>27350</v>
      </c>
      <c r="R565" s="146">
        <v>0.056</v>
      </c>
      <c r="S565" s="147">
        <v>1531.6</v>
      </c>
      <c r="T565" s="148">
        <v>15316</v>
      </c>
      <c r="U565" s="149">
        <v>1531.6</v>
      </c>
      <c r="V565" s="150">
        <v>0.1</v>
      </c>
      <c r="W565" s="149">
        <v>6126.4</v>
      </c>
      <c r="X565" s="150">
        <v>0.4</v>
      </c>
      <c r="Y565" s="149">
        <v>0</v>
      </c>
      <c r="Z565" s="157">
        <v>0</v>
      </c>
      <c r="AA565" s="149">
        <v>6126.4</v>
      </c>
      <c r="AB565" s="149">
        <v>0.4</v>
      </c>
      <c r="AC565" s="149">
        <v>7658</v>
      </c>
      <c r="AD565" s="158">
        <v>0.5</v>
      </c>
      <c r="AE565" s="147">
        <v>1531.6</v>
      </c>
      <c r="AF565" s="159"/>
      <c r="AH565" s="126" t="s">
        <v>20</v>
      </c>
    </row>
    <row r="566" s="114" customFormat="1" ht="36" spans="1:34">
      <c r="A566" s="126">
        <v>740</v>
      </c>
      <c r="B566" s="126" t="s">
        <v>16</v>
      </c>
      <c r="C566" s="126" t="s">
        <v>965</v>
      </c>
      <c r="D566" s="126" t="s">
        <v>20</v>
      </c>
      <c r="E566" s="127" t="s">
        <v>402</v>
      </c>
      <c r="F566" s="127"/>
      <c r="G566" s="126" t="s">
        <v>114</v>
      </c>
      <c r="H566" s="128" t="s">
        <v>1327</v>
      </c>
      <c r="I566" s="126" t="s">
        <v>1326</v>
      </c>
      <c r="J566" s="126" t="s">
        <v>1326</v>
      </c>
      <c r="K566" s="126" t="s">
        <v>1058</v>
      </c>
      <c r="L566" s="126" t="s">
        <v>1058</v>
      </c>
      <c r="M566" s="130">
        <v>46020</v>
      </c>
      <c r="N566" s="131">
        <v>46022</v>
      </c>
      <c r="O566" s="131">
        <v>46203</v>
      </c>
      <c r="P566" s="127">
        <v>49</v>
      </c>
      <c r="Q566" s="145">
        <v>20200</v>
      </c>
      <c r="R566" s="146">
        <v>0.04</v>
      </c>
      <c r="S566" s="147">
        <v>808</v>
      </c>
      <c r="T566" s="148">
        <v>39592</v>
      </c>
      <c r="U566" s="149">
        <v>3959.2</v>
      </c>
      <c r="V566" s="150">
        <v>0.1</v>
      </c>
      <c r="W566" s="149">
        <v>15836.8</v>
      </c>
      <c r="X566" s="150">
        <v>0.4</v>
      </c>
      <c r="Y566" s="149">
        <v>0</v>
      </c>
      <c r="Z566" s="157">
        <v>0</v>
      </c>
      <c r="AA566" s="149">
        <v>15836.8</v>
      </c>
      <c r="AB566" s="149">
        <v>0.4</v>
      </c>
      <c r="AC566" s="149">
        <v>19796</v>
      </c>
      <c r="AD566" s="158">
        <v>0.5</v>
      </c>
      <c r="AE566" s="147">
        <v>3959.2</v>
      </c>
      <c r="AF566" s="159"/>
      <c r="AH566" s="126" t="s">
        <v>20</v>
      </c>
    </row>
    <row r="567" s="114" customFormat="1" ht="48" spans="1:34">
      <c r="A567" s="126">
        <v>741</v>
      </c>
      <c r="B567" s="126" t="s">
        <v>16</v>
      </c>
      <c r="C567" s="126" t="s">
        <v>965</v>
      </c>
      <c r="D567" s="126" t="s">
        <v>20</v>
      </c>
      <c r="E567" s="127" t="s">
        <v>402</v>
      </c>
      <c r="F567" s="127"/>
      <c r="G567" s="126" t="s">
        <v>114</v>
      </c>
      <c r="H567" s="128" t="s">
        <v>1328</v>
      </c>
      <c r="I567" s="126" t="s">
        <v>1329</v>
      </c>
      <c r="J567" s="126" t="s">
        <v>1329</v>
      </c>
      <c r="K567" s="126" t="s">
        <v>1330</v>
      </c>
      <c r="L567" s="126" t="s">
        <v>1330</v>
      </c>
      <c r="M567" s="130">
        <v>46014</v>
      </c>
      <c r="N567" s="131">
        <v>46022</v>
      </c>
      <c r="O567" s="131">
        <v>46203</v>
      </c>
      <c r="P567" s="127">
        <v>162</v>
      </c>
      <c r="Q567" s="145">
        <v>20200</v>
      </c>
      <c r="R567" s="146">
        <v>0.04</v>
      </c>
      <c r="S567" s="147">
        <v>808</v>
      </c>
      <c r="T567" s="148">
        <v>130896</v>
      </c>
      <c r="U567" s="149">
        <v>13089.6</v>
      </c>
      <c r="V567" s="150">
        <v>0.1</v>
      </c>
      <c r="W567" s="149">
        <v>52358.4</v>
      </c>
      <c r="X567" s="150">
        <v>0.4</v>
      </c>
      <c r="Y567" s="149">
        <v>0</v>
      </c>
      <c r="Z567" s="157">
        <v>0</v>
      </c>
      <c r="AA567" s="149">
        <v>52358.4</v>
      </c>
      <c r="AB567" s="149">
        <v>0.4</v>
      </c>
      <c r="AC567" s="149">
        <v>65448</v>
      </c>
      <c r="AD567" s="158">
        <v>0.5</v>
      </c>
      <c r="AE567" s="147">
        <v>13089.6</v>
      </c>
      <c r="AF567" s="159"/>
      <c r="AH567" s="126" t="s">
        <v>20</v>
      </c>
    </row>
    <row r="568" s="114" customFormat="1" ht="48" spans="1:34">
      <c r="A568" s="126">
        <v>742</v>
      </c>
      <c r="B568" s="126" t="s">
        <v>16</v>
      </c>
      <c r="C568" s="126" t="s">
        <v>965</v>
      </c>
      <c r="D568" s="126" t="s">
        <v>20</v>
      </c>
      <c r="E568" s="127" t="s">
        <v>194</v>
      </c>
      <c r="F568" s="127"/>
      <c r="G568" s="126" t="s">
        <v>114</v>
      </c>
      <c r="H568" s="128" t="s">
        <v>1331</v>
      </c>
      <c r="I568" s="126" t="s">
        <v>1329</v>
      </c>
      <c r="J568" s="126" t="s">
        <v>1329</v>
      </c>
      <c r="K568" s="126" t="s">
        <v>1330</v>
      </c>
      <c r="L568" s="126" t="s">
        <v>1330</v>
      </c>
      <c r="M568" s="130">
        <v>46014</v>
      </c>
      <c r="N568" s="131">
        <v>46022</v>
      </c>
      <c r="O568" s="131">
        <v>46386</v>
      </c>
      <c r="P568" s="127">
        <v>28</v>
      </c>
      <c r="Q568" s="145">
        <v>26976</v>
      </c>
      <c r="R568" s="146">
        <v>0.056</v>
      </c>
      <c r="S568" s="147">
        <v>1510.656</v>
      </c>
      <c r="T568" s="148">
        <v>42298.37</v>
      </c>
      <c r="U568" s="149">
        <v>4229.83</v>
      </c>
      <c r="V568" s="150">
        <v>0.1</v>
      </c>
      <c r="W568" s="149">
        <v>16919.35</v>
      </c>
      <c r="X568" s="150">
        <v>0.4</v>
      </c>
      <c r="Y568" s="149">
        <v>0</v>
      </c>
      <c r="Z568" s="157">
        <v>0</v>
      </c>
      <c r="AA568" s="149">
        <v>16919.35</v>
      </c>
      <c r="AB568" s="149">
        <v>0.4</v>
      </c>
      <c r="AC568" s="149">
        <v>21149.19</v>
      </c>
      <c r="AD568" s="158">
        <v>0.5</v>
      </c>
      <c r="AE568" s="147">
        <v>4229.83</v>
      </c>
      <c r="AF568" s="159"/>
      <c r="AH568" s="126" t="s">
        <v>20</v>
      </c>
    </row>
    <row r="569" s="114" customFormat="1" ht="48" spans="1:34">
      <c r="A569" s="126">
        <v>743</v>
      </c>
      <c r="B569" s="126" t="s">
        <v>16</v>
      </c>
      <c r="C569" s="126" t="s">
        <v>965</v>
      </c>
      <c r="D569" s="126" t="s">
        <v>20</v>
      </c>
      <c r="E569" s="127" t="s">
        <v>194</v>
      </c>
      <c r="F569" s="127"/>
      <c r="G569" s="126" t="s">
        <v>114</v>
      </c>
      <c r="H569" s="128" t="s">
        <v>1332</v>
      </c>
      <c r="I569" s="126" t="s">
        <v>1333</v>
      </c>
      <c r="J569" s="126" t="s">
        <v>1333</v>
      </c>
      <c r="K569" s="126" t="s">
        <v>1334</v>
      </c>
      <c r="L569" s="126" t="s">
        <v>1334</v>
      </c>
      <c r="M569" s="130">
        <v>45993</v>
      </c>
      <c r="N569" s="131">
        <v>46022</v>
      </c>
      <c r="O569" s="131">
        <v>46386</v>
      </c>
      <c r="P569" s="127">
        <v>43</v>
      </c>
      <c r="Q569" s="145">
        <v>27450</v>
      </c>
      <c r="R569" s="146">
        <v>0.056</v>
      </c>
      <c r="S569" s="147">
        <v>1537.2</v>
      </c>
      <c r="T569" s="148">
        <v>66099.6</v>
      </c>
      <c r="U569" s="149">
        <v>6609.96</v>
      </c>
      <c r="V569" s="150">
        <v>0.1</v>
      </c>
      <c r="W569" s="149">
        <v>26439.84</v>
      </c>
      <c r="X569" s="150">
        <v>0.4</v>
      </c>
      <c r="Y569" s="149">
        <v>0</v>
      </c>
      <c r="Z569" s="157">
        <v>0</v>
      </c>
      <c r="AA569" s="149">
        <v>26439.84</v>
      </c>
      <c r="AB569" s="149">
        <v>0.4</v>
      </c>
      <c r="AC569" s="149">
        <v>33049.8</v>
      </c>
      <c r="AD569" s="158">
        <v>0.5</v>
      </c>
      <c r="AE569" s="147">
        <v>6609.96</v>
      </c>
      <c r="AF569" s="159"/>
      <c r="AH569" s="126" t="s">
        <v>20</v>
      </c>
    </row>
    <row r="570" s="114" customFormat="1" ht="48" spans="1:34">
      <c r="A570" s="126">
        <v>744</v>
      </c>
      <c r="B570" s="126" t="s">
        <v>16</v>
      </c>
      <c r="C570" s="126" t="s">
        <v>965</v>
      </c>
      <c r="D570" s="126" t="s">
        <v>20</v>
      </c>
      <c r="E570" s="127" t="s">
        <v>402</v>
      </c>
      <c r="F570" s="127"/>
      <c r="G570" s="126" t="s">
        <v>114</v>
      </c>
      <c r="H570" s="128" t="s">
        <v>1335</v>
      </c>
      <c r="I570" s="126" t="s">
        <v>1336</v>
      </c>
      <c r="J570" s="126" t="s">
        <v>1336</v>
      </c>
      <c r="K570" s="126" t="s">
        <v>1320</v>
      </c>
      <c r="L570" s="126" t="s">
        <v>1320</v>
      </c>
      <c r="M570" s="130">
        <v>46014</v>
      </c>
      <c r="N570" s="131">
        <v>46022</v>
      </c>
      <c r="O570" s="131">
        <v>46203</v>
      </c>
      <c r="P570" s="127">
        <v>24</v>
      </c>
      <c r="Q570" s="145">
        <v>20200</v>
      </c>
      <c r="R570" s="146">
        <v>0.04</v>
      </c>
      <c r="S570" s="147">
        <v>808</v>
      </c>
      <c r="T570" s="148">
        <v>19392</v>
      </c>
      <c r="U570" s="149">
        <v>1939.2</v>
      </c>
      <c r="V570" s="150">
        <v>0.1</v>
      </c>
      <c r="W570" s="149">
        <v>7756.8</v>
      </c>
      <c r="X570" s="150">
        <v>0.4</v>
      </c>
      <c r="Y570" s="149">
        <v>0</v>
      </c>
      <c r="Z570" s="157">
        <v>0</v>
      </c>
      <c r="AA570" s="149">
        <v>7756.8</v>
      </c>
      <c r="AB570" s="149">
        <v>0.4</v>
      </c>
      <c r="AC570" s="149">
        <v>9696</v>
      </c>
      <c r="AD570" s="158">
        <v>0.5</v>
      </c>
      <c r="AE570" s="147">
        <v>1939.2</v>
      </c>
      <c r="AF570" s="159"/>
      <c r="AH570" s="126" t="s">
        <v>20</v>
      </c>
    </row>
    <row r="571" s="114" customFormat="1" ht="36" spans="1:34">
      <c r="A571" s="126">
        <v>745</v>
      </c>
      <c r="B571" s="126" t="s">
        <v>16</v>
      </c>
      <c r="C571" s="126" t="s">
        <v>965</v>
      </c>
      <c r="D571" s="126" t="s">
        <v>20</v>
      </c>
      <c r="E571" s="127" t="s">
        <v>402</v>
      </c>
      <c r="F571" s="127"/>
      <c r="G571" s="126" t="s">
        <v>114</v>
      </c>
      <c r="H571" s="128" t="s">
        <v>1337</v>
      </c>
      <c r="I571" s="126" t="s">
        <v>1338</v>
      </c>
      <c r="J571" s="126" t="s">
        <v>1338</v>
      </c>
      <c r="K571" s="126" t="s">
        <v>1339</v>
      </c>
      <c r="L571" s="126" t="s">
        <v>1339</v>
      </c>
      <c r="M571" s="130">
        <v>46014</v>
      </c>
      <c r="N571" s="131">
        <v>46022</v>
      </c>
      <c r="O571" s="131">
        <v>46203</v>
      </c>
      <c r="P571" s="127">
        <v>21</v>
      </c>
      <c r="Q571" s="145">
        <v>20160</v>
      </c>
      <c r="R571" s="146">
        <v>0.04</v>
      </c>
      <c r="S571" s="147">
        <v>806.4</v>
      </c>
      <c r="T571" s="148">
        <v>16934.4</v>
      </c>
      <c r="U571" s="149">
        <v>1693.44</v>
      </c>
      <c r="V571" s="150">
        <v>0.1</v>
      </c>
      <c r="W571" s="149">
        <v>6773.76</v>
      </c>
      <c r="X571" s="150">
        <v>0.4</v>
      </c>
      <c r="Y571" s="149">
        <v>0</v>
      </c>
      <c r="Z571" s="157">
        <v>0</v>
      </c>
      <c r="AA571" s="149">
        <v>6773.76</v>
      </c>
      <c r="AB571" s="149">
        <v>0.4</v>
      </c>
      <c r="AC571" s="149">
        <v>8467.2</v>
      </c>
      <c r="AD571" s="158">
        <v>0.5</v>
      </c>
      <c r="AE571" s="147">
        <v>1693.44</v>
      </c>
      <c r="AF571" s="159"/>
      <c r="AH571" s="126" t="s">
        <v>20</v>
      </c>
    </row>
    <row r="572" s="114" customFormat="1" ht="36" spans="1:34">
      <c r="A572" s="126">
        <v>746</v>
      </c>
      <c r="B572" s="126" t="s">
        <v>16</v>
      </c>
      <c r="C572" s="126" t="s">
        <v>930</v>
      </c>
      <c r="D572" s="126" t="s">
        <v>20</v>
      </c>
      <c r="E572" s="127" t="s">
        <v>242</v>
      </c>
      <c r="F572" s="127"/>
      <c r="G572" s="126" t="s">
        <v>114</v>
      </c>
      <c r="H572" s="128" t="s">
        <v>1340</v>
      </c>
      <c r="I572" s="126" t="s">
        <v>1341</v>
      </c>
      <c r="J572" s="126" t="s">
        <v>1341</v>
      </c>
      <c r="K572" s="126" t="s">
        <v>1342</v>
      </c>
      <c r="L572" s="126" t="s">
        <v>1342</v>
      </c>
      <c r="M572" s="130">
        <v>45765</v>
      </c>
      <c r="N572" s="131" t="s">
        <v>1343</v>
      </c>
      <c r="O572" s="131">
        <v>46137</v>
      </c>
      <c r="P572" s="127">
        <v>20</v>
      </c>
      <c r="Q572" s="145">
        <v>99000</v>
      </c>
      <c r="R572" s="146">
        <v>0.056</v>
      </c>
      <c r="S572" s="147">
        <v>55.44</v>
      </c>
      <c r="T572" s="148">
        <v>110880</v>
      </c>
      <c r="U572" s="149">
        <v>11088</v>
      </c>
      <c r="V572" s="150">
        <v>0.1</v>
      </c>
      <c r="W572" s="149">
        <v>44352</v>
      </c>
      <c r="X572" s="150">
        <v>0.4</v>
      </c>
      <c r="Y572" s="149">
        <v>17740.8</v>
      </c>
      <c r="Z572" s="157">
        <v>0.16</v>
      </c>
      <c r="AA572" s="149">
        <v>26611.2</v>
      </c>
      <c r="AB572" s="149">
        <v>0.24</v>
      </c>
      <c r="AC572" s="149">
        <v>55440</v>
      </c>
      <c r="AD572" s="158">
        <v>0.5</v>
      </c>
      <c r="AE572" s="147">
        <v>11088</v>
      </c>
      <c r="AF572" s="159"/>
      <c r="AH572" s="126" t="s">
        <v>20</v>
      </c>
    </row>
    <row r="573" s="114" customFormat="1" ht="36" spans="1:34">
      <c r="A573" s="126">
        <v>747</v>
      </c>
      <c r="B573" s="126" t="s">
        <v>16</v>
      </c>
      <c r="C573" s="126" t="s">
        <v>930</v>
      </c>
      <c r="D573" s="126" t="s">
        <v>20</v>
      </c>
      <c r="E573" s="127" t="s">
        <v>242</v>
      </c>
      <c r="F573" s="127"/>
      <c r="G573" s="126" t="s">
        <v>114</v>
      </c>
      <c r="H573" s="128" t="s">
        <v>1344</v>
      </c>
      <c r="I573" s="126" t="s">
        <v>1345</v>
      </c>
      <c r="J573" s="126" t="s">
        <v>1345</v>
      </c>
      <c r="K573" s="126" t="s">
        <v>1342</v>
      </c>
      <c r="L573" s="126" t="s">
        <v>1342</v>
      </c>
      <c r="M573" s="130">
        <v>45771</v>
      </c>
      <c r="N573" s="131" t="s">
        <v>1343</v>
      </c>
      <c r="O573" s="131">
        <v>46137</v>
      </c>
      <c r="P573" s="127">
        <v>17.5</v>
      </c>
      <c r="Q573" s="145">
        <v>99000</v>
      </c>
      <c r="R573" s="146">
        <v>0.056</v>
      </c>
      <c r="S573" s="147">
        <v>55.44</v>
      </c>
      <c r="T573" s="148">
        <v>97020</v>
      </c>
      <c r="U573" s="149">
        <v>9702</v>
      </c>
      <c r="V573" s="150">
        <v>0.1</v>
      </c>
      <c r="W573" s="149">
        <v>38808</v>
      </c>
      <c r="X573" s="150">
        <v>0.4</v>
      </c>
      <c r="Y573" s="149">
        <v>15523.2</v>
      </c>
      <c r="Z573" s="157">
        <v>0.16</v>
      </c>
      <c r="AA573" s="149">
        <v>23284.8</v>
      </c>
      <c r="AB573" s="149">
        <v>0.24</v>
      </c>
      <c r="AC573" s="149">
        <v>48510</v>
      </c>
      <c r="AD573" s="158">
        <v>0.5</v>
      </c>
      <c r="AE573" s="147">
        <v>9702</v>
      </c>
      <c r="AF573" s="159"/>
      <c r="AH573" s="126" t="s">
        <v>20</v>
      </c>
    </row>
    <row r="574" s="114" customFormat="1" ht="36" spans="1:34">
      <c r="A574" s="126">
        <v>750</v>
      </c>
      <c r="B574" s="126" t="s">
        <v>16</v>
      </c>
      <c r="C574" s="126" t="s">
        <v>930</v>
      </c>
      <c r="D574" s="126" t="s">
        <v>20</v>
      </c>
      <c r="E574" s="127" t="s">
        <v>242</v>
      </c>
      <c r="F574" s="127"/>
      <c r="G574" s="126" t="s">
        <v>114</v>
      </c>
      <c r="H574" s="128" t="s">
        <v>1346</v>
      </c>
      <c r="I574" s="126" t="s">
        <v>1347</v>
      </c>
      <c r="J574" s="126" t="s">
        <v>1347</v>
      </c>
      <c r="K574" s="126" t="s">
        <v>1348</v>
      </c>
      <c r="L574" s="126" t="s">
        <v>1348</v>
      </c>
      <c r="M574" s="130">
        <v>45792</v>
      </c>
      <c r="N574" s="131" t="s">
        <v>1349</v>
      </c>
      <c r="O574" s="131">
        <v>46158</v>
      </c>
      <c r="P574" s="127">
        <v>13.5</v>
      </c>
      <c r="Q574" s="145">
        <v>99000</v>
      </c>
      <c r="R574" s="146">
        <v>0.056</v>
      </c>
      <c r="S574" s="147">
        <v>55.44</v>
      </c>
      <c r="T574" s="148">
        <v>74844</v>
      </c>
      <c r="U574" s="149">
        <v>7484.4</v>
      </c>
      <c r="V574" s="150">
        <v>0.1</v>
      </c>
      <c r="W574" s="149">
        <v>29937.6</v>
      </c>
      <c r="X574" s="150">
        <v>0.4</v>
      </c>
      <c r="Y574" s="149">
        <v>11975.04</v>
      </c>
      <c r="Z574" s="157">
        <v>0.16</v>
      </c>
      <c r="AA574" s="149">
        <v>17962.56</v>
      </c>
      <c r="AB574" s="149">
        <v>0.24</v>
      </c>
      <c r="AC574" s="149">
        <v>37422</v>
      </c>
      <c r="AD574" s="158">
        <v>0.5</v>
      </c>
      <c r="AE574" s="147">
        <v>7484.4</v>
      </c>
      <c r="AF574" s="159"/>
      <c r="AH574" s="126" t="s">
        <v>20</v>
      </c>
    </row>
    <row r="575" s="114" customFormat="1" ht="36" spans="1:34">
      <c r="A575" s="126">
        <v>751</v>
      </c>
      <c r="B575" s="126" t="s">
        <v>16</v>
      </c>
      <c r="C575" s="126" t="s">
        <v>930</v>
      </c>
      <c r="D575" s="126" t="s">
        <v>20</v>
      </c>
      <c r="E575" s="127" t="s">
        <v>242</v>
      </c>
      <c r="F575" s="127"/>
      <c r="G575" s="126" t="s">
        <v>114</v>
      </c>
      <c r="H575" s="128" t="s">
        <v>1350</v>
      </c>
      <c r="I575" s="126" t="s">
        <v>1351</v>
      </c>
      <c r="J575" s="126" t="s">
        <v>1351</v>
      </c>
      <c r="K575" s="126" t="s">
        <v>1352</v>
      </c>
      <c r="L575" s="126" t="s">
        <v>1352</v>
      </c>
      <c r="M575" s="130">
        <v>45709</v>
      </c>
      <c r="N575" s="131" t="s">
        <v>1353</v>
      </c>
      <c r="O575" s="131">
        <v>46074</v>
      </c>
      <c r="P575" s="127">
        <v>6</v>
      </c>
      <c r="Q575" s="145">
        <v>99000</v>
      </c>
      <c r="R575" s="146">
        <v>0.056</v>
      </c>
      <c r="S575" s="147">
        <v>55.44</v>
      </c>
      <c r="T575" s="148">
        <v>33264</v>
      </c>
      <c r="U575" s="149">
        <v>3326.4</v>
      </c>
      <c r="V575" s="150">
        <v>0.1</v>
      </c>
      <c r="W575" s="149">
        <v>13305.6</v>
      </c>
      <c r="X575" s="150">
        <v>0.4</v>
      </c>
      <c r="Y575" s="149">
        <v>5322.24</v>
      </c>
      <c r="Z575" s="157">
        <v>0.16</v>
      </c>
      <c r="AA575" s="149">
        <v>7983.36</v>
      </c>
      <c r="AB575" s="149">
        <v>0.24</v>
      </c>
      <c r="AC575" s="149">
        <v>16632</v>
      </c>
      <c r="AD575" s="158">
        <v>0.5</v>
      </c>
      <c r="AE575" s="147">
        <v>3326.4</v>
      </c>
      <c r="AF575" s="159"/>
      <c r="AH575" s="126" t="s">
        <v>20</v>
      </c>
    </row>
    <row r="576" s="114" customFormat="1" ht="36" spans="1:34">
      <c r="A576" s="126">
        <v>752</v>
      </c>
      <c r="B576" s="126" t="s">
        <v>16</v>
      </c>
      <c r="C576" s="126" t="s">
        <v>930</v>
      </c>
      <c r="D576" s="126" t="s">
        <v>20</v>
      </c>
      <c r="E576" s="127" t="s">
        <v>242</v>
      </c>
      <c r="F576" s="127"/>
      <c r="G576" s="126" t="s">
        <v>114</v>
      </c>
      <c r="H576" s="128" t="s">
        <v>1354</v>
      </c>
      <c r="I576" s="126" t="s">
        <v>1355</v>
      </c>
      <c r="J576" s="126" t="s">
        <v>1355</v>
      </c>
      <c r="K576" s="126" t="s">
        <v>1356</v>
      </c>
      <c r="L576" s="126" t="s">
        <v>1356</v>
      </c>
      <c r="M576" s="130">
        <v>45714</v>
      </c>
      <c r="N576" s="131" t="s">
        <v>1357</v>
      </c>
      <c r="O576" s="131">
        <v>46080</v>
      </c>
      <c r="P576" s="127">
        <v>22.5</v>
      </c>
      <c r="Q576" s="145">
        <v>99000</v>
      </c>
      <c r="R576" s="146">
        <v>0.056</v>
      </c>
      <c r="S576" s="147">
        <v>55.44</v>
      </c>
      <c r="T576" s="148">
        <v>124740</v>
      </c>
      <c r="U576" s="149">
        <v>12474</v>
      </c>
      <c r="V576" s="150">
        <v>0.1</v>
      </c>
      <c r="W576" s="149">
        <v>49896</v>
      </c>
      <c r="X576" s="150">
        <v>0.4</v>
      </c>
      <c r="Y576" s="149">
        <v>19958.4</v>
      </c>
      <c r="Z576" s="157">
        <v>0.16</v>
      </c>
      <c r="AA576" s="149">
        <v>29937.6</v>
      </c>
      <c r="AB576" s="149">
        <v>0.24</v>
      </c>
      <c r="AC576" s="149">
        <v>62370</v>
      </c>
      <c r="AD576" s="158">
        <v>0.5</v>
      </c>
      <c r="AE576" s="147">
        <v>12474</v>
      </c>
      <c r="AF576" s="159"/>
      <c r="AH576" s="126" t="s">
        <v>20</v>
      </c>
    </row>
    <row r="577" s="114" customFormat="1" ht="36" spans="1:34">
      <c r="A577" s="126">
        <v>753</v>
      </c>
      <c r="B577" s="126" t="s">
        <v>16</v>
      </c>
      <c r="C577" s="126" t="s">
        <v>930</v>
      </c>
      <c r="D577" s="126" t="s">
        <v>20</v>
      </c>
      <c r="E577" s="127" t="s">
        <v>242</v>
      </c>
      <c r="F577" s="127"/>
      <c r="G577" s="126" t="s">
        <v>114</v>
      </c>
      <c r="H577" s="128" t="s">
        <v>1358</v>
      </c>
      <c r="I577" s="126" t="s">
        <v>1359</v>
      </c>
      <c r="J577" s="126" t="s">
        <v>1359</v>
      </c>
      <c r="K577" s="126" t="s">
        <v>1360</v>
      </c>
      <c r="L577" s="126" t="s">
        <v>1360</v>
      </c>
      <c r="M577" s="130">
        <v>45737</v>
      </c>
      <c r="N577" s="131" t="s">
        <v>1361</v>
      </c>
      <c r="O577" s="131">
        <v>46103</v>
      </c>
      <c r="P577" s="127">
        <v>11</v>
      </c>
      <c r="Q577" s="145">
        <v>99000</v>
      </c>
      <c r="R577" s="146">
        <v>0.056</v>
      </c>
      <c r="S577" s="147">
        <v>55.44</v>
      </c>
      <c r="T577" s="148">
        <v>60984</v>
      </c>
      <c r="U577" s="149">
        <v>6098.4</v>
      </c>
      <c r="V577" s="150">
        <v>0.1</v>
      </c>
      <c r="W577" s="149">
        <v>24393.6</v>
      </c>
      <c r="X577" s="150">
        <v>0.4</v>
      </c>
      <c r="Y577" s="149">
        <v>9757.44</v>
      </c>
      <c r="Z577" s="157">
        <v>0.16</v>
      </c>
      <c r="AA577" s="149">
        <v>14636.16</v>
      </c>
      <c r="AB577" s="149">
        <v>0.24</v>
      </c>
      <c r="AC577" s="149">
        <v>30492</v>
      </c>
      <c r="AD577" s="158">
        <v>0.5</v>
      </c>
      <c r="AE577" s="147">
        <v>6098.4</v>
      </c>
      <c r="AF577" s="159"/>
      <c r="AH577" s="126" t="s">
        <v>20</v>
      </c>
    </row>
    <row r="578" s="114" customFormat="1" ht="36" spans="1:34">
      <c r="A578" s="126">
        <v>754</v>
      </c>
      <c r="B578" s="126" t="s">
        <v>16</v>
      </c>
      <c r="C578" s="126" t="s">
        <v>930</v>
      </c>
      <c r="D578" s="126" t="s">
        <v>20</v>
      </c>
      <c r="E578" s="127" t="s">
        <v>232</v>
      </c>
      <c r="F578" s="127"/>
      <c r="G578" s="126" t="s">
        <v>114</v>
      </c>
      <c r="H578" s="128" t="s">
        <v>1362</v>
      </c>
      <c r="I578" s="126" t="s">
        <v>1363</v>
      </c>
      <c r="J578" s="126" t="s">
        <v>1363</v>
      </c>
      <c r="K578" s="126" t="s">
        <v>1364</v>
      </c>
      <c r="L578" s="126" t="s">
        <v>1364</v>
      </c>
      <c r="M578" s="130">
        <v>45863</v>
      </c>
      <c r="N578" s="131" t="s">
        <v>1365</v>
      </c>
      <c r="O578" s="131">
        <v>46052</v>
      </c>
      <c r="P578" s="127">
        <v>96</v>
      </c>
      <c r="Q578" s="145">
        <v>55200</v>
      </c>
      <c r="R578" s="146">
        <v>0.04</v>
      </c>
      <c r="S578" s="147">
        <v>22.08</v>
      </c>
      <c r="T578" s="148">
        <v>211968</v>
      </c>
      <c r="U578" s="149">
        <v>21196.8</v>
      </c>
      <c r="V578" s="150">
        <v>0.1</v>
      </c>
      <c r="W578" s="149">
        <v>84787.2</v>
      </c>
      <c r="X578" s="150">
        <v>0.4</v>
      </c>
      <c r="Y578" s="149">
        <v>33914.88</v>
      </c>
      <c r="Z578" s="157">
        <v>0.16</v>
      </c>
      <c r="AA578" s="149">
        <v>50872.32</v>
      </c>
      <c r="AB578" s="149">
        <v>0.24</v>
      </c>
      <c r="AC578" s="149">
        <v>105984</v>
      </c>
      <c r="AD578" s="158">
        <v>0.5</v>
      </c>
      <c r="AE578" s="147">
        <v>21196.8</v>
      </c>
      <c r="AF578" s="159"/>
      <c r="AH578" s="126" t="s">
        <v>20</v>
      </c>
    </row>
    <row r="579" s="114" customFormat="1" ht="48" spans="1:34">
      <c r="A579" s="126">
        <v>755</v>
      </c>
      <c r="B579" s="126" t="s">
        <v>16</v>
      </c>
      <c r="C579" s="126" t="s">
        <v>930</v>
      </c>
      <c r="D579" s="126" t="s">
        <v>20</v>
      </c>
      <c r="E579" s="127" t="s">
        <v>209</v>
      </c>
      <c r="F579" s="127"/>
      <c r="G579" s="126" t="s">
        <v>114</v>
      </c>
      <c r="H579" s="128" t="s">
        <v>1366</v>
      </c>
      <c r="I579" s="126" t="s">
        <v>1367</v>
      </c>
      <c r="J579" s="126" t="s">
        <v>1367</v>
      </c>
      <c r="K579" s="126" t="s">
        <v>1368</v>
      </c>
      <c r="L579" s="126" t="s">
        <v>1368</v>
      </c>
      <c r="M579" s="130">
        <v>45867</v>
      </c>
      <c r="N579" s="131" t="s">
        <v>1365</v>
      </c>
      <c r="O579" s="131">
        <v>46052</v>
      </c>
      <c r="P579" s="127">
        <v>51.5</v>
      </c>
      <c r="Q579" s="145">
        <v>99000</v>
      </c>
      <c r="R579" s="146">
        <v>0.04</v>
      </c>
      <c r="S579" s="147">
        <v>39.6</v>
      </c>
      <c r="T579" s="148">
        <v>203940</v>
      </c>
      <c r="U579" s="149">
        <v>20394</v>
      </c>
      <c r="V579" s="150">
        <v>0.1</v>
      </c>
      <c r="W579" s="149">
        <v>81576</v>
      </c>
      <c r="X579" s="150">
        <v>0.4</v>
      </c>
      <c r="Y579" s="149">
        <v>32630.4</v>
      </c>
      <c r="Z579" s="157">
        <v>0.16</v>
      </c>
      <c r="AA579" s="149">
        <v>48945.6</v>
      </c>
      <c r="AB579" s="149">
        <v>0.24</v>
      </c>
      <c r="AC579" s="149">
        <v>101970</v>
      </c>
      <c r="AD579" s="158">
        <v>0.5</v>
      </c>
      <c r="AE579" s="147">
        <v>20394</v>
      </c>
      <c r="AF579" s="159"/>
      <c r="AH579" s="126" t="s">
        <v>20</v>
      </c>
    </row>
    <row r="580" s="114" customFormat="1" ht="36" spans="1:34">
      <c r="A580" s="126">
        <v>756</v>
      </c>
      <c r="B580" s="126" t="s">
        <v>16</v>
      </c>
      <c r="C580" s="126" t="s">
        <v>930</v>
      </c>
      <c r="D580" s="126" t="s">
        <v>20</v>
      </c>
      <c r="E580" s="127" t="s">
        <v>232</v>
      </c>
      <c r="F580" s="127"/>
      <c r="G580" s="126" t="s">
        <v>114</v>
      </c>
      <c r="H580" s="128" t="s">
        <v>1369</v>
      </c>
      <c r="I580" s="126" t="s">
        <v>1370</v>
      </c>
      <c r="J580" s="126" t="s">
        <v>1370</v>
      </c>
      <c r="K580" s="126" t="s">
        <v>1364</v>
      </c>
      <c r="L580" s="126" t="s">
        <v>1364</v>
      </c>
      <c r="M580" s="130">
        <v>45877</v>
      </c>
      <c r="N580" s="131" t="s">
        <v>1371</v>
      </c>
      <c r="O580" s="131">
        <v>46061</v>
      </c>
      <c r="P580" s="127">
        <v>10</v>
      </c>
      <c r="Q580" s="145">
        <v>55200</v>
      </c>
      <c r="R580" s="146">
        <v>0.04</v>
      </c>
      <c r="S580" s="147">
        <v>22.08</v>
      </c>
      <c r="T580" s="148">
        <v>22080</v>
      </c>
      <c r="U580" s="149">
        <v>2208</v>
      </c>
      <c r="V580" s="150">
        <v>0.1</v>
      </c>
      <c r="W580" s="149">
        <v>8832</v>
      </c>
      <c r="X580" s="150">
        <v>0.4</v>
      </c>
      <c r="Y580" s="149">
        <v>3532.8</v>
      </c>
      <c r="Z580" s="157">
        <v>0.16</v>
      </c>
      <c r="AA580" s="149">
        <v>5299.2</v>
      </c>
      <c r="AB580" s="149">
        <v>0.24</v>
      </c>
      <c r="AC580" s="149">
        <v>11040</v>
      </c>
      <c r="AD580" s="158">
        <v>0.5</v>
      </c>
      <c r="AE580" s="147">
        <v>2208</v>
      </c>
      <c r="AF580" s="159"/>
      <c r="AH580" s="126" t="s">
        <v>20</v>
      </c>
    </row>
    <row r="581" s="114" customFormat="1" ht="36" spans="1:34">
      <c r="A581" s="126">
        <v>757</v>
      </c>
      <c r="B581" s="126" t="s">
        <v>16</v>
      </c>
      <c r="C581" s="126" t="s">
        <v>930</v>
      </c>
      <c r="D581" s="126" t="s">
        <v>20</v>
      </c>
      <c r="E581" s="127" t="s">
        <v>402</v>
      </c>
      <c r="F581" s="127"/>
      <c r="G581" s="126" t="s">
        <v>114</v>
      </c>
      <c r="H581" s="128" t="s">
        <v>1369</v>
      </c>
      <c r="I581" s="126" t="s">
        <v>1370</v>
      </c>
      <c r="J581" s="126" t="s">
        <v>1370</v>
      </c>
      <c r="K581" s="126" t="s">
        <v>1364</v>
      </c>
      <c r="L581" s="126" t="s">
        <v>1364</v>
      </c>
      <c r="M581" s="130">
        <v>45877</v>
      </c>
      <c r="N581" s="131" t="s">
        <v>1371</v>
      </c>
      <c r="O581" s="131">
        <v>46061</v>
      </c>
      <c r="P581" s="127">
        <v>25</v>
      </c>
      <c r="Q581" s="145">
        <v>20304</v>
      </c>
      <c r="R581" s="146">
        <v>0.04</v>
      </c>
      <c r="S581" s="147">
        <v>8.12</v>
      </c>
      <c r="T581" s="148">
        <v>20304</v>
      </c>
      <c r="U581" s="149">
        <v>2030.4</v>
      </c>
      <c r="V581" s="150">
        <v>0.1</v>
      </c>
      <c r="W581" s="149">
        <v>8121.6</v>
      </c>
      <c r="X581" s="150">
        <v>0.4</v>
      </c>
      <c r="Y581" s="149">
        <v>3248.64</v>
      </c>
      <c r="Z581" s="157">
        <v>0.16</v>
      </c>
      <c r="AA581" s="149">
        <v>4872.96</v>
      </c>
      <c r="AB581" s="149">
        <v>0.24</v>
      </c>
      <c r="AC581" s="149">
        <v>10152</v>
      </c>
      <c r="AD581" s="158">
        <v>0.5</v>
      </c>
      <c r="AE581" s="147">
        <v>2030.4</v>
      </c>
      <c r="AF581" s="159"/>
      <c r="AH581" s="126" t="s">
        <v>20</v>
      </c>
    </row>
    <row r="582" s="114" customFormat="1" ht="36" spans="1:34">
      <c r="A582" s="126">
        <v>758</v>
      </c>
      <c r="B582" s="126" t="s">
        <v>16</v>
      </c>
      <c r="C582" s="126" t="s">
        <v>930</v>
      </c>
      <c r="D582" s="126" t="s">
        <v>20</v>
      </c>
      <c r="E582" s="127" t="s">
        <v>402</v>
      </c>
      <c r="F582" s="127"/>
      <c r="G582" s="126" t="s">
        <v>114</v>
      </c>
      <c r="H582" s="128" t="s">
        <v>1372</v>
      </c>
      <c r="I582" s="126" t="s">
        <v>1373</v>
      </c>
      <c r="J582" s="126" t="s">
        <v>1373</v>
      </c>
      <c r="K582" s="126" t="s">
        <v>1364</v>
      </c>
      <c r="L582" s="126" t="s">
        <v>1364</v>
      </c>
      <c r="M582" s="130">
        <v>45889</v>
      </c>
      <c r="N582" s="131" t="s">
        <v>1374</v>
      </c>
      <c r="O582" s="131">
        <v>46075</v>
      </c>
      <c r="P582" s="127">
        <v>78</v>
      </c>
      <c r="Q582" s="145">
        <v>20304</v>
      </c>
      <c r="R582" s="146">
        <v>0.04</v>
      </c>
      <c r="S582" s="147">
        <v>8.1216</v>
      </c>
      <c r="T582" s="148">
        <v>63348.48</v>
      </c>
      <c r="U582" s="149">
        <v>6334.85</v>
      </c>
      <c r="V582" s="150">
        <v>0.1</v>
      </c>
      <c r="W582" s="149">
        <v>25339.39</v>
      </c>
      <c r="X582" s="150">
        <v>0.4</v>
      </c>
      <c r="Y582" s="149">
        <v>10135.76</v>
      </c>
      <c r="Z582" s="157">
        <v>0.16</v>
      </c>
      <c r="AA582" s="149">
        <v>15203.63</v>
      </c>
      <c r="AB582" s="149">
        <v>0.24</v>
      </c>
      <c r="AC582" s="149">
        <v>31674.24</v>
      </c>
      <c r="AD582" s="158">
        <v>0.5</v>
      </c>
      <c r="AE582" s="147">
        <v>6334.85</v>
      </c>
      <c r="AF582" s="159"/>
      <c r="AH582" s="126" t="s">
        <v>20</v>
      </c>
    </row>
    <row r="583" s="114" customFormat="1" ht="36" spans="1:34">
      <c r="A583" s="126">
        <v>759</v>
      </c>
      <c r="B583" s="126" t="s">
        <v>16</v>
      </c>
      <c r="C583" s="126" t="s">
        <v>930</v>
      </c>
      <c r="D583" s="126" t="s">
        <v>20</v>
      </c>
      <c r="E583" s="127" t="s">
        <v>853</v>
      </c>
      <c r="F583" s="127"/>
      <c r="G583" s="126" t="s">
        <v>114</v>
      </c>
      <c r="H583" s="128" t="s">
        <v>1375</v>
      </c>
      <c r="I583" s="126" t="s">
        <v>1376</v>
      </c>
      <c r="J583" s="126" t="s">
        <v>1376</v>
      </c>
      <c r="K583" s="126" t="s">
        <v>1360</v>
      </c>
      <c r="L583" s="126" t="s">
        <v>1360</v>
      </c>
      <c r="M583" s="130">
        <v>45897</v>
      </c>
      <c r="N583" s="131" t="s">
        <v>1377</v>
      </c>
      <c r="O583" s="131">
        <v>46264</v>
      </c>
      <c r="P583" s="127">
        <v>49</v>
      </c>
      <c r="Q583" s="145">
        <v>100000</v>
      </c>
      <c r="R583" s="146">
        <v>0.056</v>
      </c>
      <c r="S583" s="147">
        <v>56</v>
      </c>
      <c r="T583" s="148">
        <v>274400</v>
      </c>
      <c r="U583" s="149">
        <v>27440</v>
      </c>
      <c r="V583" s="150">
        <v>0.1</v>
      </c>
      <c r="W583" s="149">
        <v>109760</v>
      </c>
      <c r="X583" s="150">
        <v>0.4</v>
      </c>
      <c r="Y583" s="149">
        <v>43904</v>
      </c>
      <c r="Z583" s="157">
        <v>0.16</v>
      </c>
      <c r="AA583" s="149">
        <v>65856</v>
      </c>
      <c r="AB583" s="149">
        <v>0.24</v>
      </c>
      <c r="AC583" s="149">
        <v>137200</v>
      </c>
      <c r="AD583" s="158">
        <v>0.5</v>
      </c>
      <c r="AE583" s="147">
        <v>27440</v>
      </c>
      <c r="AF583" s="159"/>
      <c r="AH583" s="126" t="s">
        <v>20</v>
      </c>
    </row>
    <row r="584" s="114" customFormat="1" ht="36" spans="1:34">
      <c r="A584" s="126">
        <v>760</v>
      </c>
      <c r="B584" s="126" t="s">
        <v>16</v>
      </c>
      <c r="C584" s="126" t="s">
        <v>930</v>
      </c>
      <c r="D584" s="126" t="s">
        <v>20</v>
      </c>
      <c r="E584" s="127" t="s">
        <v>242</v>
      </c>
      <c r="F584" s="127"/>
      <c r="G584" s="126" t="s">
        <v>114</v>
      </c>
      <c r="H584" s="128" t="s">
        <v>1378</v>
      </c>
      <c r="I584" s="126" t="s">
        <v>1379</v>
      </c>
      <c r="J584" s="126" t="s">
        <v>1379</v>
      </c>
      <c r="K584" s="126" t="s">
        <v>1380</v>
      </c>
      <c r="L584" s="126" t="s">
        <v>1380</v>
      </c>
      <c r="M584" s="130">
        <v>45834</v>
      </c>
      <c r="N584" s="131" t="s">
        <v>1381</v>
      </c>
      <c r="O584" s="131">
        <v>46200</v>
      </c>
      <c r="P584" s="127">
        <v>21</v>
      </c>
      <c r="Q584" s="145">
        <v>99000</v>
      </c>
      <c r="R584" s="146">
        <v>0.056</v>
      </c>
      <c r="S584" s="147">
        <v>55.44</v>
      </c>
      <c r="T584" s="148">
        <v>116424</v>
      </c>
      <c r="U584" s="149">
        <v>11642.4</v>
      </c>
      <c r="V584" s="150">
        <v>0.1</v>
      </c>
      <c r="W584" s="149">
        <v>46569.6</v>
      </c>
      <c r="X584" s="150">
        <v>0.4</v>
      </c>
      <c r="Y584" s="149">
        <v>18627.84</v>
      </c>
      <c r="Z584" s="157">
        <v>0.16</v>
      </c>
      <c r="AA584" s="149">
        <v>27941.76</v>
      </c>
      <c r="AB584" s="149">
        <v>0.24</v>
      </c>
      <c r="AC584" s="149">
        <v>58212</v>
      </c>
      <c r="AD584" s="158">
        <v>0.5</v>
      </c>
      <c r="AE584" s="147">
        <v>11642.4</v>
      </c>
      <c r="AF584" s="159"/>
      <c r="AH584" s="126" t="s">
        <v>20</v>
      </c>
    </row>
    <row r="585" s="114" customFormat="1" ht="36" spans="1:34">
      <c r="A585" s="126">
        <v>761</v>
      </c>
      <c r="B585" s="126" t="s">
        <v>16</v>
      </c>
      <c r="C585" s="126" t="s">
        <v>930</v>
      </c>
      <c r="D585" s="126" t="s">
        <v>20</v>
      </c>
      <c r="E585" s="127" t="s">
        <v>853</v>
      </c>
      <c r="F585" s="127"/>
      <c r="G585" s="126" t="s">
        <v>114</v>
      </c>
      <c r="H585" s="128" t="s">
        <v>1382</v>
      </c>
      <c r="I585" s="126" t="s">
        <v>1383</v>
      </c>
      <c r="J585" s="126" t="s">
        <v>1383</v>
      </c>
      <c r="K585" s="126" t="s">
        <v>1360</v>
      </c>
      <c r="L585" s="126" t="s">
        <v>1360</v>
      </c>
      <c r="M585" s="130">
        <v>45897</v>
      </c>
      <c r="N585" s="131" t="s">
        <v>1377</v>
      </c>
      <c r="O585" s="131">
        <v>46264</v>
      </c>
      <c r="P585" s="127">
        <v>20.5</v>
      </c>
      <c r="Q585" s="145">
        <v>100000</v>
      </c>
      <c r="R585" s="146">
        <v>0.056</v>
      </c>
      <c r="S585" s="147">
        <v>56</v>
      </c>
      <c r="T585" s="148">
        <v>114800</v>
      </c>
      <c r="U585" s="149">
        <v>11480</v>
      </c>
      <c r="V585" s="150">
        <v>0.1</v>
      </c>
      <c r="W585" s="149">
        <v>45920</v>
      </c>
      <c r="X585" s="150">
        <v>0.4</v>
      </c>
      <c r="Y585" s="149">
        <v>18368</v>
      </c>
      <c r="Z585" s="157">
        <v>0.16</v>
      </c>
      <c r="AA585" s="149">
        <v>27552</v>
      </c>
      <c r="AB585" s="149">
        <v>0.24</v>
      </c>
      <c r="AC585" s="149">
        <v>57400</v>
      </c>
      <c r="AD585" s="158">
        <v>0.5</v>
      </c>
      <c r="AE585" s="147">
        <v>11480</v>
      </c>
      <c r="AF585" s="159"/>
      <c r="AH585" s="126" t="s">
        <v>20</v>
      </c>
    </row>
    <row r="586" s="114" customFormat="1" ht="36" spans="1:34">
      <c r="A586" s="126">
        <v>762</v>
      </c>
      <c r="B586" s="126" t="s">
        <v>16</v>
      </c>
      <c r="C586" s="126" t="s">
        <v>930</v>
      </c>
      <c r="D586" s="126" t="s">
        <v>20</v>
      </c>
      <c r="E586" s="127" t="s">
        <v>402</v>
      </c>
      <c r="F586" s="127"/>
      <c r="G586" s="126" t="s">
        <v>114</v>
      </c>
      <c r="H586" s="128" t="s">
        <v>1384</v>
      </c>
      <c r="I586" s="126" t="s">
        <v>1385</v>
      </c>
      <c r="J586" s="126" t="s">
        <v>1385</v>
      </c>
      <c r="K586" s="126" t="s">
        <v>1386</v>
      </c>
      <c r="L586" s="126" t="s">
        <v>1386</v>
      </c>
      <c r="M586" s="130">
        <v>45862</v>
      </c>
      <c r="N586" s="131" t="s">
        <v>1387</v>
      </c>
      <c r="O586" s="131">
        <v>46049</v>
      </c>
      <c r="P586" s="127">
        <v>21</v>
      </c>
      <c r="Q586" s="145">
        <v>20304</v>
      </c>
      <c r="R586" s="146">
        <v>0.04</v>
      </c>
      <c r="S586" s="147">
        <v>8.1216</v>
      </c>
      <c r="T586" s="148">
        <v>17055.36</v>
      </c>
      <c r="U586" s="149">
        <v>1705.53</v>
      </c>
      <c r="V586" s="150">
        <v>0.1</v>
      </c>
      <c r="W586" s="149">
        <v>6822.15</v>
      </c>
      <c r="X586" s="150">
        <v>0.4</v>
      </c>
      <c r="Y586" s="149">
        <v>2728.86</v>
      </c>
      <c r="Z586" s="157">
        <v>0.16</v>
      </c>
      <c r="AA586" s="149">
        <v>4093.29</v>
      </c>
      <c r="AB586" s="149">
        <v>0.24</v>
      </c>
      <c r="AC586" s="149">
        <v>8527.68</v>
      </c>
      <c r="AD586" s="158">
        <v>0.5</v>
      </c>
      <c r="AE586" s="147">
        <v>1705.53</v>
      </c>
      <c r="AF586" s="159"/>
      <c r="AH586" s="126" t="s">
        <v>20</v>
      </c>
    </row>
    <row r="587" s="114" customFormat="1" ht="36" spans="1:34">
      <c r="A587" s="126">
        <v>763</v>
      </c>
      <c r="B587" s="126" t="s">
        <v>16</v>
      </c>
      <c r="C587" s="126" t="s">
        <v>930</v>
      </c>
      <c r="D587" s="126" t="s">
        <v>20</v>
      </c>
      <c r="E587" s="127" t="s">
        <v>1388</v>
      </c>
      <c r="F587" s="127"/>
      <c r="G587" s="126" t="s">
        <v>114</v>
      </c>
      <c r="H587" s="128" t="s">
        <v>1384</v>
      </c>
      <c r="I587" s="126" t="s">
        <v>1385</v>
      </c>
      <c r="J587" s="126" t="s">
        <v>1385</v>
      </c>
      <c r="K587" s="126" t="s">
        <v>1386</v>
      </c>
      <c r="L587" s="126" t="s">
        <v>1386</v>
      </c>
      <c r="M587" s="130">
        <v>45862</v>
      </c>
      <c r="N587" s="131" t="s">
        <v>1387</v>
      </c>
      <c r="O587" s="131">
        <v>46049</v>
      </c>
      <c r="P587" s="127">
        <v>23.5</v>
      </c>
      <c r="Q587" s="145">
        <v>12600</v>
      </c>
      <c r="R587" s="146">
        <v>0.04</v>
      </c>
      <c r="S587" s="147">
        <v>5.04</v>
      </c>
      <c r="T587" s="148">
        <v>11844</v>
      </c>
      <c r="U587" s="149">
        <v>1184.4</v>
      </c>
      <c r="V587" s="150">
        <v>0.1</v>
      </c>
      <c r="W587" s="149">
        <v>4737.6</v>
      </c>
      <c r="X587" s="150">
        <v>0.4</v>
      </c>
      <c r="Y587" s="149">
        <v>1895.04</v>
      </c>
      <c r="Z587" s="157">
        <v>0.16</v>
      </c>
      <c r="AA587" s="149">
        <v>2842.56</v>
      </c>
      <c r="AB587" s="149">
        <v>0.24</v>
      </c>
      <c r="AC587" s="149">
        <v>5922</v>
      </c>
      <c r="AD587" s="158">
        <v>0.5</v>
      </c>
      <c r="AE587" s="147">
        <v>1184.4</v>
      </c>
      <c r="AF587" s="159"/>
      <c r="AH587" s="126" t="s">
        <v>20</v>
      </c>
    </row>
    <row r="588" s="114" customFormat="1" ht="36" spans="1:34">
      <c r="A588" s="126">
        <v>764</v>
      </c>
      <c r="B588" s="126" t="s">
        <v>16</v>
      </c>
      <c r="C588" s="126" t="s">
        <v>930</v>
      </c>
      <c r="D588" s="126" t="s">
        <v>20</v>
      </c>
      <c r="E588" s="127" t="s">
        <v>242</v>
      </c>
      <c r="F588" s="127"/>
      <c r="G588" s="126" t="s">
        <v>114</v>
      </c>
      <c r="H588" s="128" t="s">
        <v>1389</v>
      </c>
      <c r="I588" s="126" t="s">
        <v>1385</v>
      </c>
      <c r="J588" s="126" t="s">
        <v>1385</v>
      </c>
      <c r="K588" s="126" t="s">
        <v>1386</v>
      </c>
      <c r="L588" s="126" t="s">
        <v>1386</v>
      </c>
      <c r="M588" s="130">
        <v>45862</v>
      </c>
      <c r="N588" s="131" t="s">
        <v>1387</v>
      </c>
      <c r="O588" s="131">
        <v>46230</v>
      </c>
      <c r="P588" s="127">
        <v>36.5</v>
      </c>
      <c r="Q588" s="145">
        <v>99000</v>
      </c>
      <c r="R588" s="146">
        <v>0.056</v>
      </c>
      <c r="S588" s="147">
        <v>55.44</v>
      </c>
      <c r="T588" s="148">
        <v>202356</v>
      </c>
      <c r="U588" s="149">
        <v>20235.6</v>
      </c>
      <c r="V588" s="150">
        <v>0.1</v>
      </c>
      <c r="W588" s="149">
        <v>80942.4</v>
      </c>
      <c r="X588" s="150">
        <v>0.4</v>
      </c>
      <c r="Y588" s="149">
        <v>32376.96</v>
      </c>
      <c r="Z588" s="157">
        <v>0.16</v>
      </c>
      <c r="AA588" s="149">
        <v>48565.44</v>
      </c>
      <c r="AB588" s="149">
        <v>0.24</v>
      </c>
      <c r="AC588" s="149">
        <v>101178</v>
      </c>
      <c r="AD588" s="158">
        <v>0.5</v>
      </c>
      <c r="AE588" s="147">
        <v>20235.6</v>
      </c>
      <c r="AF588" s="159"/>
      <c r="AH588" s="126" t="s">
        <v>20</v>
      </c>
    </row>
    <row r="589" s="114" customFormat="1" ht="36" spans="1:34">
      <c r="A589" s="126">
        <v>765</v>
      </c>
      <c r="B589" s="126" t="s">
        <v>16</v>
      </c>
      <c r="C589" s="126" t="s">
        <v>930</v>
      </c>
      <c r="D589" s="126" t="s">
        <v>20</v>
      </c>
      <c r="E589" s="127" t="s">
        <v>853</v>
      </c>
      <c r="F589" s="127"/>
      <c r="G589" s="126" t="s">
        <v>114</v>
      </c>
      <c r="H589" s="128" t="s">
        <v>1390</v>
      </c>
      <c r="I589" s="126" t="s">
        <v>1391</v>
      </c>
      <c r="J589" s="126" t="s">
        <v>1391</v>
      </c>
      <c r="K589" s="126" t="s">
        <v>1348</v>
      </c>
      <c r="L589" s="126" t="s">
        <v>1348</v>
      </c>
      <c r="M589" s="130">
        <v>45897</v>
      </c>
      <c r="N589" s="131" t="s">
        <v>1377</v>
      </c>
      <c r="O589" s="131">
        <v>46264</v>
      </c>
      <c r="P589" s="127">
        <v>71</v>
      </c>
      <c r="Q589" s="145">
        <v>100000</v>
      </c>
      <c r="R589" s="146">
        <v>0.056</v>
      </c>
      <c r="S589" s="147">
        <v>56</v>
      </c>
      <c r="T589" s="148">
        <v>397600</v>
      </c>
      <c r="U589" s="149">
        <v>39760</v>
      </c>
      <c r="V589" s="150">
        <v>0.1</v>
      </c>
      <c r="W589" s="149">
        <v>159040</v>
      </c>
      <c r="X589" s="150">
        <v>0.4</v>
      </c>
      <c r="Y589" s="149">
        <v>63616</v>
      </c>
      <c r="Z589" s="157">
        <v>0.16</v>
      </c>
      <c r="AA589" s="149">
        <v>95424</v>
      </c>
      <c r="AB589" s="149">
        <v>0.24</v>
      </c>
      <c r="AC589" s="149">
        <v>198800</v>
      </c>
      <c r="AD589" s="158">
        <v>0.5</v>
      </c>
      <c r="AE589" s="147">
        <v>39760</v>
      </c>
      <c r="AF589" s="159"/>
      <c r="AH589" s="126" t="s">
        <v>20</v>
      </c>
    </row>
    <row r="590" s="114" customFormat="1" ht="48" spans="1:34">
      <c r="A590" s="126">
        <v>766</v>
      </c>
      <c r="B590" s="126" t="s">
        <v>16</v>
      </c>
      <c r="C590" s="126" t="s">
        <v>930</v>
      </c>
      <c r="D590" s="126" t="s">
        <v>20</v>
      </c>
      <c r="E590" s="127" t="s">
        <v>853</v>
      </c>
      <c r="F590" s="127"/>
      <c r="G590" s="126" t="s">
        <v>114</v>
      </c>
      <c r="H590" s="128" t="s">
        <v>1392</v>
      </c>
      <c r="I590" s="126" t="s">
        <v>1393</v>
      </c>
      <c r="J590" s="126" t="s">
        <v>1393</v>
      </c>
      <c r="K590" s="126" t="s">
        <v>1394</v>
      </c>
      <c r="L590" s="126" t="s">
        <v>1394</v>
      </c>
      <c r="M590" s="130">
        <v>45912</v>
      </c>
      <c r="N590" s="131" t="s">
        <v>1395</v>
      </c>
      <c r="O590" s="131">
        <v>46093</v>
      </c>
      <c r="P590" s="127">
        <v>64</v>
      </c>
      <c r="Q590" s="145">
        <v>91250</v>
      </c>
      <c r="R590" s="146">
        <v>0.04</v>
      </c>
      <c r="S590" s="147">
        <v>36.5</v>
      </c>
      <c r="T590" s="148">
        <v>233600</v>
      </c>
      <c r="U590" s="149">
        <v>23360</v>
      </c>
      <c r="V590" s="150">
        <v>0.1</v>
      </c>
      <c r="W590" s="149">
        <v>93440</v>
      </c>
      <c r="X590" s="150">
        <v>0.4</v>
      </c>
      <c r="Y590" s="149">
        <v>37376</v>
      </c>
      <c r="Z590" s="157">
        <v>0.16</v>
      </c>
      <c r="AA590" s="149">
        <v>56064</v>
      </c>
      <c r="AB590" s="149">
        <v>0.24</v>
      </c>
      <c r="AC590" s="149">
        <v>116800</v>
      </c>
      <c r="AD590" s="158">
        <v>0.5</v>
      </c>
      <c r="AE590" s="147">
        <v>23360</v>
      </c>
      <c r="AF590" s="159"/>
      <c r="AH590" s="126" t="s">
        <v>20</v>
      </c>
    </row>
    <row r="591" s="114" customFormat="1" ht="36" spans="1:34">
      <c r="A591" s="126">
        <v>767</v>
      </c>
      <c r="B591" s="126" t="s">
        <v>16</v>
      </c>
      <c r="C591" s="126" t="s">
        <v>930</v>
      </c>
      <c r="D591" s="126" t="s">
        <v>20</v>
      </c>
      <c r="E591" s="127" t="s">
        <v>209</v>
      </c>
      <c r="F591" s="127"/>
      <c r="G591" s="126" t="s">
        <v>114</v>
      </c>
      <c r="H591" s="128" t="s">
        <v>1396</v>
      </c>
      <c r="I591" s="126" t="s">
        <v>1397</v>
      </c>
      <c r="J591" s="126" t="s">
        <v>1397</v>
      </c>
      <c r="K591" s="126" t="s">
        <v>1364</v>
      </c>
      <c r="L591" s="126" t="s">
        <v>1364</v>
      </c>
      <c r="M591" s="130">
        <v>45867</v>
      </c>
      <c r="N591" s="131" t="s">
        <v>1365</v>
      </c>
      <c r="O591" s="131">
        <v>46233</v>
      </c>
      <c r="P591" s="127">
        <v>21.5</v>
      </c>
      <c r="Q591" s="145">
        <v>100000</v>
      </c>
      <c r="R591" s="146">
        <v>0.056</v>
      </c>
      <c r="S591" s="147">
        <v>56</v>
      </c>
      <c r="T591" s="148">
        <v>120400</v>
      </c>
      <c r="U591" s="149">
        <v>12040</v>
      </c>
      <c r="V591" s="150">
        <v>0.1</v>
      </c>
      <c r="W591" s="149">
        <v>48160</v>
      </c>
      <c r="X591" s="150">
        <v>0.4</v>
      </c>
      <c r="Y591" s="149">
        <v>19264</v>
      </c>
      <c r="Z591" s="157">
        <v>0.16</v>
      </c>
      <c r="AA591" s="149">
        <v>28896</v>
      </c>
      <c r="AB591" s="149">
        <v>0.24</v>
      </c>
      <c r="AC591" s="149">
        <v>60200</v>
      </c>
      <c r="AD591" s="158">
        <v>0.5</v>
      </c>
      <c r="AE591" s="147">
        <v>12040</v>
      </c>
      <c r="AF591" s="159"/>
      <c r="AH591" s="126" t="s">
        <v>20</v>
      </c>
    </row>
    <row r="592" s="114" customFormat="1" ht="36" spans="1:34">
      <c r="A592" s="126">
        <v>768</v>
      </c>
      <c r="B592" s="126" t="s">
        <v>16</v>
      </c>
      <c r="C592" s="126" t="s">
        <v>930</v>
      </c>
      <c r="D592" s="126" t="s">
        <v>20</v>
      </c>
      <c r="E592" s="127" t="s">
        <v>853</v>
      </c>
      <c r="F592" s="127"/>
      <c r="G592" s="126" t="s">
        <v>114</v>
      </c>
      <c r="H592" s="128" t="s">
        <v>1396</v>
      </c>
      <c r="I592" s="126" t="s">
        <v>1397</v>
      </c>
      <c r="J592" s="126" t="s">
        <v>1397</v>
      </c>
      <c r="K592" s="126" t="s">
        <v>1364</v>
      </c>
      <c r="L592" s="126" t="s">
        <v>1364</v>
      </c>
      <c r="M592" s="130">
        <v>45867</v>
      </c>
      <c r="N592" s="131" t="s">
        <v>1365</v>
      </c>
      <c r="O592" s="131">
        <v>46233</v>
      </c>
      <c r="P592" s="127">
        <v>8.5</v>
      </c>
      <c r="Q592" s="145">
        <v>100000</v>
      </c>
      <c r="R592" s="146">
        <v>0.056</v>
      </c>
      <c r="S592" s="147">
        <v>56</v>
      </c>
      <c r="T592" s="148">
        <v>47600</v>
      </c>
      <c r="U592" s="149">
        <v>4760</v>
      </c>
      <c r="V592" s="150">
        <v>0.1</v>
      </c>
      <c r="W592" s="149">
        <v>19040</v>
      </c>
      <c r="X592" s="150">
        <v>0.4</v>
      </c>
      <c r="Y592" s="149">
        <v>7616</v>
      </c>
      <c r="Z592" s="157">
        <v>0.16</v>
      </c>
      <c r="AA592" s="149">
        <v>11424</v>
      </c>
      <c r="AB592" s="149">
        <v>0.24</v>
      </c>
      <c r="AC592" s="149">
        <v>23800</v>
      </c>
      <c r="AD592" s="158">
        <v>0.5</v>
      </c>
      <c r="AE592" s="147">
        <v>4760</v>
      </c>
      <c r="AF592" s="159"/>
      <c r="AH592" s="126" t="s">
        <v>20</v>
      </c>
    </row>
    <row r="593" s="114" customFormat="1" ht="36" spans="1:34">
      <c r="A593" s="126">
        <v>769</v>
      </c>
      <c r="B593" s="126" t="s">
        <v>16</v>
      </c>
      <c r="C593" s="126" t="s">
        <v>930</v>
      </c>
      <c r="D593" s="126" t="s">
        <v>20</v>
      </c>
      <c r="E593" s="127" t="s">
        <v>242</v>
      </c>
      <c r="F593" s="127"/>
      <c r="G593" s="126" t="s">
        <v>114</v>
      </c>
      <c r="H593" s="128" t="s">
        <v>1398</v>
      </c>
      <c r="I593" s="126" t="s">
        <v>1399</v>
      </c>
      <c r="J593" s="126" t="s">
        <v>1399</v>
      </c>
      <c r="K593" s="126" t="s">
        <v>1400</v>
      </c>
      <c r="L593" s="126" t="s">
        <v>1400</v>
      </c>
      <c r="M593" s="130">
        <v>45881</v>
      </c>
      <c r="N593" s="131" t="s">
        <v>1401</v>
      </c>
      <c r="O593" s="131">
        <v>46066</v>
      </c>
      <c r="P593" s="127">
        <v>85</v>
      </c>
      <c r="Q593" s="145">
        <v>65000</v>
      </c>
      <c r="R593" s="146">
        <v>0.04</v>
      </c>
      <c r="S593" s="147">
        <v>26</v>
      </c>
      <c r="T593" s="148">
        <v>221000</v>
      </c>
      <c r="U593" s="149">
        <v>22100</v>
      </c>
      <c r="V593" s="150">
        <v>0.1</v>
      </c>
      <c r="W593" s="149">
        <v>88400</v>
      </c>
      <c r="X593" s="150">
        <v>0.4</v>
      </c>
      <c r="Y593" s="149">
        <v>35360</v>
      </c>
      <c r="Z593" s="157">
        <v>0.16</v>
      </c>
      <c r="AA593" s="149">
        <v>53040</v>
      </c>
      <c r="AB593" s="149">
        <v>0.24</v>
      </c>
      <c r="AC593" s="149">
        <v>110500</v>
      </c>
      <c r="AD593" s="158">
        <v>0.5</v>
      </c>
      <c r="AE593" s="147">
        <v>22100</v>
      </c>
      <c r="AF593" s="159"/>
      <c r="AH593" s="126" t="s">
        <v>20</v>
      </c>
    </row>
    <row r="594" s="114" customFormat="1" ht="36" spans="1:34">
      <c r="A594" s="126">
        <v>770</v>
      </c>
      <c r="B594" s="126" t="s">
        <v>16</v>
      </c>
      <c r="C594" s="126" t="s">
        <v>930</v>
      </c>
      <c r="D594" s="126" t="s">
        <v>20</v>
      </c>
      <c r="E594" s="127" t="s">
        <v>242</v>
      </c>
      <c r="F594" s="127"/>
      <c r="G594" s="126" t="s">
        <v>114</v>
      </c>
      <c r="H594" s="128" t="s">
        <v>1402</v>
      </c>
      <c r="I594" s="126" t="s">
        <v>1403</v>
      </c>
      <c r="J594" s="126" t="s">
        <v>1403</v>
      </c>
      <c r="K594" s="126" t="s">
        <v>1364</v>
      </c>
      <c r="L594" s="126" t="s">
        <v>1364</v>
      </c>
      <c r="M594" s="130">
        <v>45838</v>
      </c>
      <c r="N594" s="131" t="s">
        <v>1404</v>
      </c>
      <c r="O594" s="131">
        <v>46203</v>
      </c>
      <c r="P594" s="127">
        <v>110</v>
      </c>
      <c r="Q594" s="145">
        <v>99000</v>
      </c>
      <c r="R594" s="146">
        <v>0.056</v>
      </c>
      <c r="S594" s="147">
        <v>55.44</v>
      </c>
      <c r="T594" s="148">
        <v>609840</v>
      </c>
      <c r="U594" s="149">
        <v>60984</v>
      </c>
      <c r="V594" s="150">
        <v>0.1</v>
      </c>
      <c r="W594" s="149">
        <v>243936</v>
      </c>
      <c r="X594" s="150">
        <v>0.4</v>
      </c>
      <c r="Y594" s="149">
        <v>97574.4</v>
      </c>
      <c r="Z594" s="157">
        <v>0.16</v>
      </c>
      <c r="AA594" s="149">
        <v>146361.6</v>
      </c>
      <c r="AB594" s="149">
        <v>0.24</v>
      </c>
      <c r="AC594" s="149">
        <v>304920</v>
      </c>
      <c r="AD594" s="158">
        <v>0.5</v>
      </c>
      <c r="AE594" s="147">
        <v>60984</v>
      </c>
      <c r="AF594" s="159"/>
      <c r="AH594" s="126" t="s">
        <v>20</v>
      </c>
    </row>
    <row r="595" s="114" customFormat="1" ht="36" spans="1:34">
      <c r="A595" s="126">
        <v>771</v>
      </c>
      <c r="B595" s="126" t="s">
        <v>16</v>
      </c>
      <c r="C595" s="126" t="s">
        <v>930</v>
      </c>
      <c r="D595" s="126" t="s">
        <v>20</v>
      </c>
      <c r="E595" s="127" t="s">
        <v>402</v>
      </c>
      <c r="F595" s="127"/>
      <c r="G595" s="126" t="s">
        <v>114</v>
      </c>
      <c r="H595" s="128" t="s">
        <v>1405</v>
      </c>
      <c r="I595" s="126" t="s">
        <v>1406</v>
      </c>
      <c r="J595" s="126" t="s">
        <v>1406</v>
      </c>
      <c r="K595" s="126" t="s">
        <v>1400</v>
      </c>
      <c r="L595" s="126" t="s">
        <v>1400</v>
      </c>
      <c r="M595" s="130">
        <v>45849</v>
      </c>
      <c r="N595" s="131" t="s">
        <v>1407</v>
      </c>
      <c r="O595" s="131">
        <v>46033</v>
      </c>
      <c r="P595" s="127">
        <v>56</v>
      </c>
      <c r="Q595" s="145">
        <v>20304</v>
      </c>
      <c r="R595" s="146">
        <v>0.04</v>
      </c>
      <c r="S595" s="147">
        <v>8.1216</v>
      </c>
      <c r="T595" s="148">
        <v>45480.96</v>
      </c>
      <c r="U595" s="149">
        <v>4548.1</v>
      </c>
      <c r="V595" s="150">
        <v>0.1</v>
      </c>
      <c r="W595" s="149">
        <v>18192.38</v>
      </c>
      <c r="X595" s="150">
        <v>0.4</v>
      </c>
      <c r="Y595" s="149">
        <v>7276.95</v>
      </c>
      <c r="Z595" s="157">
        <v>0.16</v>
      </c>
      <c r="AA595" s="149">
        <v>10915.43</v>
      </c>
      <c r="AB595" s="149">
        <v>0.24</v>
      </c>
      <c r="AC595" s="149">
        <v>22740.48</v>
      </c>
      <c r="AD595" s="158">
        <v>0.5</v>
      </c>
      <c r="AE595" s="147">
        <v>4548.1</v>
      </c>
      <c r="AF595" s="159"/>
      <c r="AH595" s="126" t="s">
        <v>20</v>
      </c>
    </row>
    <row r="596" s="114" customFormat="1" ht="36" spans="1:34">
      <c r="A596" s="126">
        <v>772</v>
      </c>
      <c r="B596" s="126" t="s">
        <v>16</v>
      </c>
      <c r="C596" s="126" t="s">
        <v>930</v>
      </c>
      <c r="D596" s="126" t="s">
        <v>20</v>
      </c>
      <c r="E596" s="127" t="s">
        <v>242</v>
      </c>
      <c r="F596" s="127"/>
      <c r="G596" s="126" t="s">
        <v>114</v>
      </c>
      <c r="H596" s="128" t="s">
        <v>1408</v>
      </c>
      <c r="I596" s="126" t="s">
        <v>1409</v>
      </c>
      <c r="J596" s="126" t="s">
        <v>1409</v>
      </c>
      <c r="K596" s="126" t="s">
        <v>1410</v>
      </c>
      <c r="L596" s="126" t="s">
        <v>1410</v>
      </c>
      <c r="M596" s="130">
        <v>45729</v>
      </c>
      <c r="N596" s="131" t="s">
        <v>1411</v>
      </c>
      <c r="O596" s="131">
        <v>46096</v>
      </c>
      <c r="P596" s="127">
        <v>16</v>
      </c>
      <c r="Q596" s="145">
        <v>99000</v>
      </c>
      <c r="R596" s="146">
        <v>0.056</v>
      </c>
      <c r="S596" s="147">
        <v>55.44</v>
      </c>
      <c r="T596" s="148">
        <v>88704</v>
      </c>
      <c r="U596" s="149">
        <v>8870.4</v>
      </c>
      <c r="V596" s="150">
        <v>0.1</v>
      </c>
      <c r="W596" s="149">
        <v>35481.6</v>
      </c>
      <c r="X596" s="150">
        <v>0.4</v>
      </c>
      <c r="Y596" s="149">
        <v>14192.64</v>
      </c>
      <c r="Z596" s="157">
        <v>0.16</v>
      </c>
      <c r="AA596" s="149">
        <v>21288.96</v>
      </c>
      <c r="AB596" s="149">
        <v>0.24</v>
      </c>
      <c r="AC596" s="149">
        <v>44352</v>
      </c>
      <c r="AD596" s="158">
        <v>0.5</v>
      </c>
      <c r="AE596" s="147">
        <v>8870.4</v>
      </c>
      <c r="AF596" s="159"/>
      <c r="AH596" s="126" t="s">
        <v>20</v>
      </c>
    </row>
    <row r="597" s="114" customFormat="1" ht="36" spans="1:34">
      <c r="A597" s="126">
        <v>773</v>
      </c>
      <c r="B597" s="126" t="s">
        <v>16</v>
      </c>
      <c r="C597" s="126" t="s">
        <v>930</v>
      </c>
      <c r="D597" s="126" t="s">
        <v>20</v>
      </c>
      <c r="E597" s="127" t="s">
        <v>209</v>
      </c>
      <c r="F597" s="127"/>
      <c r="G597" s="126" t="s">
        <v>114</v>
      </c>
      <c r="H597" s="128" t="s">
        <v>1412</v>
      </c>
      <c r="I597" s="126" t="s">
        <v>1413</v>
      </c>
      <c r="J597" s="126" t="s">
        <v>1413</v>
      </c>
      <c r="K597" s="126" t="s">
        <v>1386</v>
      </c>
      <c r="L597" s="126" t="s">
        <v>1386</v>
      </c>
      <c r="M597" s="130">
        <v>45807</v>
      </c>
      <c r="N597" s="131" t="s">
        <v>1414</v>
      </c>
      <c r="O597" s="131">
        <v>46172</v>
      </c>
      <c r="P597" s="127">
        <v>264</v>
      </c>
      <c r="Q597" s="145">
        <v>100000</v>
      </c>
      <c r="R597" s="146">
        <v>0.056</v>
      </c>
      <c r="S597" s="147">
        <v>56</v>
      </c>
      <c r="T597" s="148">
        <v>1478400</v>
      </c>
      <c r="U597" s="149">
        <v>147840</v>
      </c>
      <c r="V597" s="150">
        <v>0.1</v>
      </c>
      <c r="W597" s="149">
        <v>591360</v>
      </c>
      <c r="X597" s="150">
        <v>0.4</v>
      </c>
      <c r="Y597" s="149">
        <v>236544</v>
      </c>
      <c r="Z597" s="157">
        <v>0.16</v>
      </c>
      <c r="AA597" s="149">
        <v>354816</v>
      </c>
      <c r="AB597" s="149">
        <v>0.24</v>
      </c>
      <c r="AC597" s="149">
        <v>739200</v>
      </c>
      <c r="AD597" s="158">
        <v>0.5</v>
      </c>
      <c r="AE597" s="147">
        <v>147840</v>
      </c>
      <c r="AF597" s="159"/>
      <c r="AH597" s="126" t="s">
        <v>20</v>
      </c>
    </row>
    <row r="598" s="114" customFormat="1" ht="36" spans="1:34">
      <c r="A598" s="126">
        <v>774</v>
      </c>
      <c r="B598" s="126" t="s">
        <v>16</v>
      </c>
      <c r="C598" s="126" t="s">
        <v>930</v>
      </c>
      <c r="D598" s="126" t="s">
        <v>20</v>
      </c>
      <c r="E598" s="127" t="s">
        <v>1015</v>
      </c>
      <c r="F598" s="127"/>
      <c r="G598" s="126" t="s">
        <v>114</v>
      </c>
      <c r="H598" s="128" t="s">
        <v>1415</v>
      </c>
      <c r="I598" s="126" t="s">
        <v>1416</v>
      </c>
      <c r="J598" s="126" t="s">
        <v>1416</v>
      </c>
      <c r="K598" s="126" t="s">
        <v>1400</v>
      </c>
      <c r="L598" s="126" t="s">
        <v>1400</v>
      </c>
      <c r="M598" s="130">
        <v>45758</v>
      </c>
      <c r="N598" s="131" t="s">
        <v>1417</v>
      </c>
      <c r="O598" s="131">
        <v>46131</v>
      </c>
      <c r="P598" s="127">
        <v>46.5</v>
      </c>
      <c r="Q598" s="145">
        <v>34800</v>
      </c>
      <c r="R598" s="146">
        <v>0.056</v>
      </c>
      <c r="S598" s="147">
        <v>19.488</v>
      </c>
      <c r="T598" s="148">
        <v>90619.2</v>
      </c>
      <c r="U598" s="149">
        <v>9061.92</v>
      </c>
      <c r="V598" s="150">
        <v>0.1</v>
      </c>
      <c r="W598" s="149">
        <v>36247.68</v>
      </c>
      <c r="X598" s="150">
        <v>0.4</v>
      </c>
      <c r="Y598" s="149">
        <v>14499.08</v>
      </c>
      <c r="Z598" s="157">
        <v>0.16</v>
      </c>
      <c r="AA598" s="149">
        <v>21748.6</v>
      </c>
      <c r="AB598" s="149">
        <v>0.24</v>
      </c>
      <c r="AC598" s="149">
        <v>45309.6</v>
      </c>
      <c r="AD598" s="158">
        <v>0.5</v>
      </c>
      <c r="AE598" s="147">
        <v>9061.92</v>
      </c>
      <c r="AF598" s="159"/>
      <c r="AH598" s="126" t="s">
        <v>20</v>
      </c>
    </row>
    <row r="599" s="114" customFormat="1" ht="48" spans="1:34">
      <c r="A599" s="126">
        <v>775</v>
      </c>
      <c r="B599" s="126" t="s">
        <v>16</v>
      </c>
      <c r="C599" s="126" t="s">
        <v>930</v>
      </c>
      <c r="D599" s="126" t="s">
        <v>20</v>
      </c>
      <c r="E599" s="127" t="s">
        <v>242</v>
      </c>
      <c r="F599" s="127"/>
      <c r="G599" s="126" t="s">
        <v>114</v>
      </c>
      <c r="H599" s="128" t="s">
        <v>1418</v>
      </c>
      <c r="I599" s="126" t="s">
        <v>1419</v>
      </c>
      <c r="J599" s="126" t="s">
        <v>1419</v>
      </c>
      <c r="K599" s="126" t="s">
        <v>1420</v>
      </c>
      <c r="L599" s="126" t="s">
        <v>1420</v>
      </c>
      <c r="M599" s="130">
        <v>45814</v>
      </c>
      <c r="N599" s="131" t="s">
        <v>1421</v>
      </c>
      <c r="O599" s="131">
        <v>46179</v>
      </c>
      <c r="P599" s="127">
        <v>16.5</v>
      </c>
      <c r="Q599" s="145">
        <v>99000</v>
      </c>
      <c r="R599" s="146">
        <v>0.056</v>
      </c>
      <c r="S599" s="147">
        <v>55.44</v>
      </c>
      <c r="T599" s="148">
        <v>91476</v>
      </c>
      <c r="U599" s="149">
        <v>9147.6</v>
      </c>
      <c r="V599" s="150">
        <v>0.1</v>
      </c>
      <c r="W599" s="149">
        <v>36590.4</v>
      </c>
      <c r="X599" s="150">
        <v>0.4</v>
      </c>
      <c r="Y599" s="149">
        <v>14636.16</v>
      </c>
      <c r="Z599" s="157">
        <v>0.16</v>
      </c>
      <c r="AA599" s="149">
        <v>21954.24</v>
      </c>
      <c r="AB599" s="149">
        <v>0.24</v>
      </c>
      <c r="AC599" s="149">
        <v>45738</v>
      </c>
      <c r="AD599" s="158">
        <v>0.5</v>
      </c>
      <c r="AE599" s="147">
        <v>9147.6</v>
      </c>
      <c r="AF599" s="159"/>
      <c r="AH599" s="126" t="s">
        <v>20</v>
      </c>
    </row>
    <row r="600" s="114" customFormat="1" ht="36" spans="1:34">
      <c r="A600" s="126">
        <v>776</v>
      </c>
      <c r="B600" s="126" t="s">
        <v>16</v>
      </c>
      <c r="C600" s="126" t="s">
        <v>930</v>
      </c>
      <c r="D600" s="126" t="s">
        <v>20</v>
      </c>
      <c r="E600" s="127" t="s">
        <v>209</v>
      </c>
      <c r="F600" s="127"/>
      <c r="G600" s="126" t="s">
        <v>114</v>
      </c>
      <c r="H600" s="128" t="s">
        <v>1422</v>
      </c>
      <c r="I600" s="126" t="s">
        <v>1423</v>
      </c>
      <c r="J600" s="126" t="s">
        <v>1423</v>
      </c>
      <c r="K600" s="126" t="s">
        <v>1424</v>
      </c>
      <c r="L600" s="126" t="s">
        <v>1424</v>
      </c>
      <c r="M600" s="130">
        <v>45805</v>
      </c>
      <c r="N600" s="131" t="s">
        <v>1414</v>
      </c>
      <c r="O600" s="131">
        <v>46172</v>
      </c>
      <c r="P600" s="127">
        <v>48.5</v>
      </c>
      <c r="Q600" s="145">
        <v>100000</v>
      </c>
      <c r="R600" s="146">
        <v>0.056</v>
      </c>
      <c r="S600" s="147">
        <v>56</v>
      </c>
      <c r="T600" s="148">
        <v>271600</v>
      </c>
      <c r="U600" s="149">
        <v>27160</v>
      </c>
      <c r="V600" s="150">
        <v>0.1</v>
      </c>
      <c r="W600" s="149">
        <v>108640</v>
      </c>
      <c r="X600" s="150">
        <v>0.4</v>
      </c>
      <c r="Y600" s="149">
        <v>43456</v>
      </c>
      <c r="Z600" s="157">
        <v>0.16</v>
      </c>
      <c r="AA600" s="149">
        <v>65184</v>
      </c>
      <c r="AB600" s="149">
        <v>0.24</v>
      </c>
      <c r="AC600" s="149">
        <v>135800</v>
      </c>
      <c r="AD600" s="158">
        <v>0.5</v>
      </c>
      <c r="AE600" s="147">
        <v>27160</v>
      </c>
      <c r="AF600" s="159"/>
      <c r="AH600" s="126" t="s">
        <v>20</v>
      </c>
    </row>
    <row r="601" s="114" customFormat="1" ht="36" spans="1:34">
      <c r="A601" s="126">
        <v>777</v>
      </c>
      <c r="B601" s="126" t="s">
        <v>16</v>
      </c>
      <c r="C601" s="126" t="s">
        <v>930</v>
      </c>
      <c r="D601" s="126" t="s">
        <v>20</v>
      </c>
      <c r="E601" s="127" t="s">
        <v>209</v>
      </c>
      <c r="F601" s="127"/>
      <c r="G601" s="126" t="s">
        <v>114</v>
      </c>
      <c r="H601" s="128" t="s">
        <v>1425</v>
      </c>
      <c r="I601" s="126" t="s">
        <v>1397</v>
      </c>
      <c r="J601" s="126" t="s">
        <v>1397</v>
      </c>
      <c r="K601" s="126" t="s">
        <v>1364</v>
      </c>
      <c r="L601" s="126" t="s">
        <v>1364</v>
      </c>
      <c r="M601" s="130">
        <v>45805</v>
      </c>
      <c r="N601" s="131" t="s">
        <v>1414</v>
      </c>
      <c r="O601" s="131">
        <v>46172</v>
      </c>
      <c r="P601" s="127">
        <v>76.5</v>
      </c>
      <c r="Q601" s="145">
        <v>100000</v>
      </c>
      <c r="R601" s="146">
        <v>0.056</v>
      </c>
      <c r="S601" s="147">
        <v>56</v>
      </c>
      <c r="T601" s="148">
        <v>428400</v>
      </c>
      <c r="U601" s="149">
        <v>42840</v>
      </c>
      <c r="V601" s="150">
        <v>0.1</v>
      </c>
      <c r="W601" s="149">
        <v>171360</v>
      </c>
      <c r="X601" s="150">
        <v>0.4</v>
      </c>
      <c r="Y601" s="149">
        <v>68544</v>
      </c>
      <c r="Z601" s="157">
        <v>0.16</v>
      </c>
      <c r="AA601" s="149">
        <v>102816</v>
      </c>
      <c r="AB601" s="149">
        <v>0.24</v>
      </c>
      <c r="AC601" s="149">
        <v>214200</v>
      </c>
      <c r="AD601" s="158">
        <v>0.5</v>
      </c>
      <c r="AE601" s="147">
        <v>42840</v>
      </c>
      <c r="AF601" s="159"/>
      <c r="AH601" s="126" t="s">
        <v>20</v>
      </c>
    </row>
    <row r="602" s="114" customFormat="1" ht="36" spans="1:34">
      <c r="A602" s="126">
        <v>778</v>
      </c>
      <c r="B602" s="126" t="s">
        <v>16</v>
      </c>
      <c r="C602" s="126" t="s">
        <v>930</v>
      </c>
      <c r="D602" s="126" t="s">
        <v>20</v>
      </c>
      <c r="E602" s="127" t="s">
        <v>209</v>
      </c>
      <c r="F602" s="127"/>
      <c r="G602" s="126" t="s">
        <v>114</v>
      </c>
      <c r="H602" s="128" t="s">
        <v>1426</v>
      </c>
      <c r="I602" s="126" t="s">
        <v>1427</v>
      </c>
      <c r="J602" s="126" t="s">
        <v>1427</v>
      </c>
      <c r="K602" s="126" t="s">
        <v>1428</v>
      </c>
      <c r="L602" s="126" t="s">
        <v>1428</v>
      </c>
      <c r="M602" s="130">
        <v>45762</v>
      </c>
      <c r="N602" s="131" t="s">
        <v>1429</v>
      </c>
      <c r="O602" s="131">
        <v>46129</v>
      </c>
      <c r="P602" s="127">
        <v>44</v>
      </c>
      <c r="Q602" s="145">
        <v>100000</v>
      </c>
      <c r="R602" s="146">
        <v>0.056</v>
      </c>
      <c r="S602" s="147">
        <v>56</v>
      </c>
      <c r="T602" s="148">
        <v>246400</v>
      </c>
      <c r="U602" s="149">
        <v>24640</v>
      </c>
      <c r="V602" s="150">
        <v>0.1</v>
      </c>
      <c r="W602" s="149">
        <v>98560</v>
      </c>
      <c r="X602" s="150">
        <v>0.4</v>
      </c>
      <c r="Y602" s="149">
        <v>39424</v>
      </c>
      <c r="Z602" s="157">
        <v>0.16</v>
      </c>
      <c r="AA602" s="149">
        <v>59136</v>
      </c>
      <c r="AB602" s="149">
        <v>0.24</v>
      </c>
      <c r="AC602" s="149">
        <v>123200</v>
      </c>
      <c r="AD602" s="158">
        <v>0.5</v>
      </c>
      <c r="AE602" s="147">
        <v>24640</v>
      </c>
      <c r="AF602" s="159"/>
      <c r="AH602" s="126" t="s">
        <v>20</v>
      </c>
    </row>
    <row r="603" s="114" customFormat="1" ht="48" spans="1:34">
      <c r="A603" s="126">
        <v>779</v>
      </c>
      <c r="B603" s="126" t="s">
        <v>16</v>
      </c>
      <c r="C603" s="126" t="s">
        <v>930</v>
      </c>
      <c r="D603" s="126" t="s">
        <v>20</v>
      </c>
      <c r="E603" s="127" t="s">
        <v>242</v>
      </c>
      <c r="F603" s="127"/>
      <c r="G603" s="126" t="s">
        <v>114</v>
      </c>
      <c r="H603" s="128" t="s">
        <v>1430</v>
      </c>
      <c r="I603" s="126" t="s">
        <v>1431</v>
      </c>
      <c r="J603" s="126" t="s">
        <v>1431</v>
      </c>
      <c r="K603" s="126" t="s">
        <v>1432</v>
      </c>
      <c r="L603" s="126" t="s">
        <v>1432</v>
      </c>
      <c r="M603" s="130">
        <v>45744</v>
      </c>
      <c r="N603" s="131" t="s">
        <v>1433</v>
      </c>
      <c r="O603" s="131">
        <v>46111</v>
      </c>
      <c r="P603" s="127">
        <v>14</v>
      </c>
      <c r="Q603" s="145">
        <v>99000</v>
      </c>
      <c r="R603" s="146">
        <v>0.056</v>
      </c>
      <c r="S603" s="147">
        <v>55.44</v>
      </c>
      <c r="T603" s="148">
        <v>77616</v>
      </c>
      <c r="U603" s="149">
        <v>7761.6</v>
      </c>
      <c r="V603" s="150">
        <v>0.1</v>
      </c>
      <c r="W603" s="149">
        <v>31046.4</v>
      </c>
      <c r="X603" s="150">
        <v>0.4</v>
      </c>
      <c r="Y603" s="149">
        <v>12418.56</v>
      </c>
      <c r="Z603" s="157">
        <v>0.16</v>
      </c>
      <c r="AA603" s="149">
        <v>18627.84</v>
      </c>
      <c r="AB603" s="149">
        <v>0.24</v>
      </c>
      <c r="AC603" s="149">
        <v>38808</v>
      </c>
      <c r="AD603" s="158">
        <v>0.5</v>
      </c>
      <c r="AE603" s="147">
        <v>7761.6</v>
      </c>
      <c r="AF603" s="159"/>
      <c r="AH603" s="126" t="s">
        <v>20</v>
      </c>
    </row>
    <row r="604" s="114" customFormat="1" ht="36" spans="1:34">
      <c r="A604" s="126">
        <v>780</v>
      </c>
      <c r="B604" s="126" t="s">
        <v>16</v>
      </c>
      <c r="C604" s="126" t="s">
        <v>930</v>
      </c>
      <c r="D604" s="126" t="s">
        <v>20</v>
      </c>
      <c r="E604" s="127" t="s">
        <v>1015</v>
      </c>
      <c r="F604" s="127"/>
      <c r="G604" s="126" t="s">
        <v>114</v>
      </c>
      <c r="H604" s="128" t="s">
        <v>1434</v>
      </c>
      <c r="I604" s="126" t="s">
        <v>1435</v>
      </c>
      <c r="J604" s="126" t="s">
        <v>1435</v>
      </c>
      <c r="K604" s="126" t="s">
        <v>1432</v>
      </c>
      <c r="L604" s="126" t="s">
        <v>1432</v>
      </c>
      <c r="M604" s="130">
        <v>45821</v>
      </c>
      <c r="N604" s="131" t="s">
        <v>1436</v>
      </c>
      <c r="O604" s="131">
        <v>46186</v>
      </c>
      <c r="P604" s="127">
        <v>12.5</v>
      </c>
      <c r="Q604" s="145">
        <v>34800</v>
      </c>
      <c r="R604" s="146">
        <v>0.056</v>
      </c>
      <c r="S604" s="147">
        <v>19.488</v>
      </c>
      <c r="T604" s="148">
        <v>24360</v>
      </c>
      <c r="U604" s="149">
        <v>2436</v>
      </c>
      <c r="V604" s="150">
        <v>0.1</v>
      </c>
      <c r="W604" s="149">
        <v>9744</v>
      </c>
      <c r="X604" s="150">
        <v>0.4</v>
      </c>
      <c r="Y604" s="149">
        <v>3897.6</v>
      </c>
      <c r="Z604" s="157">
        <v>0.16</v>
      </c>
      <c r="AA604" s="149">
        <v>5846.4</v>
      </c>
      <c r="AB604" s="149">
        <v>0.24</v>
      </c>
      <c r="AC604" s="149">
        <v>12180</v>
      </c>
      <c r="AD604" s="158">
        <v>0.5</v>
      </c>
      <c r="AE604" s="147">
        <v>2436</v>
      </c>
      <c r="AF604" s="159"/>
      <c r="AH604" s="126" t="s">
        <v>20</v>
      </c>
    </row>
    <row r="605" s="114" customFormat="1" ht="36" spans="1:34">
      <c r="A605" s="126">
        <v>781</v>
      </c>
      <c r="B605" s="126" t="s">
        <v>16</v>
      </c>
      <c r="C605" s="126" t="s">
        <v>930</v>
      </c>
      <c r="D605" s="126" t="s">
        <v>20</v>
      </c>
      <c r="E605" s="127" t="s">
        <v>242</v>
      </c>
      <c r="F605" s="127"/>
      <c r="G605" s="126" t="s">
        <v>114</v>
      </c>
      <c r="H605" s="128" t="s">
        <v>1437</v>
      </c>
      <c r="I605" s="126" t="s">
        <v>1438</v>
      </c>
      <c r="J605" s="126" t="s">
        <v>1438</v>
      </c>
      <c r="K605" s="126" t="s">
        <v>1400</v>
      </c>
      <c r="L605" s="126" t="s">
        <v>1400</v>
      </c>
      <c r="M605" s="130">
        <v>45793</v>
      </c>
      <c r="N605" s="131" t="s">
        <v>1439</v>
      </c>
      <c r="O605" s="131">
        <v>46159</v>
      </c>
      <c r="P605" s="127">
        <v>241</v>
      </c>
      <c r="Q605" s="145">
        <v>99000</v>
      </c>
      <c r="R605" s="146">
        <v>0.056</v>
      </c>
      <c r="S605" s="147">
        <v>55.44</v>
      </c>
      <c r="T605" s="148">
        <v>1336104</v>
      </c>
      <c r="U605" s="149">
        <v>133610.4</v>
      </c>
      <c r="V605" s="150">
        <v>0.1</v>
      </c>
      <c r="W605" s="149">
        <v>534441.6</v>
      </c>
      <c r="X605" s="150">
        <v>0.4</v>
      </c>
      <c r="Y605" s="149">
        <v>213776.64</v>
      </c>
      <c r="Z605" s="157">
        <v>0.16</v>
      </c>
      <c r="AA605" s="149">
        <v>320664.96</v>
      </c>
      <c r="AB605" s="149">
        <v>0.24</v>
      </c>
      <c r="AC605" s="149">
        <v>668052</v>
      </c>
      <c r="AD605" s="158">
        <v>0.5</v>
      </c>
      <c r="AE605" s="147">
        <v>133610.4</v>
      </c>
      <c r="AF605" s="159"/>
      <c r="AH605" s="126" t="s">
        <v>20</v>
      </c>
    </row>
    <row r="606" s="114" customFormat="1" ht="36" spans="1:34">
      <c r="A606" s="126">
        <v>782</v>
      </c>
      <c r="B606" s="126" t="s">
        <v>16</v>
      </c>
      <c r="C606" s="126" t="s">
        <v>930</v>
      </c>
      <c r="D606" s="126" t="s">
        <v>20</v>
      </c>
      <c r="E606" s="127" t="s">
        <v>209</v>
      </c>
      <c r="F606" s="127"/>
      <c r="G606" s="126" t="s">
        <v>114</v>
      </c>
      <c r="H606" s="128" t="s">
        <v>1440</v>
      </c>
      <c r="I606" s="126" t="s">
        <v>1427</v>
      </c>
      <c r="J606" s="126" t="s">
        <v>1427</v>
      </c>
      <c r="K606" s="126" t="s">
        <v>1441</v>
      </c>
      <c r="L606" s="126" t="s">
        <v>1441</v>
      </c>
      <c r="M606" s="130">
        <v>45762</v>
      </c>
      <c r="N606" s="131" t="s">
        <v>1429</v>
      </c>
      <c r="O606" s="131">
        <v>46129</v>
      </c>
      <c r="P606" s="127">
        <v>102.5</v>
      </c>
      <c r="Q606" s="145">
        <v>100000</v>
      </c>
      <c r="R606" s="146">
        <v>0.056</v>
      </c>
      <c r="S606" s="147">
        <v>56</v>
      </c>
      <c r="T606" s="148">
        <v>574000</v>
      </c>
      <c r="U606" s="149">
        <v>57400</v>
      </c>
      <c r="V606" s="150">
        <v>0.1</v>
      </c>
      <c r="W606" s="149">
        <v>229600</v>
      </c>
      <c r="X606" s="150">
        <v>0.4</v>
      </c>
      <c r="Y606" s="149">
        <v>91840</v>
      </c>
      <c r="Z606" s="157">
        <v>0.16</v>
      </c>
      <c r="AA606" s="149">
        <v>137760</v>
      </c>
      <c r="AB606" s="149">
        <v>0.24</v>
      </c>
      <c r="AC606" s="149">
        <v>287000</v>
      </c>
      <c r="AD606" s="158">
        <v>0.5</v>
      </c>
      <c r="AE606" s="147">
        <v>57400</v>
      </c>
      <c r="AF606" s="159"/>
      <c r="AH606" s="126" t="s">
        <v>20</v>
      </c>
    </row>
    <row r="607" s="114" customFormat="1" ht="36" spans="1:34">
      <c r="A607" s="126">
        <v>783</v>
      </c>
      <c r="B607" s="126" t="s">
        <v>16</v>
      </c>
      <c r="C607" s="126" t="s">
        <v>930</v>
      </c>
      <c r="D607" s="126" t="s">
        <v>20</v>
      </c>
      <c r="E607" s="127" t="s">
        <v>1015</v>
      </c>
      <c r="F607" s="127"/>
      <c r="G607" s="126" t="s">
        <v>114</v>
      </c>
      <c r="H607" s="128" t="s">
        <v>1442</v>
      </c>
      <c r="I607" s="126" t="s">
        <v>1443</v>
      </c>
      <c r="J607" s="126" t="s">
        <v>1443</v>
      </c>
      <c r="K607" s="126" t="s">
        <v>1352</v>
      </c>
      <c r="L607" s="126" t="s">
        <v>1352</v>
      </c>
      <c r="M607" s="130">
        <v>45673</v>
      </c>
      <c r="N607" s="131" t="s">
        <v>1444</v>
      </c>
      <c r="O607" s="131">
        <v>46047</v>
      </c>
      <c r="P607" s="127">
        <v>7</v>
      </c>
      <c r="Q607" s="145">
        <v>34800</v>
      </c>
      <c r="R607" s="146">
        <v>0.056</v>
      </c>
      <c r="S607" s="147">
        <v>19.49</v>
      </c>
      <c r="T607" s="148">
        <v>13641.6</v>
      </c>
      <c r="U607" s="149">
        <v>1364.15</v>
      </c>
      <c r="V607" s="150">
        <v>0.1</v>
      </c>
      <c r="W607" s="149">
        <v>5456.65</v>
      </c>
      <c r="X607" s="150">
        <v>0.4</v>
      </c>
      <c r="Y607" s="149">
        <v>2182.66</v>
      </c>
      <c r="Z607" s="157">
        <v>0.16</v>
      </c>
      <c r="AA607" s="149">
        <v>3273.99</v>
      </c>
      <c r="AB607" s="149">
        <v>0.24</v>
      </c>
      <c r="AC607" s="149">
        <v>6820.8</v>
      </c>
      <c r="AD607" s="158">
        <v>0.5</v>
      </c>
      <c r="AE607" s="147">
        <v>1364.15</v>
      </c>
      <c r="AF607" s="159"/>
      <c r="AH607" s="126" t="s">
        <v>20</v>
      </c>
    </row>
    <row r="608" s="114" customFormat="1" ht="36" spans="1:34">
      <c r="A608" s="126">
        <v>784</v>
      </c>
      <c r="B608" s="126" t="s">
        <v>16</v>
      </c>
      <c r="C608" s="126" t="s">
        <v>930</v>
      </c>
      <c r="D608" s="126" t="s">
        <v>20</v>
      </c>
      <c r="E608" s="127" t="s">
        <v>209</v>
      </c>
      <c r="F608" s="127"/>
      <c r="G608" s="126" t="s">
        <v>114</v>
      </c>
      <c r="H608" s="128" t="s">
        <v>1442</v>
      </c>
      <c r="I608" s="126" t="s">
        <v>1443</v>
      </c>
      <c r="J608" s="126" t="s">
        <v>1443</v>
      </c>
      <c r="K608" s="126" t="s">
        <v>1352</v>
      </c>
      <c r="L608" s="126" t="s">
        <v>1352</v>
      </c>
      <c r="M608" s="130">
        <v>45673</v>
      </c>
      <c r="N608" s="131" t="s">
        <v>1444</v>
      </c>
      <c r="O608" s="131">
        <v>46047</v>
      </c>
      <c r="P608" s="127">
        <v>22</v>
      </c>
      <c r="Q608" s="145">
        <v>34800</v>
      </c>
      <c r="R608" s="146">
        <v>0.056</v>
      </c>
      <c r="S608" s="147">
        <v>56</v>
      </c>
      <c r="T608" s="148">
        <v>123200</v>
      </c>
      <c r="U608" s="149">
        <v>12320</v>
      </c>
      <c r="V608" s="150">
        <v>0.1</v>
      </c>
      <c r="W608" s="149">
        <v>49280</v>
      </c>
      <c r="X608" s="150">
        <v>0.4</v>
      </c>
      <c r="Y608" s="149">
        <v>19712</v>
      </c>
      <c r="Z608" s="157">
        <v>0.16</v>
      </c>
      <c r="AA608" s="149">
        <v>29568</v>
      </c>
      <c r="AB608" s="149">
        <v>0.24</v>
      </c>
      <c r="AC608" s="149">
        <v>61600</v>
      </c>
      <c r="AD608" s="158">
        <v>0.5</v>
      </c>
      <c r="AE608" s="147">
        <v>12320</v>
      </c>
      <c r="AF608" s="159"/>
      <c r="AH608" s="126" t="s">
        <v>20</v>
      </c>
    </row>
    <row r="609" s="114" customFormat="1" ht="36" spans="1:34">
      <c r="A609" s="126">
        <v>786</v>
      </c>
      <c r="B609" s="126" t="s">
        <v>16</v>
      </c>
      <c r="C609" s="126" t="s">
        <v>930</v>
      </c>
      <c r="D609" s="126" t="s">
        <v>20</v>
      </c>
      <c r="E609" s="127" t="s">
        <v>209</v>
      </c>
      <c r="F609" s="127"/>
      <c r="G609" s="126" t="s">
        <v>114</v>
      </c>
      <c r="H609" s="128" t="s">
        <v>1445</v>
      </c>
      <c r="I609" s="126" t="s">
        <v>1446</v>
      </c>
      <c r="J609" s="126" t="s">
        <v>1446</v>
      </c>
      <c r="K609" s="126" t="s">
        <v>1428</v>
      </c>
      <c r="L609" s="126" t="s">
        <v>1428</v>
      </c>
      <c r="M609" s="130">
        <v>45954</v>
      </c>
      <c r="N609" s="131" t="s">
        <v>1447</v>
      </c>
      <c r="O609" s="131">
        <v>46325</v>
      </c>
      <c r="P609" s="127">
        <v>47</v>
      </c>
      <c r="Q609" s="145">
        <v>100000</v>
      </c>
      <c r="R609" s="146">
        <v>0.056</v>
      </c>
      <c r="S609" s="147">
        <v>56</v>
      </c>
      <c r="T609" s="148">
        <v>263200</v>
      </c>
      <c r="U609" s="149">
        <v>26320</v>
      </c>
      <c r="V609" s="150">
        <v>0.1</v>
      </c>
      <c r="W609" s="149">
        <v>105280</v>
      </c>
      <c r="X609" s="150">
        <v>0.4</v>
      </c>
      <c r="Y609" s="149">
        <v>42112</v>
      </c>
      <c r="Z609" s="157">
        <v>0.16</v>
      </c>
      <c r="AA609" s="149">
        <v>63168</v>
      </c>
      <c r="AB609" s="149">
        <v>0.24</v>
      </c>
      <c r="AC609" s="149">
        <v>131600</v>
      </c>
      <c r="AD609" s="158">
        <v>0.5</v>
      </c>
      <c r="AE609" s="147">
        <v>26320</v>
      </c>
      <c r="AF609" s="159"/>
      <c r="AH609" s="126" t="s">
        <v>20</v>
      </c>
    </row>
    <row r="610" s="114" customFormat="1" ht="36" spans="1:34">
      <c r="A610" s="126">
        <v>787</v>
      </c>
      <c r="B610" s="126" t="s">
        <v>16</v>
      </c>
      <c r="C610" s="126" t="s">
        <v>930</v>
      </c>
      <c r="D610" s="126" t="s">
        <v>20</v>
      </c>
      <c r="E610" s="127" t="s">
        <v>853</v>
      </c>
      <c r="F610" s="127"/>
      <c r="G610" s="126" t="s">
        <v>114</v>
      </c>
      <c r="H610" s="128" t="s">
        <v>1448</v>
      </c>
      <c r="I610" s="126" t="s">
        <v>1449</v>
      </c>
      <c r="J610" s="126" t="s">
        <v>1449</v>
      </c>
      <c r="K610" s="126" t="s">
        <v>1348</v>
      </c>
      <c r="L610" s="126" t="s">
        <v>1348</v>
      </c>
      <c r="M610" s="130">
        <v>45919</v>
      </c>
      <c r="N610" s="131" t="s">
        <v>1450</v>
      </c>
      <c r="O610" s="131">
        <v>46289</v>
      </c>
      <c r="P610" s="127">
        <v>15</v>
      </c>
      <c r="Q610" s="145">
        <v>100000</v>
      </c>
      <c r="R610" s="146">
        <v>0.056</v>
      </c>
      <c r="S610" s="147">
        <v>56</v>
      </c>
      <c r="T610" s="148">
        <v>84000</v>
      </c>
      <c r="U610" s="149">
        <v>8400</v>
      </c>
      <c r="V610" s="150">
        <v>0.1</v>
      </c>
      <c r="W610" s="149">
        <v>33600</v>
      </c>
      <c r="X610" s="150">
        <v>0.4</v>
      </c>
      <c r="Y610" s="149">
        <v>13440</v>
      </c>
      <c r="Z610" s="157">
        <v>0.16</v>
      </c>
      <c r="AA610" s="149">
        <v>20160</v>
      </c>
      <c r="AB610" s="149">
        <v>0.24</v>
      </c>
      <c r="AC610" s="149">
        <v>42000</v>
      </c>
      <c r="AD610" s="158">
        <v>0.5</v>
      </c>
      <c r="AE610" s="147">
        <v>8400</v>
      </c>
      <c r="AF610" s="159"/>
      <c r="AH610" s="126" t="s">
        <v>20</v>
      </c>
    </row>
    <row r="611" s="114" customFormat="1" ht="36" spans="1:34">
      <c r="A611" s="126">
        <v>788</v>
      </c>
      <c r="B611" s="126" t="s">
        <v>16</v>
      </c>
      <c r="C611" s="126" t="s">
        <v>930</v>
      </c>
      <c r="D611" s="126" t="s">
        <v>20</v>
      </c>
      <c r="E611" s="127" t="s">
        <v>232</v>
      </c>
      <c r="F611" s="127"/>
      <c r="G611" s="126" t="s">
        <v>114</v>
      </c>
      <c r="H611" s="128" t="s">
        <v>1451</v>
      </c>
      <c r="I611" s="126" t="s">
        <v>1452</v>
      </c>
      <c r="J611" s="126" t="s">
        <v>1452</v>
      </c>
      <c r="K611" s="126" t="s">
        <v>1453</v>
      </c>
      <c r="L611" s="126" t="s">
        <v>1453</v>
      </c>
      <c r="M611" s="130">
        <v>45960</v>
      </c>
      <c r="N611" s="131" t="s">
        <v>1447</v>
      </c>
      <c r="O611" s="131">
        <v>46233</v>
      </c>
      <c r="P611" s="127">
        <v>13</v>
      </c>
      <c r="Q611" s="145">
        <v>55200</v>
      </c>
      <c r="R611" s="146">
        <v>0.048</v>
      </c>
      <c r="S611" s="147">
        <v>26.496</v>
      </c>
      <c r="T611" s="148">
        <v>34444.8</v>
      </c>
      <c r="U611" s="149">
        <v>3444.47</v>
      </c>
      <c r="V611" s="150">
        <v>0.1</v>
      </c>
      <c r="W611" s="149">
        <v>13777.93</v>
      </c>
      <c r="X611" s="150">
        <v>0.4</v>
      </c>
      <c r="Y611" s="149">
        <v>5511.17</v>
      </c>
      <c r="Z611" s="157">
        <v>0.16</v>
      </c>
      <c r="AA611" s="149">
        <v>8266.76</v>
      </c>
      <c r="AB611" s="149">
        <v>0.24</v>
      </c>
      <c r="AC611" s="149">
        <v>17222.4</v>
      </c>
      <c r="AD611" s="158">
        <v>0.5</v>
      </c>
      <c r="AE611" s="147">
        <v>3444.47</v>
      </c>
      <c r="AF611" s="159"/>
      <c r="AH611" s="126" t="s">
        <v>20</v>
      </c>
    </row>
    <row r="612" s="114" customFormat="1" ht="36" spans="1:34">
      <c r="A612" s="126">
        <v>789</v>
      </c>
      <c r="B612" s="126" t="s">
        <v>16</v>
      </c>
      <c r="C612" s="126" t="s">
        <v>930</v>
      </c>
      <c r="D612" s="126" t="s">
        <v>20</v>
      </c>
      <c r="E612" s="127" t="s">
        <v>194</v>
      </c>
      <c r="F612" s="127"/>
      <c r="G612" s="126" t="s">
        <v>114</v>
      </c>
      <c r="H612" s="128" t="s">
        <v>1454</v>
      </c>
      <c r="I612" s="126" t="s">
        <v>1455</v>
      </c>
      <c r="J612" s="126" t="s">
        <v>1455</v>
      </c>
      <c r="K612" s="126" t="s">
        <v>1456</v>
      </c>
      <c r="L612" s="126" t="s">
        <v>1456</v>
      </c>
      <c r="M612" s="130">
        <v>45941</v>
      </c>
      <c r="N612" s="131" t="s">
        <v>1457</v>
      </c>
      <c r="O612" s="131">
        <v>46306</v>
      </c>
      <c r="P612" s="127">
        <v>47</v>
      </c>
      <c r="Q612" s="145">
        <v>27450</v>
      </c>
      <c r="R612" s="146">
        <v>0.056</v>
      </c>
      <c r="S612" s="147">
        <v>15.372</v>
      </c>
      <c r="T612" s="148">
        <v>72248.4</v>
      </c>
      <c r="U612" s="149">
        <v>7224.85</v>
      </c>
      <c r="V612" s="150">
        <v>0.1</v>
      </c>
      <c r="W612" s="149">
        <v>28899.35</v>
      </c>
      <c r="X612" s="150">
        <v>0.4</v>
      </c>
      <c r="Y612" s="149">
        <v>11559.74</v>
      </c>
      <c r="Z612" s="157">
        <v>0.16</v>
      </c>
      <c r="AA612" s="149">
        <v>17339.61</v>
      </c>
      <c r="AB612" s="149">
        <v>0.24</v>
      </c>
      <c r="AC612" s="149">
        <v>36124.2</v>
      </c>
      <c r="AD612" s="158">
        <v>0.5</v>
      </c>
      <c r="AE612" s="147">
        <v>7224.85</v>
      </c>
      <c r="AF612" s="159"/>
      <c r="AH612" s="126" t="s">
        <v>20</v>
      </c>
    </row>
    <row r="613" s="114" customFormat="1" ht="36" spans="1:34">
      <c r="A613" s="126">
        <v>790</v>
      </c>
      <c r="B613" s="126" t="s">
        <v>16</v>
      </c>
      <c r="C613" s="126" t="s">
        <v>930</v>
      </c>
      <c r="D613" s="126" t="s">
        <v>20</v>
      </c>
      <c r="E613" s="127" t="s">
        <v>209</v>
      </c>
      <c r="F613" s="127"/>
      <c r="G613" s="126" t="s">
        <v>114</v>
      </c>
      <c r="H613" s="128" t="s">
        <v>1458</v>
      </c>
      <c r="I613" s="126" t="s">
        <v>1452</v>
      </c>
      <c r="J613" s="126" t="s">
        <v>1452</v>
      </c>
      <c r="K613" s="126" t="s">
        <v>1453</v>
      </c>
      <c r="L613" s="126" t="s">
        <v>1453</v>
      </c>
      <c r="M613" s="130">
        <v>45960</v>
      </c>
      <c r="N613" s="131" t="s">
        <v>1447</v>
      </c>
      <c r="O613" s="131">
        <v>46325</v>
      </c>
      <c r="P613" s="127">
        <v>82</v>
      </c>
      <c r="Q613" s="145">
        <v>100000</v>
      </c>
      <c r="R613" s="146">
        <v>0.056</v>
      </c>
      <c r="S613" s="147">
        <v>56</v>
      </c>
      <c r="T613" s="148">
        <v>459200</v>
      </c>
      <c r="U613" s="149">
        <v>45920</v>
      </c>
      <c r="V613" s="150">
        <v>0.1</v>
      </c>
      <c r="W613" s="149">
        <v>183680</v>
      </c>
      <c r="X613" s="150">
        <v>0.4</v>
      </c>
      <c r="Y613" s="149">
        <v>73472</v>
      </c>
      <c r="Z613" s="157">
        <v>0.16</v>
      </c>
      <c r="AA613" s="149">
        <v>110208</v>
      </c>
      <c r="AB613" s="149">
        <v>0.24</v>
      </c>
      <c r="AC613" s="149">
        <v>229600</v>
      </c>
      <c r="AD613" s="158">
        <v>0.5</v>
      </c>
      <c r="AE613" s="147">
        <v>45920</v>
      </c>
      <c r="AF613" s="159"/>
      <c r="AH613" s="126" t="s">
        <v>20</v>
      </c>
    </row>
    <row r="614" s="114" customFormat="1" ht="36" spans="1:34">
      <c r="A614" s="126">
        <v>791</v>
      </c>
      <c r="B614" s="126" t="s">
        <v>16</v>
      </c>
      <c r="C614" s="126" t="s">
        <v>930</v>
      </c>
      <c r="D614" s="126" t="s">
        <v>20</v>
      </c>
      <c r="E614" s="127" t="s">
        <v>853</v>
      </c>
      <c r="F614" s="127"/>
      <c r="G614" s="126" t="s">
        <v>114</v>
      </c>
      <c r="H614" s="128" t="s">
        <v>1459</v>
      </c>
      <c r="I614" s="126" t="s">
        <v>1460</v>
      </c>
      <c r="J614" s="126" t="s">
        <v>1460</v>
      </c>
      <c r="K614" s="126" t="s">
        <v>1400</v>
      </c>
      <c r="L614" s="126" t="s">
        <v>1400</v>
      </c>
      <c r="M614" s="130">
        <v>45928</v>
      </c>
      <c r="N614" s="131" t="s">
        <v>1461</v>
      </c>
      <c r="O614" s="131">
        <v>46294</v>
      </c>
      <c r="P614" s="127">
        <v>83</v>
      </c>
      <c r="Q614" s="145">
        <v>100000</v>
      </c>
      <c r="R614" s="146">
        <v>0.056</v>
      </c>
      <c r="S614" s="147">
        <v>56</v>
      </c>
      <c r="T614" s="148">
        <v>464800</v>
      </c>
      <c r="U614" s="149">
        <v>46480</v>
      </c>
      <c r="V614" s="150">
        <v>0.1</v>
      </c>
      <c r="W614" s="149">
        <v>185920</v>
      </c>
      <c r="X614" s="150">
        <v>0.4</v>
      </c>
      <c r="Y614" s="149">
        <v>74368</v>
      </c>
      <c r="Z614" s="157">
        <v>0.16</v>
      </c>
      <c r="AA614" s="149">
        <v>111552</v>
      </c>
      <c r="AB614" s="149">
        <v>0.24</v>
      </c>
      <c r="AC614" s="149">
        <v>232400</v>
      </c>
      <c r="AD614" s="158">
        <v>0.5</v>
      </c>
      <c r="AE614" s="147">
        <v>46480</v>
      </c>
      <c r="AF614" s="159"/>
      <c r="AH614" s="126" t="s">
        <v>20</v>
      </c>
    </row>
    <row r="615" s="114" customFormat="1" ht="36" spans="1:34">
      <c r="A615" s="126">
        <v>792</v>
      </c>
      <c r="B615" s="126" t="s">
        <v>16</v>
      </c>
      <c r="C615" s="126" t="s">
        <v>930</v>
      </c>
      <c r="D615" s="126" t="s">
        <v>20</v>
      </c>
      <c r="E615" s="127" t="s">
        <v>853</v>
      </c>
      <c r="F615" s="127"/>
      <c r="G615" s="126" t="s">
        <v>114</v>
      </c>
      <c r="H615" s="128" t="s">
        <v>1462</v>
      </c>
      <c r="I615" s="126" t="s">
        <v>1463</v>
      </c>
      <c r="J615" s="126" t="s">
        <v>1463</v>
      </c>
      <c r="K615" s="126" t="s">
        <v>1348</v>
      </c>
      <c r="L615" s="126" t="s">
        <v>1348</v>
      </c>
      <c r="M615" s="130">
        <v>45928</v>
      </c>
      <c r="N615" s="131" t="s">
        <v>1461</v>
      </c>
      <c r="O615" s="131">
        <v>46294</v>
      </c>
      <c r="P615" s="127">
        <v>53</v>
      </c>
      <c r="Q615" s="145">
        <v>100000</v>
      </c>
      <c r="R615" s="146">
        <v>0.056</v>
      </c>
      <c r="S615" s="147">
        <v>56</v>
      </c>
      <c r="T615" s="148">
        <v>296800</v>
      </c>
      <c r="U615" s="149">
        <v>29680</v>
      </c>
      <c r="V615" s="150">
        <v>0.1</v>
      </c>
      <c r="W615" s="149">
        <v>118720</v>
      </c>
      <c r="X615" s="150">
        <v>0.4</v>
      </c>
      <c r="Y615" s="149">
        <v>47488</v>
      </c>
      <c r="Z615" s="157">
        <v>0.16</v>
      </c>
      <c r="AA615" s="149">
        <v>71232</v>
      </c>
      <c r="AB615" s="149">
        <v>0.24</v>
      </c>
      <c r="AC615" s="149">
        <v>148400</v>
      </c>
      <c r="AD615" s="158">
        <v>0.5</v>
      </c>
      <c r="AE615" s="147">
        <v>29680</v>
      </c>
      <c r="AF615" s="159"/>
      <c r="AH615" s="126" t="s">
        <v>20</v>
      </c>
    </row>
    <row r="616" s="114" customFormat="1" ht="36" spans="1:34">
      <c r="A616" s="126">
        <v>793</v>
      </c>
      <c r="B616" s="126" t="s">
        <v>16</v>
      </c>
      <c r="C616" s="126" t="s">
        <v>930</v>
      </c>
      <c r="D616" s="126" t="s">
        <v>20</v>
      </c>
      <c r="E616" s="127" t="s">
        <v>402</v>
      </c>
      <c r="F616" s="127"/>
      <c r="G616" s="126" t="s">
        <v>114</v>
      </c>
      <c r="H616" s="128" t="s">
        <v>1464</v>
      </c>
      <c r="I616" s="126" t="s">
        <v>1465</v>
      </c>
      <c r="J616" s="126" t="s">
        <v>1465</v>
      </c>
      <c r="K616" s="126" t="s">
        <v>1348</v>
      </c>
      <c r="L616" s="126" t="s">
        <v>1348</v>
      </c>
      <c r="M616" s="130">
        <v>45959</v>
      </c>
      <c r="N616" s="131" t="s">
        <v>1447</v>
      </c>
      <c r="O616" s="131">
        <v>46142</v>
      </c>
      <c r="P616" s="127">
        <v>189.5</v>
      </c>
      <c r="Q616" s="145">
        <v>20304</v>
      </c>
      <c r="R616" s="146">
        <v>0.04</v>
      </c>
      <c r="S616" s="147">
        <v>8.1216</v>
      </c>
      <c r="T616" s="148">
        <v>153904.32</v>
      </c>
      <c r="U616" s="149">
        <v>15390.44</v>
      </c>
      <c r="V616" s="150">
        <v>0.1</v>
      </c>
      <c r="W616" s="149">
        <v>61561.72</v>
      </c>
      <c r="X616" s="150">
        <v>0.4</v>
      </c>
      <c r="Y616" s="149">
        <v>24624.69</v>
      </c>
      <c r="Z616" s="157">
        <v>0.16</v>
      </c>
      <c r="AA616" s="149">
        <v>36937.03</v>
      </c>
      <c r="AB616" s="149">
        <v>0.24</v>
      </c>
      <c r="AC616" s="149">
        <v>76952.16</v>
      </c>
      <c r="AD616" s="158">
        <v>0.5</v>
      </c>
      <c r="AE616" s="147">
        <v>15390.44</v>
      </c>
      <c r="AF616" s="159"/>
      <c r="AH616" s="126" t="s">
        <v>20</v>
      </c>
    </row>
    <row r="617" s="114" customFormat="1" ht="36" spans="1:34">
      <c r="A617" s="126">
        <v>794</v>
      </c>
      <c r="B617" s="126" t="s">
        <v>16</v>
      </c>
      <c r="C617" s="126" t="s">
        <v>930</v>
      </c>
      <c r="D617" s="126" t="s">
        <v>20</v>
      </c>
      <c r="E617" s="127" t="s">
        <v>402</v>
      </c>
      <c r="F617" s="127"/>
      <c r="G617" s="126" t="s">
        <v>114</v>
      </c>
      <c r="H617" s="128" t="s">
        <v>1466</v>
      </c>
      <c r="I617" s="126" t="s">
        <v>1416</v>
      </c>
      <c r="J617" s="126" t="s">
        <v>1416</v>
      </c>
      <c r="K617" s="126" t="s">
        <v>1400</v>
      </c>
      <c r="L617" s="126" t="s">
        <v>1400</v>
      </c>
      <c r="M617" s="130">
        <v>45958</v>
      </c>
      <c r="N617" s="131" t="s">
        <v>1467</v>
      </c>
      <c r="O617" s="131">
        <v>46141</v>
      </c>
      <c r="P617" s="127">
        <v>99</v>
      </c>
      <c r="Q617" s="145">
        <v>20304</v>
      </c>
      <c r="R617" s="146">
        <v>0.04</v>
      </c>
      <c r="S617" s="147">
        <v>8.1216</v>
      </c>
      <c r="T617" s="148">
        <v>80403.84</v>
      </c>
      <c r="U617" s="149">
        <v>8040.39</v>
      </c>
      <c r="V617" s="150">
        <v>0.1</v>
      </c>
      <c r="W617" s="149">
        <v>32161.53</v>
      </c>
      <c r="X617" s="150">
        <v>0.4</v>
      </c>
      <c r="Y617" s="149">
        <v>12864.61</v>
      </c>
      <c r="Z617" s="157">
        <v>0.16</v>
      </c>
      <c r="AA617" s="149">
        <v>19296.92</v>
      </c>
      <c r="AB617" s="149">
        <v>0.24</v>
      </c>
      <c r="AC617" s="149">
        <v>40201.92</v>
      </c>
      <c r="AD617" s="158">
        <v>0.5</v>
      </c>
      <c r="AE617" s="147">
        <v>8040.39</v>
      </c>
      <c r="AF617" s="159"/>
      <c r="AH617" s="126" t="s">
        <v>20</v>
      </c>
    </row>
    <row r="618" s="114" customFormat="1" ht="36" spans="1:34">
      <c r="A618" s="126">
        <v>795</v>
      </c>
      <c r="B618" s="126" t="s">
        <v>16</v>
      </c>
      <c r="C618" s="126" t="s">
        <v>930</v>
      </c>
      <c r="D618" s="126" t="s">
        <v>20</v>
      </c>
      <c r="E618" s="127" t="s">
        <v>232</v>
      </c>
      <c r="F618" s="127"/>
      <c r="G618" s="126" t="s">
        <v>114</v>
      </c>
      <c r="H618" s="128" t="s">
        <v>1468</v>
      </c>
      <c r="I618" s="126" t="s">
        <v>1469</v>
      </c>
      <c r="J618" s="126" t="s">
        <v>1469</v>
      </c>
      <c r="K618" s="126" t="s">
        <v>1470</v>
      </c>
      <c r="L618" s="126" t="s">
        <v>1470</v>
      </c>
      <c r="M618" s="130">
        <v>45958</v>
      </c>
      <c r="N618" s="131" t="s">
        <v>1467</v>
      </c>
      <c r="O618" s="131">
        <v>46141</v>
      </c>
      <c r="P618" s="127">
        <v>30</v>
      </c>
      <c r="Q618" s="145">
        <v>55200</v>
      </c>
      <c r="R618" s="146">
        <v>0.04</v>
      </c>
      <c r="S618" s="147">
        <v>22.08</v>
      </c>
      <c r="T618" s="148">
        <v>66240</v>
      </c>
      <c r="U618" s="149">
        <v>6624</v>
      </c>
      <c r="V618" s="150">
        <v>0.1</v>
      </c>
      <c r="W618" s="149">
        <v>26496</v>
      </c>
      <c r="X618" s="150">
        <v>0.4</v>
      </c>
      <c r="Y618" s="149">
        <v>10598.4</v>
      </c>
      <c r="Z618" s="157">
        <v>0.16</v>
      </c>
      <c r="AA618" s="149">
        <v>15897.6</v>
      </c>
      <c r="AB618" s="149">
        <v>0.24</v>
      </c>
      <c r="AC618" s="149">
        <v>33120</v>
      </c>
      <c r="AD618" s="158">
        <v>0.5</v>
      </c>
      <c r="AE618" s="147">
        <v>6624</v>
      </c>
      <c r="AF618" s="159"/>
      <c r="AH618" s="126" t="s">
        <v>20</v>
      </c>
    </row>
    <row r="619" s="114" customFormat="1" ht="48" spans="1:34">
      <c r="A619" s="126">
        <v>796</v>
      </c>
      <c r="B619" s="126" t="s">
        <v>16</v>
      </c>
      <c r="C619" s="126" t="s">
        <v>930</v>
      </c>
      <c r="D619" s="126" t="s">
        <v>20</v>
      </c>
      <c r="E619" s="127" t="s">
        <v>853</v>
      </c>
      <c r="F619" s="127"/>
      <c r="G619" s="126" t="s">
        <v>114</v>
      </c>
      <c r="H619" s="128" t="s">
        <v>1471</v>
      </c>
      <c r="I619" s="126" t="s">
        <v>1472</v>
      </c>
      <c r="J619" s="126" t="s">
        <v>1472</v>
      </c>
      <c r="K619" s="126" t="s">
        <v>1473</v>
      </c>
      <c r="L619" s="126" t="s">
        <v>1473</v>
      </c>
      <c r="M619" s="130">
        <v>45926</v>
      </c>
      <c r="N619" s="131" t="s">
        <v>1474</v>
      </c>
      <c r="O619" s="131">
        <v>46292</v>
      </c>
      <c r="P619" s="127">
        <v>35</v>
      </c>
      <c r="Q619" s="145">
        <v>100000</v>
      </c>
      <c r="R619" s="146">
        <v>0.056</v>
      </c>
      <c r="S619" s="147">
        <v>56</v>
      </c>
      <c r="T619" s="148">
        <v>196000</v>
      </c>
      <c r="U619" s="149">
        <v>19600</v>
      </c>
      <c r="V619" s="150">
        <v>0.1</v>
      </c>
      <c r="W619" s="149">
        <v>78400</v>
      </c>
      <c r="X619" s="150">
        <v>0.4</v>
      </c>
      <c r="Y619" s="149">
        <v>31360</v>
      </c>
      <c r="Z619" s="157">
        <v>0.16</v>
      </c>
      <c r="AA619" s="149">
        <v>47040</v>
      </c>
      <c r="AB619" s="149">
        <v>0.24</v>
      </c>
      <c r="AC619" s="149">
        <v>98000</v>
      </c>
      <c r="AD619" s="158">
        <v>0.5</v>
      </c>
      <c r="AE619" s="147">
        <v>19600</v>
      </c>
      <c r="AF619" s="159"/>
      <c r="AH619" s="126" t="s">
        <v>20</v>
      </c>
    </row>
    <row r="620" s="114" customFormat="1" ht="36" spans="1:34">
      <c r="A620" s="126">
        <v>797</v>
      </c>
      <c r="B620" s="126" t="s">
        <v>16</v>
      </c>
      <c r="C620" s="126" t="s">
        <v>930</v>
      </c>
      <c r="D620" s="126" t="s">
        <v>20</v>
      </c>
      <c r="E620" s="127" t="s">
        <v>242</v>
      </c>
      <c r="F620" s="127"/>
      <c r="G620" s="126" t="s">
        <v>114</v>
      </c>
      <c r="H620" s="128" t="s">
        <v>1475</v>
      </c>
      <c r="I620" s="126" t="s">
        <v>1476</v>
      </c>
      <c r="J620" s="126" t="s">
        <v>1476</v>
      </c>
      <c r="K620" s="126" t="s">
        <v>1400</v>
      </c>
      <c r="L620" s="126" t="s">
        <v>1400</v>
      </c>
      <c r="M620" s="130">
        <v>45971</v>
      </c>
      <c r="N620" s="131" t="s">
        <v>1477</v>
      </c>
      <c r="O620" s="131">
        <v>46245</v>
      </c>
      <c r="P620" s="127">
        <v>11</v>
      </c>
      <c r="Q620" s="145">
        <v>92400</v>
      </c>
      <c r="R620" s="146">
        <v>0.048</v>
      </c>
      <c r="S620" s="147">
        <v>44.352</v>
      </c>
      <c r="T620" s="148">
        <v>48787.2</v>
      </c>
      <c r="U620" s="149">
        <v>4878.72</v>
      </c>
      <c r="V620" s="150">
        <v>0.1</v>
      </c>
      <c r="W620" s="149">
        <v>19514.88</v>
      </c>
      <c r="X620" s="150">
        <v>0.4</v>
      </c>
      <c r="Y620" s="149">
        <v>7805.95</v>
      </c>
      <c r="Z620" s="157">
        <v>0.16</v>
      </c>
      <c r="AA620" s="149">
        <v>11708.93</v>
      </c>
      <c r="AB620" s="149">
        <v>0.24</v>
      </c>
      <c r="AC620" s="149">
        <v>24393.6</v>
      </c>
      <c r="AD620" s="158">
        <v>0.5</v>
      </c>
      <c r="AE620" s="147">
        <v>4878.72</v>
      </c>
      <c r="AF620" s="159"/>
      <c r="AH620" s="126" t="s">
        <v>20</v>
      </c>
    </row>
    <row r="621" s="114" customFormat="1" ht="36" spans="1:34">
      <c r="A621" s="126">
        <v>798</v>
      </c>
      <c r="B621" s="126" t="s">
        <v>16</v>
      </c>
      <c r="C621" s="126" t="s">
        <v>930</v>
      </c>
      <c r="D621" s="126" t="s">
        <v>20</v>
      </c>
      <c r="E621" s="127" t="s">
        <v>232</v>
      </c>
      <c r="F621" s="127"/>
      <c r="G621" s="126" t="s">
        <v>114</v>
      </c>
      <c r="H621" s="128" t="s">
        <v>1475</v>
      </c>
      <c r="I621" s="126" t="s">
        <v>1476</v>
      </c>
      <c r="J621" s="126" t="s">
        <v>1476</v>
      </c>
      <c r="K621" s="126" t="s">
        <v>1400</v>
      </c>
      <c r="L621" s="126" t="s">
        <v>1400</v>
      </c>
      <c r="M621" s="130">
        <v>45971</v>
      </c>
      <c r="N621" s="131" t="s">
        <v>1477</v>
      </c>
      <c r="O621" s="131">
        <v>46245</v>
      </c>
      <c r="P621" s="127">
        <v>3</v>
      </c>
      <c r="Q621" s="145">
        <v>55200</v>
      </c>
      <c r="R621" s="146">
        <v>0.048</v>
      </c>
      <c r="S621" s="147">
        <v>26.49</v>
      </c>
      <c r="T621" s="148">
        <v>7948.8</v>
      </c>
      <c r="U621" s="149">
        <v>794.88</v>
      </c>
      <c r="V621" s="150">
        <v>0.1</v>
      </c>
      <c r="W621" s="149">
        <v>3179.52</v>
      </c>
      <c r="X621" s="150">
        <v>0.4</v>
      </c>
      <c r="Y621" s="149">
        <v>1271.81</v>
      </c>
      <c r="Z621" s="157">
        <v>0.16</v>
      </c>
      <c r="AA621" s="149">
        <v>1907.71</v>
      </c>
      <c r="AB621" s="149">
        <v>0.24</v>
      </c>
      <c r="AC621" s="149">
        <v>3974.4</v>
      </c>
      <c r="AD621" s="158">
        <v>0.5</v>
      </c>
      <c r="AE621" s="147">
        <v>794.88</v>
      </c>
      <c r="AF621" s="159"/>
      <c r="AH621" s="126" t="s">
        <v>20</v>
      </c>
    </row>
    <row r="622" s="114" customFormat="1" ht="36" spans="1:34">
      <c r="A622" s="126">
        <v>799</v>
      </c>
      <c r="B622" s="126" t="s">
        <v>16</v>
      </c>
      <c r="C622" s="126" t="s">
        <v>930</v>
      </c>
      <c r="D622" s="126" t="s">
        <v>20</v>
      </c>
      <c r="E622" s="127" t="s">
        <v>853</v>
      </c>
      <c r="F622" s="127"/>
      <c r="G622" s="126" t="s">
        <v>114</v>
      </c>
      <c r="H622" s="128" t="s">
        <v>1478</v>
      </c>
      <c r="I622" s="126" t="s">
        <v>1397</v>
      </c>
      <c r="J622" s="126" t="s">
        <v>1397</v>
      </c>
      <c r="K622" s="126" t="s">
        <v>1364</v>
      </c>
      <c r="L622" s="126" t="s">
        <v>1364</v>
      </c>
      <c r="M622" s="130">
        <v>45982</v>
      </c>
      <c r="N622" s="131" t="s">
        <v>1479</v>
      </c>
      <c r="O622" s="131">
        <v>46355</v>
      </c>
      <c r="P622" s="127">
        <v>105</v>
      </c>
      <c r="Q622" s="145">
        <v>100000</v>
      </c>
      <c r="R622" s="146">
        <v>0.056</v>
      </c>
      <c r="S622" s="147">
        <v>56</v>
      </c>
      <c r="T622" s="148">
        <v>588000</v>
      </c>
      <c r="U622" s="149">
        <v>58800</v>
      </c>
      <c r="V622" s="150">
        <v>0.1</v>
      </c>
      <c r="W622" s="149">
        <v>235200</v>
      </c>
      <c r="X622" s="150">
        <v>0.4</v>
      </c>
      <c r="Y622" s="149">
        <v>94080</v>
      </c>
      <c r="Z622" s="157">
        <v>0.16</v>
      </c>
      <c r="AA622" s="149">
        <v>141120</v>
      </c>
      <c r="AB622" s="149">
        <v>0.24</v>
      </c>
      <c r="AC622" s="149">
        <v>294000</v>
      </c>
      <c r="AD622" s="158">
        <v>0.5</v>
      </c>
      <c r="AE622" s="147">
        <v>58800</v>
      </c>
      <c r="AF622" s="159"/>
      <c r="AH622" s="126" t="s">
        <v>20</v>
      </c>
    </row>
    <row r="623" s="114" customFormat="1" ht="36" spans="1:34">
      <c r="A623" s="126">
        <v>800</v>
      </c>
      <c r="B623" s="126" t="s">
        <v>16</v>
      </c>
      <c r="C623" s="126" t="s">
        <v>930</v>
      </c>
      <c r="D623" s="126" t="s">
        <v>20</v>
      </c>
      <c r="E623" s="127" t="s">
        <v>402</v>
      </c>
      <c r="F623" s="127"/>
      <c r="G623" s="126" t="s">
        <v>114</v>
      </c>
      <c r="H623" s="128" t="s">
        <v>1480</v>
      </c>
      <c r="I623" s="126" t="s">
        <v>1481</v>
      </c>
      <c r="J623" s="126" t="s">
        <v>1481</v>
      </c>
      <c r="K623" s="126" t="s">
        <v>1400</v>
      </c>
      <c r="L623" s="126" t="s">
        <v>1400</v>
      </c>
      <c r="M623" s="130">
        <v>45986</v>
      </c>
      <c r="N623" s="131" t="s">
        <v>1482</v>
      </c>
      <c r="O623" s="131">
        <v>46169</v>
      </c>
      <c r="P623" s="127">
        <v>57</v>
      </c>
      <c r="Q623" s="145">
        <v>20304</v>
      </c>
      <c r="R623" s="146">
        <v>0.04</v>
      </c>
      <c r="S623" s="147">
        <v>8.1216</v>
      </c>
      <c r="T623" s="148">
        <v>46293.12</v>
      </c>
      <c r="U623" s="149">
        <v>4629.32</v>
      </c>
      <c r="V623" s="150">
        <v>0.1</v>
      </c>
      <c r="W623" s="149">
        <v>18517.24</v>
      </c>
      <c r="X623" s="150">
        <v>0.4</v>
      </c>
      <c r="Y623" s="149">
        <v>7406.9</v>
      </c>
      <c r="Z623" s="157">
        <v>0.16</v>
      </c>
      <c r="AA623" s="149">
        <v>11110.34</v>
      </c>
      <c r="AB623" s="149">
        <v>0.24</v>
      </c>
      <c r="AC623" s="149">
        <v>23146.56</v>
      </c>
      <c r="AD623" s="158">
        <v>0.5</v>
      </c>
      <c r="AE623" s="147">
        <v>4629.32</v>
      </c>
      <c r="AF623" s="159"/>
      <c r="AH623" s="126" t="s">
        <v>20</v>
      </c>
    </row>
    <row r="624" s="114" customFormat="1" ht="36" spans="1:34">
      <c r="A624" s="126">
        <v>801</v>
      </c>
      <c r="B624" s="126" t="s">
        <v>16</v>
      </c>
      <c r="C624" s="126" t="s">
        <v>930</v>
      </c>
      <c r="D624" s="126" t="s">
        <v>20</v>
      </c>
      <c r="E624" s="127" t="s">
        <v>209</v>
      </c>
      <c r="F624" s="127"/>
      <c r="G624" s="126" t="s">
        <v>114</v>
      </c>
      <c r="H624" s="128" t="s">
        <v>1483</v>
      </c>
      <c r="I624" s="126" t="s">
        <v>1484</v>
      </c>
      <c r="J624" s="126" t="s">
        <v>1484</v>
      </c>
      <c r="K624" s="126" t="s">
        <v>1428</v>
      </c>
      <c r="L624" s="126" t="s">
        <v>1428</v>
      </c>
      <c r="M624" s="130">
        <v>45987</v>
      </c>
      <c r="N624" s="131" t="s">
        <v>1479</v>
      </c>
      <c r="O624" s="131">
        <v>46355</v>
      </c>
      <c r="P624" s="127">
        <v>119</v>
      </c>
      <c r="Q624" s="145">
        <v>100000</v>
      </c>
      <c r="R624" s="146">
        <v>0.056</v>
      </c>
      <c r="S624" s="147">
        <v>56</v>
      </c>
      <c r="T624" s="148">
        <v>666400</v>
      </c>
      <c r="U624" s="149">
        <v>66640</v>
      </c>
      <c r="V624" s="150">
        <v>0.1</v>
      </c>
      <c r="W624" s="149">
        <v>266560</v>
      </c>
      <c r="X624" s="150">
        <v>0.4</v>
      </c>
      <c r="Y624" s="149">
        <v>106624</v>
      </c>
      <c r="Z624" s="157">
        <v>0.16</v>
      </c>
      <c r="AA624" s="149">
        <v>159936</v>
      </c>
      <c r="AB624" s="149">
        <v>0.24</v>
      </c>
      <c r="AC624" s="149">
        <v>333200</v>
      </c>
      <c r="AD624" s="158">
        <v>0.5</v>
      </c>
      <c r="AE624" s="147">
        <v>66640</v>
      </c>
      <c r="AF624" s="159"/>
      <c r="AH624" s="126" t="s">
        <v>20</v>
      </c>
    </row>
    <row r="625" s="114" customFormat="1" ht="36" spans="1:34">
      <c r="A625" s="126">
        <v>802</v>
      </c>
      <c r="B625" s="126" t="s">
        <v>16</v>
      </c>
      <c r="C625" s="126" t="s">
        <v>930</v>
      </c>
      <c r="D625" s="126" t="s">
        <v>20</v>
      </c>
      <c r="E625" s="127" t="s">
        <v>209</v>
      </c>
      <c r="F625" s="127"/>
      <c r="G625" s="126" t="s">
        <v>114</v>
      </c>
      <c r="H625" s="128" t="s">
        <v>1485</v>
      </c>
      <c r="I625" s="126" t="s">
        <v>1484</v>
      </c>
      <c r="J625" s="126" t="s">
        <v>1484</v>
      </c>
      <c r="K625" s="126" t="s">
        <v>1364</v>
      </c>
      <c r="L625" s="126" t="s">
        <v>1364</v>
      </c>
      <c r="M625" s="130">
        <v>45987</v>
      </c>
      <c r="N625" s="131" t="s">
        <v>1479</v>
      </c>
      <c r="O625" s="131">
        <v>46355</v>
      </c>
      <c r="P625" s="127">
        <v>177.5</v>
      </c>
      <c r="Q625" s="145">
        <v>100000</v>
      </c>
      <c r="R625" s="146">
        <v>0.056</v>
      </c>
      <c r="S625" s="147">
        <v>56</v>
      </c>
      <c r="T625" s="148">
        <v>994000</v>
      </c>
      <c r="U625" s="149">
        <v>99400</v>
      </c>
      <c r="V625" s="150">
        <v>0.1</v>
      </c>
      <c r="W625" s="149">
        <v>397600</v>
      </c>
      <c r="X625" s="150">
        <v>0.4</v>
      </c>
      <c r="Y625" s="149">
        <v>159040</v>
      </c>
      <c r="Z625" s="157">
        <v>0.16</v>
      </c>
      <c r="AA625" s="149">
        <v>238560</v>
      </c>
      <c r="AB625" s="149">
        <v>0.24</v>
      </c>
      <c r="AC625" s="149">
        <v>497000</v>
      </c>
      <c r="AD625" s="158">
        <v>0.5</v>
      </c>
      <c r="AE625" s="147">
        <v>99400</v>
      </c>
      <c r="AF625" s="159"/>
      <c r="AH625" s="126" t="s">
        <v>20</v>
      </c>
    </row>
    <row r="626" s="114" customFormat="1" ht="36" spans="1:34">
      <c r="A626" s="126">
        <v>803</v>
      </c>
      <c r="B626" s="126" t="s">
        <v>16</v>
      </c>
      <c r="C626" s="126" t="s">
        <v>930</v>
      </c>
      <c r="D626" s="126" t="s">
        <v>20</v>
      </c>
      <c r="E626" s="127" t="s">
        <v>1011</v>
      </c>
      <c r="F626" s="127"/>
      <c r="G626" s="126" t="s">
        <v>114</v>
      </c>
      <c r="H626" s="128" t="s">
        <v>1486</v>
      </c>
      <c r="I626" s="126" t="s">
        <v>1487</v>
      </c>
      <c r="J626" s="126" t="s">
        <v>1487</v>
      </c>
      <c r="K626" s="126" t="s">
        <v>1456</v>
      </c>
      <c r="L626" s="126" t="s">
        <v>1456</v>
      </c>
      <c r="M626" s="130">
        <v>45989</v>
      </c>
      <c r="N626" s="131" t="s">
        <v>1479</v>
      </c>
      <c r="O626" s="131">
        <v>46355</v>
      </c>
      <c r="P626" s="127">
        <v>81.5</v>
      </c>
      <c r="Q626" s="145">
        <v>25980</v>
      </c>
      <c r="R626" s="146">
        <v>0.056</v>
      </c>
      <c r="S626" s="147">
        <v>14.55</v>
      </c>
      <c r="T626" s="148">
        <v>118572.72</v>
      </c>
      <c r="U626" s="149">
        <v>11857.26</v>
      </c>
      <c r="V626" s="150">
        <v>0.1</v>
      </c>
      <c r="W626" s="149">
        <v>47429.1</v>
      </c>
      <c r="X626" s="150">
        <v>0.4</v>
      </c>
      <c r="Y626" s="149">
        <v>18971.64</v>
      </c>
      <c r="Z626" s="157">
        <v>0.16</v>
      </c>
      <c r="AA626" s="149">
        <v>28457.46</v>
      </c>
      <c r="AB626" s="149">
        <v>0.24</v>
      </c>
      <c r="AC626" s="149">
        <v>59286.36</v>
      </c>
      <c r="AD626" s="158">
        <v>0.5</v>
      </c>
      <c r="AE626" s="147">
        <v>11857.26</v>
      </c>
      <c r="AF626" s="159"/>
      <c r="AH626" s="126" t="s">
        <v>20</v>
      </c>
    </row>
    <row r="627" s="114" customFormat="1" ht="36" spans="1:34">
      <c r="A627" s="126">
        <v>804</v>
      </c>
      <c r="B627" s="126" t="s">
        <v>16</v>
      </c>
      <c r="C627" s="126" t="s">
        <v>930</v>
      </c>
      <c r="D627" s="126" t="s">
        <v>20</v>
      </c>
      <c r="E627" s="127" t="s">
        <v>242</v>
      </c>
      <c r="F627" s="127"/>
      <c r="G627" s="126" t="s">
        <v>114</v>
      </c>
      <c r="H627" s="128" t="s">
        <v>1486</v>
      </c>
      <c r="I627" s="126" t="s">
        <v>1487</v>
      </c>
      <c r="J627" s="126" t="s">
        <v>1487</v>
      </c>
      <c r="K627" s="126" t="s">
        <v>1456</v>
      </c>
      <c r="L627" s="126" t="s">
        <v>1456</v>
      </c>
      <c r="M627" s="130">
        <v>45989</v>
      </c>
      <c r="N627" s="131" t="s">
        <v>1479</v>
      </c>
      <c r="O627" s="131">
        <v>46355</v>
      </c>
      <c r="P627" s="127">
        <v>33</v>
      </c>
      <c r="Q627" s="145">
        <v>99000</v>
      </c>
      <c r="R627" s="146">
        <v>0.056</v>
      </c>
      <c r="S627" s="147">
        <v>55.44</v>
      </c>
      <c r="T627" s="148">
        <v>182952</v>
      </c>
      <c r="U627" s="149">
        <v>18295.2</v>
      </c>
      <c r="V627" s="150">
        <v>0.1</v>
      </c>
      <c r="W627" s="149">
        <v>73180.8</v>
      </c>
      <c r="X627" s="150">
        <v>0.4</v>
      </c>
      <c r="Y627" s="149">
        <v>29272.32</v>
      </c>
      <c r="Z627" s="157">
        <v>0.16</v>
      </c>
      <c r="AA627" s="149">
        <v>43908.48</v>
      </c>
      <c r="AB627" s="149">
        <v>0.24</v>
      </c>
      <c r="AC627" s="149">
        <v>91476</v>
      </c>
      <c r="AD627" s="158">
        <v>0.5</v>
      </c>
      <c r="AE627" s="147">
        <v>18295.2</v>
      </c>
      <c r="AF627" s="159"/>
      <c r="AH627" s="126" t="s">
        <v>20</v>
      </c>
    </row>
    <row r="628" s="114" customFormat="1" ht="36" spans="1:34">
      <c r="A628" s="126">
        <v>805</v>
      </c>
      <c r="B628" s="126" t="s">
        <v>16</v>
      </c>
      <c r="C628" s="126" t="s">
        <v>930</v>
      </c>
      <c r="D628" s="126" t="s">
        <v>20</v>
      </c>
      <c r="E628" s="127" t="s">
        <v>853</v>
      </c>
      <c r="F628" s="127"/>
      <c r="G628" s="126" t="s">
        <v>114</v>
      </c>
      <c r="H628" s="128" t="s">
        <v>1488</v>
      </c>
      <c r="I628" s="126" t="s">
        <v>1489</v>
      </c>
      <c r="J628" s="126" t="s">
        <v>1489</v>
      </c>
      <c r="K628" s="126" t="s">
        <v>1400</v>
      </c>
      <c r="L628" s="126" t="s">
        <v>1400</v>
      </c>
      <c r="M628" s="130">
        <v>45989</v>
      </c>
      <c r="N628" s="131" t="s">
        <v>1479</v>
      </c>
      <c r="O628" s="131">
        <v>46355</v>
      </c>
      <c r="P628" s="127">
        <v>133</v>
      </c>
      <c r="Q628" s="145">
        <v>100000</v>
      </c>
      <c r="R628" s="146">
        <v>0.056</v>
      </c>
      <c r="S628" s="147">
        <v>56</v>
      </c>
      <c r="T628" s="148">
        <v>744800</v>
      </c>
      <c r="U628" s="149">
        <v>74480</v>
      </c>
      <c r="V628" s="150">
        <v>0.1</v>
      </c>
      <c r="W628" s="149">
        <v>297920</v>
      </c>
      <c r="X628" s="150">
        <v>0.4</v>
      </c>
      <c r="Y628" s="149">
        <v>119168</v>
      </c>
      <c r="Z628" s="157">
        <v>0.16</v>
      </c>
      <c r="AA628" s="149">
        <v>178752</v>
      </c>
      <c r="AB628" s="149">
        <v>0.24</v>
      </c>
      <c r="AC628" s="149">
        <v>372400</v>
      </c>
      <c r="AD628" s="158">
        <v>0.5</v>
      </c>
      <c r="AE628" s="147">
        <v>74480</v>
      </c>
      <c r="AF628" s="159"/>
      <c r="AH628" s="126" t="s">
        <v>20</v>
      </c>
    </row>
    <row r="629" s="114" customFormat="1" ht="48" spans="1:34">
      <c r="A629" s="126">
        <v>806</v>
      </c>
      <c r="B629" s="126" t="s">
        <v>16</v>
      </c>
      <c r="C629" s="126" t="s">
        <v>930</v>
      </c>
      <c r="D629" s="126" t="s">
        <v>20</v>
      </c>
      <c r="E629" s="127" t="s">
        <v>402</v>
      </c>
      <c r="F629" s="127"/>
      <c r="G629" s="126" t="s">
        <v>114</v>
      </c>
      <c r="H629" s="128" t="s">
        <v>1490</v>
      </c>
      <c r="I629" s="126" t="s">
        <v>1491</v>
      </c>
      <c r="J629" s="126" t="s">
        <v>1491</v>
      </c>
      <c r="K629" s="126" t="s">
        <v>1492</v>
      </c>
      <c r="L629" s="126" t="s">
        <v>1492</v>
      </c>
      <c r="M629" s="130">
        <v>46003</v>
      </c>
      <c r="N629" s="131" t="s">
        <v>1493</v>
      </c>
      <c r="O629" s="131">
        <v>46185</v>
      </c>
      <c r="P629" s="127">
        <v>90</v>
      </c>
      <c r="Q629" s="145">
        <v>20304</v>
      </c>
      <c r="R629" s="146">
        <v>0.04</v>
      </c>
      <c r="S629" s="147">
        <v>8.1216</v>
      </c>
      <c r="T629" s="148">
        <v>73094.4</v>
      </c>
      <c r="U629" s="149">
        <v>7309.44</v>
      </c>
      <c r="V629" s="150">
        <v>0.1</v>
      </c>
      <c r="W629" s="149">
        <v>29237.76</v>
      </c>
      <c r="X629" s="150">
        <v>0.4</v>
      </c>
      <c r="Y629" s="149">
        <v>11695.1</v>
      </c>
      <c r="Z629" s="157">
        <v>0.16</v>
      </c>
      <c r="AA629" s="149">
        <v>17542.66</v>
      </c>
      <c r="AB629" s="149">
        <v>0.24</v>
      </c>
      <c r="AC629" s="149">
        <v>36547.2</v>
      </c>
      <c r="AD629" s="158">
        <v>0.5</v>
      </c>
      <c r="AE629" s="147">
        <v>7309.44</v>
      </c>
      <c r="AF629" s="159"/>
      <c r="AH629" s="126" t="s">
        <v>20</v>
      </c>
    </row>
    <row r="630" s="114" customFormat="1" ht="48" spans="1:34">
      <c r="A630" s="126">
        <v>807</v>
      </c>
      <c r="B630" s="126" t="s">
        <v>16</v>
      </c>
      <c r="C630" s="126" t="s">
        <v>930</v>
      </c>
      <c r="D630" s="126" t="s">
        <v>20</v>
      </c>
      <c r="E630" s="127" t="s">
        <v>209</v>
      </c>
      <c r="F630" s="127"/>
      <c r="G630" s="126" t="s">
        <v>114</v>
      </c>
      <c r="H630" s="128" t="s">
        <v>1494</v>
      </c>
      <c r="I630" s="126" t="s">
        <v>1495</v>
      </c>
      <c r="J630" s="126" t="s">
        <v>1495</v>
      </c>
      <c r="K630" s="126" t="s">
        <v>1496</v>
      </c>
      <c r="L630" s="126" t="s">
        <v>1496</v>
      </c>
      <c r="M630" s="130">
        <v>46003</v>
      </c>
      <c r="N630" s="131" t="s">
        <v>1497</v>
      </c>
      <c r="O630" s="131">
        <v>46369</v>
      </c>
      <c r="P630" s="127">
        <v>116.5</v>
      </c>
      <c r="Q630" s="145">
        <v>100000</v>
      </c>
      <c r="R630" s="146">
        <v>0.056</v>
      </c>
      <c r="S630" s="147">
        <v>56</v>
      </c>
      <c r="T630" s="148">
        <v>652400</v>
      </c>
      <c r="U630" s="149">
        <v>65240</v>
      </c>
      <c r="V630" s="150">
        <v>0.1</v>
      </c>
      <c r="W630" s="149">
        <v>260960</v>
      </c>
      <c r="X630" s="150">
        <v>0.4</v>
      </c>
      <c r="Y630" s="149">
        <v>104384</v>
      </c>
      <c r="Z630" s="157">
        <v>0.16</v>
      </c>
      <c r="AA630" s="149">
        <v>156576</v>
      </c>
      <c r="AB630" s="149">
        <v>0.24</v>
      </c>
      <c r="AC630" s="149">
        <v>326200</v>
      </c>
      <c r="AD630" s="158">
        <v>0.5</v>
      </c>
      <c r="AE630" s="147">
        <v>65240</v>
      </c>
      <c r="AF630" s="159"/>
      <c r="AH630" s="126" t="s">
        <v>20</v>
      </c>
    </row>
    <row r="631" s="114" customFormat="1" ht="84" spans="1:34">
      <c r="A631" s="126">
        <v>808</v>
      </c>
      <c r="B631" s="126" t="s">
        <v>16</v>
      </c>
      <c r="C631" s="126" t="s">
        <v>930</v>
      </c>
      <c r="D631" s="126" t="s">
        <v>20</v>
      </c>
      <c r="E631" s="127" t="s">
        <v>194</v>
      </c>
      <c r="F631" s="127"/>
      <c r="G631" s="126" t="s">
        <v>114</v>
      </c>
      <c r="H631" s="128" t="s">
        <v>1498</v>
      </c>
      <c r="I631" s="126" t="s">
        <v>1499</v>
      </c>
      <c r="J631" s="126" t="s">
        <v>1499</v>
      </c>
      <c r="K631" s="126" t="s">
        <v>1500</v>
      </c>
      <c r="L631" s="126" t="s">
        <v>1500</v>
      </c>
      <c r="M631" s="130">
        <v>46014</v>
      </c>
      <c r="N631" s="131" t="s">
        <v>1501</v>
      </c>
      <c r="O631" s="131">
        <v>46196</v>
      </c>
      <c r="P631" s="127">
        <v>56.5</v>
      </c>
      <c r="Q631" s="145">
        <v>27450</v>
      </c>
      <c r="R631" s="146">
        <v>0.04</v>
      </c>
      <c r="S631" s="147">
        <v>10.98</v>
      </c>
      <c r="T631" s="148">
        <v>62037</v>
      </c>
      <c r="U631" s="149">
        <v>6203.7</v>
      </c>
      <c r="V631" s="150">
        <v>0.1</v>
      </c>
      <c r="W631" s="149">
        <v>24814.8</v>
      </c>
      <c r="X631" s="150">
        <v>0.4</v>
      </c>
      <c r="Y631" s="149">
        <v>9925.92</v>
      </c>
      <c r="Z631" s="157">
        <v>0.16</v>
      </c>
      <c r="AA631" s="149">
        <v>14888.88</v>
      </c>
      <c r="AB631" s="149">
        <v>0.24</v>
      </c>
      <c r="AC631" s="149">
        <v>31018.5</v>
      </c>
      <c r="AD631" s="158">
        <v>0.5</v>
      </c>
      <c r="AE631" s="147">
        <v>6203.7</v>
      </c>
      <c r="AF631" s="159"/>
      <c r="AH631" s="126" t="s">
        <v>20</v>
      </c>
    </row>
    <row r="632" s="114" customFormat="1" ht="72" spans="1:34">
      <c r="A632" s="126">
        <v>809</v>
      </c>
      <c r="B632" s="126" t="s">
        <v>16</v>
      </c>
      <c r="C632" s="126" t="s">
        <v>930</v>
      </c>
      <c r="D632" s="126" t="s">
        <v>20</v>
      </c>
      <c r="E632" s="127" t="s">
        <v>242</v>
      </c>
      <c r="F632" s="127"/>
      <c r="G632" s="126" t="s">
        <v>114</v>
      </c>
      <c r="H632" s="128" t="s">
        <v>1502</v>
      </c>
      <c r="I632" s="126" t="s">
        <v>1503</v>
      </c>
      <c r="J632" s="126" t="s">
        <v>1503</v>
      </c>
      <c r="K632" s="126" t="s">
        <v>1504</v>
      </c>
      <c r="L632" s="126" t="s">
        <v>1504</v>
      </c>
      <c r="M632" s="130">
        <v>46014</v>
      </c>
      <c r="N632" s="131" t="s">
        <v>1505</v>
      </c>
      <c r="O632" s="131">
        <v>46386</v>
      </c>
      <c r="P632" s="127">
        <v>104.5</v>
      </c>
      <c r="Q632" s="145">
        <v>99000</v>
      </c>
      <c r="R632" s="146">
        <v>0.056</v>
      </c>
      <c r="S632" s="147">
        <v>55.44</v>
      </c>
      <c r="T632" s="148">
        <v>579348</v>
      </c>
      <c r="U632" s="149">
        <v>57934.8</v>
      </c>
      <c r="V632" s="150">
        <v>0.1</v>
      </c>
      <c r="W632" s="149">
        <v>231739.2</v>
      </c>
      <c r="X632" s="150">
        <v>0.4</v>
      </c>
      <c r="Y632" s="149">
        <v>92695.68</v>
      </c>
      <c r="Z632" s="157">
        <v>0.16</v>
      </c>
      <c r="AA632" s="149">
        <v>139043.52</v>
      </c>
      <c r="AB632" s="149">
        <v>0.24</v>
      </c>
      <c r="AC632" s="149">
        <v>289674</v>
      </c>
      <c r="AD632" s="158">
        <v>0.5</v>
      </c>
      <c r="AE632" s="147">
        <v>57934.8</v>
      </c>
      <c r="AF632" s="159"/>
      <c r="AH632" s="126" t="s">
        <v>20</v>
      </c>
    </row>
    <row r="633" s="114" customFormat="1" ht="72" spans="1:34">
      <c r="A633" s="126">
        <v>810</v>
      </c>
      <c r="B633" s="126" t="s">
        <v>16</v>
      </c>
      <c r="C633" s="126" t="s">
        <v>930</v>
      </c>
      <c r="D633" s="126" t="s">
        <v>20</v>
      </c>
      <c r="E633" s="127" t="s">
        <v>1019</v>
      </c>
      <c r="F633" s="127"/>
      <c r="G633" s="126" t="s">
        <v>114</v>
      </c>
      <c r="H633" s="128" t="s">
        <v>1506</v>
      </c>
      <c r="I633" s="126" t="s">
        <v>1406</v>
      </c>
      <c r="J633" s="126" t="s">
        <v>1406</v>
      </c>
      <c r="K633" s="126" t="s">
        <v>1507</v>
      </c>
      <c r="L633" s="126" t="s">
        <v>1507</v>
      </c>
      <c r="M633" s="130">
        <v>46014</v>
      </c>
      <c r="N633" s="131" t="s">
        <v>1508</v>
      </c>
      <c r="O633" s="131">
        <v>46202</v>
      </c>
      <c r="P633" s="127">
        <v>23</v>
      </c>
      <c r="Q633" s="145">
        <v>24900</v>
      </c>
      <c r="R633" s="146">
        <v>0.04</v>
      </c>
      <c r="S633" s="147">
        <v>9.96</v>
      </c>
      <c r="T633" s="148">
        <v>22908</v>
      </c>
      <c r="U633" s="149">
        <v>2290.8</v>
      </c>
      <c r="V633" s="150">
        <v>0.1</v>
      </c>
      <c r="W633" s="149">
        <v>9163.2</v>
      </c>
      <c r="X633" s="150">
        <v>0.4</v>
      </c>
      <c r="Y633" s="149">
        <v>3665.28</v>
      </c>
      <c r="Z633" s="157">
        <v>0.16</v>
      </c>
      <c r="AA633" s="149">
        <v>5497.92</v>
      </c>
      <c r="AB633" s="149">
        <v>0.24</v>
      </c>
      <c r="AC633" s="149">
        <v>11454</v>
      </c>
      <c r="AD633" s="158">
        <v>0.5</v>
      </c>
      <c r="AE633" s="147">
        <v>2290.8</v>
      </c>
      <c r="AF633" s="159"/>
      <c r="AH633" s="126" t="s">
        <v>20</v>
      </c>
    </row>
    <row r="634" s="114" customFormat="1" ht="60" spans="1:34">
      <c r="A634" s="126">
        <v>811</v>
      </c>
      <c r="B634" s="126" t="s">
        <v>16</v>
      </c>
      <c r="C634" s="126" t="s">
        <v>930</v>
      </c>
      <c r="D634" s="126" t="s">
        <v>20</v>
      </c>
      <c r="E634" s="127" t="s">
        <v>242</v>
      </c>
      <c r="F634" s="127"/>
      <c r="G634" s="126" t="s">
        <v>114</v>
      </c>
      <c r="H634" s="128" t="s">
        <v>1509</v>
      </c>
      <c r="I634" s="126" t="s">
        <v>1510</v>
      </c>
      <c r="J634" s="126" t="s">
        <v>1510</v>
      </c>
      <c r="K634" s="126" t="s">
        <v>1511</v>
      </c>
      <c r="L634" s="126" t="s">
        <v>1511</v>
      </c>
      <c r="M634" s="130">
        <v>46014</v>
      </c>
      <c r="N634" s="131" t="s">
        <v>1505</v>
      </c>
      <c r="O634" s="131">
        <v>46386</v>
      </c>
      <c r="P634" s="127">
        <v>78.5</v>
      </c>
      <c r="Q634" s="145">
        <v>99000</v>
      </c>
      <c r="R634" s="146">
        <v>0.056</v>
      </c>
      <c r="S634" s="147">
        <v>55.44</v>
      </c>
      <c r="T634" s="148">
        <v>435204</v>
      </c>
      <c r="U634" s="149">
        <v>43520.4</v>
      </c>
      <c r="V634" s="150">
        <v>0.1</v>
      </c>
      <c r="W634" s="149">
        <v>174081.6</v>
      </c>
      <c r="X634" s="150">
        <v>0.4</v>
      </c>
      <c r="Y634" s="149">
        <v>69632.64</v>
      </c>
      <c r="Z634" s="157">
        <v>0.16</v>
      </c>
      <c r="AA634" s="149">
        <v>104448.96</v>
      </c>
      <c r="AB634" s="149">
        <v>0.24</v>
      </c>
      <c r="AC634" s="149">
        <v>217602</v>
      </c>
      <c r="AD634" s="158">
        <v>0.5</v>
      </c>
      <c r="AE634" s="147">
        <v>43520.4</v>
      </c>
      <c r="AF634" s="159"/>
      <c r="AH634" s="126" t="s">
        <v>20</v>
      </c>
    </row>
    <row r="635" s="114" customFormat="1" ht="60" spans="1:34">
      <c r="A635" s="126">
        <v>812</v>
      </c>
      <c r="B635" s="126" t="s">
        <v>16</v>
      </c>
      <c r="C635" s="126" t="s">
        <v>930</v>
      </c>
      <c r="D635" s="126" t="s">
        <v>20</v>
      </c>
      <c r="E635" s="127" t="s">
        <v>1512</v>
      </c>
      <c r="F635" s="127"/>
      <c r="G635" s="126" t="s">
        <v>114</v>
      </c>
      <c r="H635" s="128" t="s">
        <v>1509</v>
      </c>
      <c r="I635" s="126" t="s">
        <v>1510</v>
      </c>
      <c r="J635" s="126" t="s">
        <v>1510</v>
      </c>
      <c r="K635" s="126" t="s">
        <v>1511</v>
      </c>
      <c r="L635" s="126" t="s">
        <v>1511</v>
      </c>
      <c r="M635" s="130">
        <v>46014</v>
      </c>
      <c r="N635" s="131" t="s">
        <v>1505</v>
      </c>
      <c r="O635" s="131">
        <v>46386</v>
      </c>
      <c r="P635" s="127">
        <v>13</v>
      </c>
      <c r="Q635" s="145">
        <v>26000</v>
      </c>
      <c r="R635" s="146">
        <v>0.056</v>
      </c>
      <c r="S635" s="147">
        <v>14.56</v>
      </c>
      <c r="T635" s="148">
        <v>18928</v>
      </c>
      <c r="U635" s="149">
        <v>1892.8</v>
      </c>
      <c r="V635" s="150">
        <v>0.1</v>
      </c>
      <c r="W635" s="149">
        <v>7571.2</v>
      </c>
      <c r="X635" s="150">
        <v>0.4</v>
      </c>
      <c r="Y635" s="149">
        <v>3028.48</v>
      </c>
      <c r="Z635" s="157">
        <v>0.16</v>
      </c>
      <c r="AA635" s="149">
        <v>4542.72</v>
      </c>
      <c r="AB635" s="149">
        <v>0.24</v>
      </c>
      <c r="AC635" s="149">
        <v>9464</v>
      </c>
      <c r="AD635" s="158">
        <v>0.5</v>
      </c>
      <c r="AE635" s="147">
        <v>1892.8</v>
      </c>
      <c r="AF635" s="159"/>
      <c r="AH635" s="126" t="s">
        <v>20</v>
      </c>
    </row>
    <row r="636" s="114" customFormat="1" ht="60" spans="1:34">
      <c r="A636" s="126">
        <v>813</v>
      </c>
      <c r="B636" s="126" t="s">
        <v>16</v>
      </c>
      <c r="C636" s="126" t="s">
        <v>930</v>
      </c>
      <c r="D636" s="126" t="s">
        <v>20</v>
      </c>
      <c r="E636" s="127" t="s">
        <v>242</v>
      </c>
      <c r="F636" s="127"/>
      <c r="G636" s="126" t="s">
        <v>114</v>
      </c>
      <c r="H636" s="128" t="s">
        <v>1513</v>
      </c>
      <c r="I636" s="126" t="s">
        <v>1514</v>
      </c>
      <c r="J636" s="126" t="s">
        <v>1514</v>
      </c>
      <c r="K636" s="126" t="s">
        <v>1515</v>
      </c>
      <c r="L636" s="126" t="s">
        <v>1515</v>
      </c>
      <c r="M636" s="130">
        <v>46016</v>
      </c>
      <c r="N636" s="131" t="s">
        <v>1516</v>
      </c>
      <c r="O636" s="131">
        <v>46381</v>
      </c>
      <c r="P636" s="127">
        <v>85.5</v>
      </c>
      <c r="Q636" s="145">
        <v>99000</v>
      </c>
      <c r="R636" s="146">
        <v>0.056</v>
      </c>
      <c r="S636" s="147">
        <v>55.44</v>
      </c>
      <c r="T636" s="148">
        <v>474012</v>
      </c>
      <c r="U636" s="149">
        <v>47401.2</v>
      </c>
      <c r="V636" s="150">
        <v>0.1</v>
      </c>
      <c r="W636" s="149">
        <v>189604.8</v>
      </c>
      <c r="X636" s="150">
        <v>0.4</v>
      </c>
      <c r="Y636" s="149">
        <v>75841.92</v>
      </c>
      <c r="Z636" s="157">
        <v>0.16</v>
      </c>
      <c r="AA636" s="149">
        <v>113762.88</v>
      </c>
      <c r="AB636" s="149">
        <v>0.24</v>
      </c>
      <c r="AC636" s="149">
        <v>237006</v>
      </c>
      <c r="AD636" s="158">
        <v>0.5</v>
      </c>
      <c r="AE636" s="147">
        <v>47401.2</v>
      </c>
      <c r="AF636" s="159"/>
      <c r="AH636" s="126" t="s">
        <v>20</v>
      </c>
    </row>
    <row r="637" s="114" customFormat="1" ht="60" spans="1:34">
      <c r="A637" s="126">
        <v>814</v>
      </c>
      <c r="B637" s="126" t="s">
        <v>16</v>
      </c>
      <c r="C637" s="126" t="s">
        <v>930</v>
      </c>
      <c r="D637" s="126" t="s">
        <v>20</v>
      </c>
      <c r="E637" s="127" t="s">
        <v>209</v>
      </c>
      <c r="F637" s="127"/>
      <c r="G637" s="126" t="s">
        <v>114</v>
      </c>
      <c r="H637" s="128" t="s">
        <v>1513</v>
      </c>
      <c r="I637" s="126" t="s">
        <v>1514</v>
      </c>
      <c r="J637" s="126" t="s">
        <v>1514</v>
      </c>
      <c r="K637" s="126" t="s">
        <v>1515</v>
      </c>
      <c r="L637" s="126" t="s">
        <v>1515</v>
      </c>
      <c r="M637" s="130">
        <v>46016</v>
      </c>
      <c r="N637" s="131" t="s">
        <v>1516</v>
      </c>
      <c r="O637" s="131">
        <v>46381</v>
      </c>
      <c r="P637" s="127">
        <v>15</v>
      </c>
      <c r="Q637" s="145">
        <v>100000</v>
      </c>
      <c r="R637" s="146">
        <v>0.056</v>
      </c>
      <c r="S637" s="147">
        <v>56</v>
      </c>
      <c r="T637" s="148">
        <v>84000</v>
      </c>
      <c r="U637" s="149">
        <v>8400</v>
      </c>
      <c r="V637" s="150">
        <v>0.1</v>
      </c>
      <c r="W637" s="149">
        <v>33600</v>
      </c>
      <c r="X637" s="150">
        <v>0.4</v>
      </c>
      <c r="Y637" s="149">
        <v>13440</v>
      </c>
      <c r="Z637" s="157">
        <v>0.16</v>
      </c>
      <c r="AA637" s="149">
        <v>20160</v>
      </c>
      <c r="AB637" s="149">
        <v>0.24</v>
      </c>
      <c r="AC637" s="149">
        <v>42000</v>
      </c>
      <c r="AD637" s="158">
        <v>0.5</v>
      </c>
      <c r="AE637" s="147">
        <v>8400</v>
      </c>
      <c r="AF637" s="159"/>
      <c r="AH637" s="126" t="s">
        <v>20</v>
      </c>
    </row>
    <row r="638" s="114" customFormat="1" ht="60" spans="1:34">
      <c r="A638" s="126">
        <v>815</v>
      </c>
      <c r="B638" s="126" t="s">
        <v>16</v>
      </c>
      <c r="C638" s="126" t="s">
        <v>930</v>
      </c>
      <c r="D638" s="126" t="s">
        <v>20</v>
      </c>
      <c r="E638" s="127" t="s">
        <v>1015</v>
      </c>
      <c r="F638" s="127"/>
      <c r="G638" s="126" t="s">
        <v>114</v>
      </c>
      <c r="H638" s="128" t="s">
        <v>1517</v>
      </c>
      <c r="I638" s="126" t="s">
        <v>1435</v>
      </c>
      <c r="J638" s="126" t="s">
        <v>1435</v>
      </c>
      <c r="K638" s="126" t="s">
        <v>1518</v>
      </c>
      <c r="L638" s="126" t="s">
        <v>1518</v>
      </c>
      <c r="M638" s="130">
        <v>46016</v>
      </c>
      <c r="N638" s="131" t="s">
        <v>1505</v>
      </c>
      <c r="O638" s="131">
        <v>46386</v>
      </c>
      <c r="P638" s="127">
        <v>13</v>
      </c>
      <c r="Q638" s="145">
        <v>34800</v>
      </c>
      <c r="R638" s="146">
        <v>0.056</v>
      </c>
      <c r="S638" s="147">
        <v>19.488</v>
      </c>
      <c r="T638" s="148">
        <v>25334.4</v>
      </c>
      <c r="U638" s="149">
        <v>2533.44</v>
      </c>
      <c r="V638" s="150">
        <v>0.1</v>
      </c>
      <c r="W638" s="149">
        <v>10133.76</v>
      </c>
      <c r="X638" s="150">
        <v>0.4</v>
      </c>
      <c r="Y638" s="149">
        <v>4053.5</v>
      </c>
      <c r="Z638" s="157">
        <v>0.16</v>
      </c>
      <c r="AA638" s="149">
        <v>6080.26</v>
      </c>
      <c r="AB638" s="149">
        <v>0.24</v>
      </c>
      <c r="AC638" s="149">
        <v>12667.2</v>
      </c>
      <c r="AD638" s="158">
        <v>0.5</v>
      </c>
      <c r="AE638" s="147">
        <v>2533.44</v>
      </c>
      <c r="AF638" s="159"/>
      <c r="AH638" s="126" t="s">
        <v>20</v>
      </c>
    </row>
    <row r="639" s="114" customFormat="1" ht="60" spans="1:34">
      <c r="A639" s="126">
        <v>816</v>
      </c>
      <c r="B639" s="126" t="s">
        <v>16</v>
      </c>
      <c r="C639" s="126" t="s">
        <v>930</v>
      </c>
      <c r="D639" s="126" t="s">
        <v>20</v>
      </c>
      <c r="E639" s="127" t="s">
        <v>242</v>
      </c>
      <c r="F639" s="127"/>
      <c r="G639" s="126" t="s">
        <v>114</v>
      </c>
      <c r="H639" s="128" t="s">
        <v>1517</v>
      </c>
      <c r="I639" s="126" t="s">
        <v>1435</v>
      </c>
      <c r="J639" s="126" t="s">
        <v>1435</v>
      </c>
      <c r="K639" s="126" t="s">
        <v>1518</v>
      </c>
      <c r="L639" s="126" t="s">
        <v>1518</v>
      </c>
      <c r="M639" s="130">
        <v>46016</v>
      </c>
      <c r="N639" s="131" t="s">
        <v>1505</v>
      </c>
      <c r="O639" s="131">
        <v>46386</v>
      </c>
      <c r="P639" s="127">
        <v>51.5</v>
      </c>
      <c r="Q639" s="145">
        <v>99000</v>
      </c>
      <c r="R639" s="146">
        <v>0.056</v>
      </c>
      <c r="S639" s="147">
        <v>55.44</v>
      </c>
      <c r="T639" s="148">
        <v>285516</v>
      </c>
      <c r="U639" s="149">
        <v>28551.6</v>
      </c>
      <c r="V639" s="150">
        <v>0.1</v>
      </c>
      <c r="W639" s="149">
        <v>114206.4</v>
      </c>
      <c r="X639" s="150">
        <v>0.4</v>
      </c>
      <c r="Y639" s="149">
        <v>45682.56</v>
      </c>
      <c r="Z639" s="157">
        <v>0.16</v>
      </c>
      <c r="AA639" s="149">
        <v>68523.84</v>
      </c>
      <c r="AB639" s="149">
        <v>0.24</v>
      </c>
      <c r="AC639" s="149">
        <v>142758</v>
      </c>
      <c r="AD639" s="158">
        <v>0.5</v>
      </c>
      <c r="AE639" s="147">
        <v>28551.6</v>
      </c>
      <c r="AF639" s="159"/>
      <c r="AH639" s="126" t="s">
        <v>20</v>
      </c>
    </row>
    <row r="640" s="114" customFormat="1" ht="60" spans="1:34">
      <c r="A640" s="126">
        <v>817</v>
      </c>
      <c r="B640" s="126" t="s">
        <v>16</v>
      </c>
      <c r="C640" s="126" t="s">
        <v>930</v>
      </c>
      <c r="D640" s="126" t="s">
        <v>20</v>
      </c>
      <c r="E640" s="127" t="s">
        <v>209</v>
      </c>
      <c r="F640" s="127"/>
      <c r="G640" s="126" t="s">
        <v>114</v>
      </c>
      <c r="H640" s="128" t="s">
        <v>1519</v>
      </c>
      <c r="I640" s="126" t="s">
        <v>1367</v>
      </c>
      <c r="J640" s="126" t="s">
        <v>1367</v>
      </c>
      <c r="K640" s="126" t="s">
        <v>1520</v>
      </c>
      <c r="L640" s="126" t="s">
        <v>1520</v>
      </c>
      <c r="M640" s="130">
        <v>46017</v>
      </c>
      <c r="N640" s="131" t="s">
        <v>1508</v>
      </c>
      <c r="O640" s="131">
        <v>46385</v>
      </c>
      <c r="P640" s="127">
        <v>185</v>
      </c>
      <c r="Q640" s="145">
        <v>100000</v>
      </c>
      <c r="R640" s="146">
        <v>0.056</v>
      </c>
      <c r="S640" s="147">
        <v>56</v>
      </c>
      <c r="T640" s="148">
        <v>1036000</v>
      </c>
      <c r="U640" s="149">
        <v>103600</v>
      </c>
      <c r="V640" s="150">
        <v>0.1</v>
      </c>
      <c r="W640" s="149">
        <v>414400</v>
      </c>
      <c r="X640" s="150">
        <v>0.4</v>
      </c>
      <c r="Y640" s="149">
        <v>165760</v>
      </c>
      <c r="Z640" s="157">
        <v>0.16</v>
      </c>
      <c r="AA640" s="149">
        <v>248640</v>
      </c>
      <c r="AB640" s="149">
        <v>0.24</v>
      </c>
      <c r="AC640" s="149">
        <v>518000</v>
      </c>
      <c r="AD640" s="158">
        <v>0.5</v>
      </c>
      <c r="AE640" s="147">
        <v>103600</v>
      </c>
      <c r="AF640" s="159"/>
      <c r="AH640" s="126" t="s">
        <v>20</v>
      </c>
    </row>
    <row r="641" s="114" customFormat="1" ht="96" spans="1:34">
      <c r="A641" s="126">
        <v>818</v>
      </c>
      <c r="B641" s="126" t="s">
        <v>16</v>
      </c>
      <c r="C641" s="126" t="s">
        <v>930</v>
      </c>
      <c r="D641" s="126" t="s">
        <v>20</v>
      </c>
      <c r="E641" s="127" t="s">
        <v>242</v>
      </c>
      <c r="F641" s="127"/>
      <c r="G641" s="126" t="s">
        <v>114</v>
      </c>
      <c r="H641" s="128" t="s">
        <v>1521</v>
      </c>
      <c r="I641" s="126" t="s">
        <v>1431</v>
      </c>
      <c r="J641" s="126" t="s">
        <v>1431</v>
      </c>
      <c r="K641" s="126" t="s">
        <v>1522</v>
      </c>
      <c r="L641" s="126" t="s">
        <v>1522</v>
      </c>
      <c r="M641" s="130">
        <v>46017</v>
      </c>
      <c r="N641" s="131" t="s">
        <v>1508</v>
      </c>
      <c r="O641" s="131">
        <v>46385</v>
      </c>
      <c r="P641" s="127">
        <v>100</v>
      </c>
      <c r="Q641" s="145">
        <v>99000</v>
      </c>
      <c r="R641" s="146">
        <v>0.056</v>
      </c>
      <c r="S641" s="147">
        <v>55.44</v>
      </c>
      <c r="T641" s="148">
        <v>554400</v>
      </c>
      <c r="U641" s="149">
        <v>55440</v>
      </c>
      <c r="V641" s="150">
        <v>0.1</v>
      </c>
      <c r="W641" s="149">
        <v>221760</v>
      </c>
      <c r="X641" s="150">
        <v>0.4</v>
      </c>
      <c r="Y641" s="149">
        <v>88704</v>
      </c>
      <c r="Z641" s="157">
        <v>0.16</v>
      </c>
      <c r="AA641" s="149">
        <v>133056</v>
      </c>
      <c r="AB641" s="149">
        <v>0.24</v>
      </c>
      <c r="AC641" s="149">
        <v>277200</v>
      </c>
      <c r="AD641" s="158">
        <v>0.5</v>
      </c>
      <c r="AE641" s="147">
        <v>55440</v>
      </c>
      <c r="AF641" s="159"/>
      <c r="AH641" s="126" t="s">
        <v>20</v>
      </c>
    </row>
    <row r="642" s="114" customFormat="1" ht="72" spans="1:34">
      <c r="A642" s="126">
        <v>819</v>
      </c>
      <c r="B642" s="126" t="s">
        <v>16</v>
      </c>
      <c r="C642" s="126" t="s">
        <v>930</v>
      </c>
      <c r="D642" s="126" t="s">
        <v>20</v>
      </c>
      <c r="E642" s="127" t="s">
        <v>402</v>
      </c>
      <c r="F642" s="127"/>
      <c r="G642" s="126" t="s">
        <v>114</v>
      </c>
      <c r="H642" s="128" t="s">
        <v>1523</v>
      </c>
      <c r="I642" s="126" t="s">
        <v>1524</v>
      </c>
      <c r="J642" s="126" t="s">
        <v>1524</v>
      </c>
      <c r="K642" s="126" t="s">
        <v>1525</v>
      </c>
      <c r="L642" s="126" t="s">
        <v>1525</v>
      </c>
      <c r="M642" s="130">
        <v>46020</v>
      </c>
      <c r="N642" s="131" t="s">
        <v>1505</v>
      </c>
      <c r="O642" s="131">
        <v>46203</v>
      </c>
      <c r="P642" s="127">
        <v>32</v>
      </c>
      <c r="Q642" s="145">
        <v>20304</v>
      </c>
      <c r="R642" s="146">
        <v>0.04</v>
      </c>
      <c r="S642" s="147">
        <v>8.1216</v>
      </c>
      <c r="T642" s="148">
        <v>25989.12</v>
      </c>
      <c r="U642" s="149">
        <v>2598.91</v>
      </c>
      <c r="V642" s="150">
        <v>0.1</v>
      </c>
      <c r="W642" s="149">
        <v>10395.65</v>
      </c>
      <c r="X642" s="150">
        <v>0.4</v>
      </c>
      <c r="Y642" s="149">
        <v>4158.26</v>
      </c>
      <c r="Z642" s="157">
        <v>0.16</v>
      </c>
      <c r="AA642" s="149">
        <v>6237.39</v>
      </c>
      <c r="AB642" s="149">
        <v>0.24</v>
      </c>
      <c r="AC642" s="149">
        <v>12994.56</v>
      </c>
      <c r="AD642" s="158">
        <v>0.5</v>
      </c>
      <c r="AE642" s="147">
        <v>2598.91</v>
      </c>
      <c r="AF642" s="159"/>
      <c r="AH642" s="126" t="s">
        <v>20</v>
      </c>
    </row>
    <row r="643" s="114" customFormat="1" ht="48" spans="1:34">
      <c r="A643" s="126">
        <v>820</v>
      </c>
      <c r="B643" s="126" t="s">
        <v>16</v>
      </c>
      <c r="C643" s="126" t="s">
        <v>930</v>
      </c>
      <c r="D643" s="126" t="s">
        <v>20</v>
      </c>
      <c r="E643" s="127" t="s">
        <v>402</v>
      </c>
      <c r="F643" s="127"/>
      <c r="G643" s="126" t="s">
        <v>114</v>
      </c>
      <c r="H643" s="128" t="s">
        <v>1526</v>
      </c>
      <c r="I643" s="126" t="s">
        <v>1527</v>
      </c>
      <c r="J643" s="126" t="s">
        <v>1527</v>
      </c>
      <c r="K643" s="126" t="s">
        <v>1528</v>
      </c>
      <c r="L643" s="126" t="s">
        <v>1528</v>
      </c>
      <c r="M643" s="130">
        <v>46020</v>
      </c>
      <c r="N643" s="131" t="s">
        <v>1505</v>
      </c>
      <c r="O643" s="131">
        <v>46203</v>
      </c>
      <c r="P643" s="127">
        <v>128.5</v>
      </c>
      <c r="Q643" s="145">
        <v>20304</v>
      </c>
      <c r="R643" s="146">
        <v>0.04</v>
      </c>
      <c r="S643" s="147">
        <v>8.1216</v>
      </c>
      <c r="T643" s="148">
        <v>104362.56</v>
      </c>
      <c r="U643" s="149">
        <v>10436.26</v>
      </c>
      <c r="V643" s="150">
        <v>0.1</v>
      </c>
      <c r="W643" s="149">
        <v>41745.02</v>
      </c>
      <c r="X643" s="150">
        <v>0.4</v>
      </c>
      <c r="Y643" s="149">
        <v>16698.01</v>
      </c>
      <c r="Z643" s="157">
        <v>0.16</v>
      </c>
      <c r="AA643" s="149">
        <v>25047.01</v>
      </c>
      <c r="AB643" s="149">
        <v>0.24</v>
      </c>
      <c r="AC643" s="149">
        <v>52181.28</v>
      </c>
      <c r="AD643" s="158">
        <v>0.5</v>
      </c>
      <c r="AE643" s="147">
        <v>10436.26</v>
      </c>
      <c r="AF643" s="159"/>
      <c r="AH643" s="126" t="s">
        <v>20</v>
      </c>
    </row>
    <row r="644" s="114" customFormat="1" ht="60" spans="1:34">
      <c r="A644" s="126">
        <v>821</v>
      </c>
      <c r="B644" s="126" t="s">
        <v>16</v>
      </c>
      <c r="C644" s="126" t="s">
        <v>930</v>
      </c>
      <c r="D644" s="126" t="s">
        <v>20</v>
      </c>
      <c r="E644" s="127" t="s">
        <v>853</v>
      </c>
      <c r="F644" s="127"/>
      <c r="G644" s="126" t="s">
        <v>114</v>
      </c>
      <c r="H644" s="128" t="s">
        <v>1529</v>
      </c>
      <c r="I644" s="126" t="s">
        <v>1530</v>
      </c>
      <c r="J644" s="126" t="s">
        <v>1530</v>
      </c>
      <c r="K644" s="126" t="s">
        <v>1531</v>
      </c>
      <c r="L644" s="126" t="s">
        <v>1531</v>
      </c>
      <c r="M644" s="130">
        <v>46020</v>
      </c>
      <c r="N644" s="131" t="s">
        <v>1505</v>
      </c>
      <c r="O644" s="131">
        <v>46386</v>
      </c>
      <c r="P644" s="127">
        <v>49.5</v>
      </c>
      <c r="Q644" s="145">
        <v>100000</v>
      </c>
      <c r="R644" s="146">
        <v>0.056</v>
      </c>
      <c r="S644" s="147">
        <v>56</v>
      </c>
      <c r="T644" s="148">
        <v>277200</v>
      </c>
      <c r="U644" s="149">
        <v>27720</v>
      </c>
      <c r="V644" s="150">
        <v>0.1</v>
      </c>
      <c r="W644" s="149">
        <v>110880</v>
      </c>
      <c r="X644" s="150">
        <v>0.4</v>
      </c>
      <c r="Y644" s="149">
        <v>44352</v>
      </c>
      <c r="Z644" s="157">
        <v>0.16</v>
      </c>
      <c r="AA644" s="149">
        <v>66528</v>
      </c>
      <c r="AB644" s="149">
        <v>0.24</v>
      </c>
      <c r="AC644" s="149">
        <v>138600</v>
      </c>
      <c r="AD644" s="158">
        <v>0.5</v>
      </c>
      <c r="AE644" s="147">
        <v>27720</v>
      </c>
      <c r="AF644" s="159"/>
      <c r="AH644" s="126" t="s">
        <v>20</v>
      </c>
    </row>
    <row r="645" s="114" customFormat="1" ht="48" spans="1:34">
      <c r="A645" s="126">
        <v>822</v>
      </c>
      <c r="B645" s="126" t="s">
        <v>16</v>
      </c>
      <c r="C645" s="126" t="s">
        <v>930</v>
      </c>
      <c r="D645" s="126" t="s">
        <v>20</v>
      </c>
      <c r="E645" s="127" t="s">
        <v>402</v>
      </c>
      <c r="F645" s="127"/>
      <c r="G645" s="126" t="s">
        <v>114</v>
      </c>
      <c r="H645" s="128" t="s">
        <v>1532</v>
      </c>
      <c r="I645" s="126" t="s">
        <v>1533</v>
      </c>
      <c r="J645" s="126" t="s">
        <v>1533</v>
      </c>
      <c r="K645" s="126" t="s">
        <v>1534</v>
      </c>
      <c r="L645" s="126" t="s">
        <v>1534</v>
      </c>
      <c r="M645" s="130">
        <v>46021</v>
      </c>
      <c r="N645" s="131" t="s">
        <v>1505</v>
      </c>
      <c r="O645" s="131">
        <v>46203</v>
      </c>
      <c r="P645" s="127">
        <v>789</v>
      </c>
      <c r="Q645" s="145">
        <v>20304</v>
      </c>
      <c r="R645" s="146">
        <v>0.04</v>
      </c>
      <c r="S645" s="147">
        <v>8.1216</v>
      </c>
      <c r="T645" s="148">
        <v>640794.24</v>
      </c>
      <c r="U645" s="149">
        <v>64079.42</v>
      </c>
      <c r="V645" s="150">
        <v>0.1</v>
      </c>
      <c r="W645" s="149">
        <v>256317.7</v>
      </c>
      <c r="X645" s="150">
        <v>0.4</v>
      </c>
      <c r="Y645" s="149">
        <v>102527.08</v>
      </c>
      <c r="Z645" s="157">
        <v>0.16</v>
      </c>
      <c r="AA645" s="149">
        <v>153790.62</v>
      </c>
      <c r="AB645" s="149">
        <v>0.24</v>
      </c>
      <c r="AC645" s="149">
        <v>320397.12</v>
      </c>
      <c r="AD645" s="158">
        <v>0.5</v>
      </c>
      <c r="AE645" s="147">
        <v>64079.42</v>
      </c>
      <c r="AF645" s="159"/>
      <c r="AH645" s="126" t="s">
        <v>20</v>
      </c>
    </row>
    <row r="646" s="114" customFormat="1" ht="96" spans="1:34">
      <c r="A646" s="126">
        <v>823</v>
      </c>
      <c r="B646" s="126" t="s">
        <v>16</v>
      </c>
      <c r="C646" s="126" t="s">
        <v>930</v>
      </c>
      <c r="D646" s="126" t="s">
        <v>20</v>
      </c>
      <c r="E646" s="127" t="s">
        <v>853</v>
      </c>
      <c r="F646" s="127"/>
      <c r="G646" s="126" t="s">
        <v>114</v>
      </c>
      <c r="H646" s="128" t="s">
        <v>1535</v>
      </c>
      <c r="I646" s="126" t="s">
        <v>1460</v>
      </c>
      <c r="J646" s="126" t="s">
        <v>1460</v>
      </c>
      <c r="K646" s="126" t="s">
        <v>1536</v>
      </c>
      <c r="L646" s="126" t="s">
        <v>1536</v>
      </c>
      <c r="M646" s="130">
        <v>46021</v>
      </c>
      <c r="N646" s="131" t="s">
        <v>1505</v>
      </c>
      <c r="O646" s="131">
        <v>46386</v>
      </c>
      <c r="P646" s="127">
        <v>40</v>
      </c>
      <c r="Q646" s="145">
        <v>100000</v>
      </c>
      <c r="R646" s="146">
        <v>0.056</v>
      </c>
      <c r="S646" s="147">
        <v>56</v>
      </c>
      <c r="T646" s="148">
        <v>224000</v>
      </c>
      <c r="U646" s="149">
        <v>22400</v>
      </c>
      <c r="V646" s="150">
        <v>0.1</v>
      </c>
      <c r="W646" s="149">
        <v>89600</v>
      </c>
      <c r="X646" s="150">
        <v>0.4</v>
      </c>
      <c r="Y646" s="149">
        <v>35840</v>
      </c>
      <c r="Z646" s="157">
        <v>0.16</v>
      </c>
      <c r="AA646" s="149">
        <v>53760</v>
      </c>
      <c r="AB646" s="149">
        <v>0.24</v>
      </c>
      <c r="AC646" s="149">
        <v>112000</v>
      </c>
      <c r="AD646" s="158">
        <v>0.5</v>
      </c>
      <c r="AE646" s="147">
        <v>22400</v>
      </c>
      <c r="AF646" s="159"/>
      <c r="AH646" s="126" t="s">
        <v>20</v>
      </c>
    </row>
    <row r="647" s="114" customFormat="1" ht="60" spans="1:34">
      <c r="A647" s="126">
        <v>824</v>
      </c>
      <c r="B647" s="126" t="s">
        <v>16</v>
      </c>
      <c r="C647" s="126" t="s">
        <v>930</v>
      </c>
      <c r="D647" s="126" t="s">
        <v>20</v>
      </c>
      <c r="E647" s="127" t="s">
        <v>242</v>
      </c>
      <c r="F647" s="127"/>
      <c r="G647" s="126" t="s">
        <v>114</v>
      </c>
      <c r="H647" s="128" t="s">
        <v>1537</v>
      </c>
      <c r="I647" s="126" t="s">
        <v>1538</v>
      </c>
      <c r="J647" s="126" t="s">
        <v>1538</v>
      </c>
      <c r="K647" s="126" t="s">
        <v>1539</v>
      </c>
      <c r="L647" s="126" t="s">
        <v>1539</v>
      </c>
      <c r="M647" s="130">
        <v>46021</v>
      </c>
      <c r="N647" s="131" t="s">
        <v>1505</v>
      </c>
      <c r="O647" s="131">
        <v>46386</v>
      </c>
      <c r="P647" s="127">
        <v>63.5</v>
      </c>
      <c r="Q647" s="145">
        <v>99000</v>
      </c>
      <c r="R647" s="146">
        <v>0.056</v>
      </c>
      <c r="S647" s="147">
        <v>55.44</v>
      </c>
      <c r="T647" s="148">
        <v>352044</v>
      </c>
      <c r="U647" s="149">
        <v>35204.4</v>
      </c>
      <c r="V647" s="150">
        <v>0.1</v>
      </c>
      <c r="W647" s="149">
        <v>140817.6</v>
      </c>
      <c r="X647" s="150">
        <v>0.4</v>
      </c>
      <c r="Y647" s="149">
        <v>56327.04</v>
      </c>
      <c r="Z647" s="157">
        <v>0.16</v>
      </c>
      <c r="AA647" s="149">
        <v>84490.56</v>
      </c>
      <c r="AB647" s="149">
        <v>0.24</v>
      </c>
      <c r="AC647" s="149">
        <v>176022</v>
      </c>
      <c r="AD647" s="158">
        <v>0.5</v>
      </c>
      <c r="AE647" s="147">
        <v>35204.4</v>
      </c>
      <c r="AF647" s="159"/>
      <c r="AH647" s="126" t="s">
        <v>20</v>
      </c>
    </row>
    <row r="648" s="114" customFormat="1" ht="36" spans="1:34">
      <c r="A648" s="126">
        <v>825</v>
      </c>
      <c r="B648" s="126" t="s">
        <v>16</v>
      </c>
      <c r="C648" s="126" t="s">
        <v>965</v>
      </c>
      <c r="D648" s="126" t="s">
        <v>21</v>
      </c>
      <c r="E648" s="127" t="s">
        <v>1540</v>
      </c>
      <c r="F648" s="127"/>
      <c r="G648" s="126" t="s">
        <v>114</v>
      </c>
      <c r="H648" s="128" t="s">
        <v>1541</v>
      </c>
      <c r="I648" s="126" t="s">
        <v>1542</v>
      </c>
      <c r="J648" s="126" t="s">
        <v>1542</v>
      </c>
      <c r="K648" s="126" t="s">
        <v>1543</v>
      </c>
      <c r="L648" s="126" t="s">
        <v>1543</v>
      </c>
      <c r="M648" s="130">
        <v>45776</v>
      </c>
      <c r="N648" s="131">
        <v>45778</v>
      </c>
      <c r="O648" s="131">
        <v>46142</v>
      </c>
      <c r="P648" s="127">
        <v>24.5</v>
      </c>
      <c r="Q648" s="145">
        <v>12500</v>
      </c>
      <c r="R648" s="146">
        <v>0.1</v>
      </c>
      <c r="S648" s="147">
        <v>1250</v>
      </c>
      <c r="T648" s="148">
        <v>30625</v>
      </c>
      <c r="U648" s="149">
        <v>3062.5</v>
      </c>
      <c r="V648" s="150">
        <v>0.1</v>
      </c>
      <c r="W648" s="149">
        <v>12250</v>
      </c>
      <c r="X648" s="150">
        <v>0.4</v>
      </c>
      <c r="Y648" s="149">
        <v>0</v>
      </c>
      <c r="Z648" s="157">
        <v>0</v>
      </c>
      <c r="AA648" s="149">
        <v>12250</v>
      </c>
      <c r="AB648" s="149">
        <v>0.4</v>
      </c>
      <c r="AC648" s="149">
        <v>15312.5</v>
      </c>
      <c r="AD648" s="158">
        <v>0.5</v>
      </c>
      <c r="AE648" s="147">
        <v>3062.5</v>
      </c>
      <c r="AF648" s="159"/>
      <c r="AH648" s="126" t="s">
        <v>21</v>
      </c>
    </row>
    <row r="649" s="114" customFormat="1" ht="36" spans="1:34">
      <c r="A649" s="126">
        <v>826</v>
      </c>
      <c r="B649" s="126" t="s">
        <v>16</v>
      </c>
      <c r="C649" s="126" t="s">
        <v>965</v>
      </c>
      <c r="D649" s="126" t="s">
        <v>21</v>
      </c>
      <c r="E649" s="127" t="s">
        <v>1540</v>
      </c>
      <c r="F649" s="127"/>
      <c r="G649" s="126" t="s">
        <v>114</v>
      </c>
      <c r="H649" s="128" t="s">
        <v>1544</v>
      </c>
      <c r="I649" s="126" t="s">
        <v>1545</v>
      </c>
      <c r="J649" s="126" t="s">
        <v>1545</v>
      </c>
      <c r="K649" s="126" t="s">
        <v>1546</v>
      </c>
      <c r="L649" s="126" t="s">
        <v>1546</v>
      </c>
      <c r="M649" s="130">
        <v>45776</v>
      </c>
      <c r="N649" s="131">
        <v>45778</v>
      </c>
      <c r="O649" s="131">
        <v>46142</v>
      </c>
      <c r="P649" s="127">
        <v>39.87</v>
      </c>
      <c r="Q649" s="145">
        <v>12500</v>
      </c>
      <c r="R649" s="146">
        <v>0.1</v>
      </c>
      <c r="S649" s="147">
        <v>1250</v>
      </c>
      <c r="T649" s="148">
        <v>49837.5</v>
      </c>
      <c r="U649" s="149">
        <v>4983.75</v>
      </c>
      <c r="V649" s="150">
        <v>0.1</v>
      </c>
      <c r="W649" s="149">
        <v>19935</v>
      </c>
      <c r="X649" s="150">
        <v>0.4</v>
      </c>
      <c r="Y649" s="149">
        <v>0</v>
      </c>
      <c r="Z649" s="157">
        <v>0</v>
      </c>
      <c r="AA649" s="149">
        <v>19935</v>
      </c>
      <c r="AB649" s="149">
        <v>0.4</v>
      </c>
      <c r="AC649" s="149">
        <v>24918.75</v>
      </c>
      <c r="AD649" s="158">
        <v>0.5</v>
      </c>
      <c r="AE649" s="147">
        <v>4983.75</v>
      </c>
      <c r="AF649" s="159"/>
      <c r="AH649" s="126" t="s">
        <v>21</v>
      </c>
    </row>
    <row r="650" s="114" customFormat="1" ht="48" spans="1:34">
      <c r="A650" s="126">
        <v>827</v>
      </c>
      <c r="B650" s="126" t="s">
        <v>16</v>
      </c>
      <c r="C650" s="126" t="s">
        <v>965</v>
      </c>
      <c r="D650" s="126" t="s">
        <v>21</v>
      </c>
      <c r="E650" s="127" t="s">
        <v>1540</v>
      </c>
      <c r="F650" s="127"/>
      <c r="G650" s="126" t="s">
        <v>114</v>
      </c>
      <c r="H650" s="128" t="s">
        <v>1547</v>
      </c>
      <c r="I650" s="126" t="s">
        <v>1548</v>
      </c>
      <c r="J650" s="126" t="s">
        <v>1548</v>
      </c>
      <c r="K650" s="126" t="s">
        <v>1549</v>
      </c>
      <c r="L650" s="126" t="s">
        <v>1549</v>
      </c>
      <c r="M650" s="130">
        <v>45783</v>
      </c>
      <c r="N650" s="131">
        <v>45785</v>
      </c>
      <c r="O650" s="131">
        <v>46149</v>
      </c>
      <c r="P650" s="127">
        <v>34</v>
      </c>
      <c r="Q650" s="145">
        <v>12500</v>
      </c>
      <c r="R650" s="146">
        <v>0.1</v>
      </c>
      <c r="S650" s="147">
        <v>1250</v>
      </c>
      <c r="T650" s="148">
        <v>42500</v>
      </c>
      <c r="U650" s="149">
        <v>4250</v>
      </c>
      <c r="V650" s="150">
        <v>0.1</v>
      </c>
      <c r="W650" s="149">
        <v>17000</v>
      </c>
      <c r="X650" s="150">
        <v>0.4</v>
      </c>
      <c r="Y650" s="149">
        <v>0</v>
      </c>
      <c r="Z650" s="157">
        <v>0</v>
      </c>
      <c r="AA650" s="149">
        <v>17000</v>
      </c>
      <c r="AB650" s="149">
        <v>0.4</v>
      </c>
      <c r="AC650" s="149">
        <v>21250</v>
      </c>
      <c r="AD650" s="158">
        <v>0.5</v>
      </c>
      <c r="AE650" s="147">
        <v>4250</v>
      </c>
      <c r="AF650" s="159"/>
      <c r="AH650" s="126" t="s">
        <v>21</v>
      </c>
    </row>
    <row r="651" s="114" customFormat="1" ht="36" spans="1:34">
      <c r="A651" s="126">
        <v>828</v>
      </c>
      <c r="B651" s="126" t="s">
        <v>16</v>
      </c>
      <c r="C651" s="126" t="s">
        <v>965</v>
      </c>
      <c r="D651" s="126" t="s">
        <v>21</v>
      </c>
      <c r="E651" s="127" t="s">
        <v>1540</v>
      </c>
      <c r="F651" s="127"/>
      <c r="G651" s="126" t="s">
        <v>114</v>
      </c>
      <c r="H651" s="128" t="s">
        <v>1550</v>
      </c>
      <c r="I651" s="126" t="s">
        <v>1551</v>
      </c>
      <c r="J651" s="126" t="s">
        <v>1551</v>
      </c>
      <c r="K651" s="126" t="s">
        <v>1552</v>
      </c>
      <c r="L651" s="126" t="s">
        <v>1552</v>
      </c>
      <c r="M651" s="130">
        <v>45791</v>
      </c>
      <c r="N651" s="131">
        <v>45793</v>
      </c>
      <c r="O651" s="131">
        <v>46157</v>
      </c>
      <c r="P651" s="127">
        <v>25</v>
      </c>
      <c r="Q651" s="145">
        <v>12500</v>
      </c>
      <c r="R651" s="146">
        <v>0.1</v>
      </c>
      <c r="S651" s="147">
        <v>1250</v>
      </c>
      <c r="T651" s="148">
        <v>31250</v>
      </c>
      <c r="U651" s="149">
        <v>3125</v>
      </c>
      <c r="V651" s="150">
        <v>0.1</v>
      </c>
      <c r="W651" s="149">
        <v>12500</v>
      </c>
      <c r="X651" s="150">
        <v>0.4</v>
      </c>
      <c r="Y651" s="149">
        <v>0</v>
      </c>
      <c r="Z651" s="157">
        <v>0</v>
      </c>
      <c r="AA651" s="149">
        <v>12500</v>
      </c>
      <c r="AB651" s="149">
        <v>0.4</v>
      </c>
      <c r="AC651" s="149">
        <v>15625</v>
      </c>
      <c r="AD651" s="158">
        <v>0.5</v>
      </c>
      <c r="AE651" s="147">
        <v>3125</v>
      </c>
      <c r="AF651" s="159"/>
      <c r="AH651" s="126" t="s">
        <v>21</v>
      </c>
    </row>
    <row r="652" s="114" customFormat="1" ht="36" spans="1:34">
      <c r="A652" s="126">
        <v>829</v>
      </c>
      <c r="B652" s="126" t="s">
        <v>16</v>
      </c>
      <c r="C652" s="126" t="s">
        <v>965</v>
      </c>
      <c r="D652" s="126" t="s">
        <v>21</v>
      </c>
      <c r="E652" s="127" t="s">
        <v>1540</v>
      </c>
      <c r="F652" s="127"/>
      <c r="G652" s="126" t="s">
        <v>114</v>
      </c>
      <c r="H652" s="128" t="s">
        <v>1553</v>
      </c>
      <c r="I652" s="126" t="s">
        <v>1554</v>
      </c>
      <c r="J652" s="126" t="s">
        <v>1554</v>
      </c>
      <c r="K652" s="126" t="s">
        <v>1555</v>
      </c>
      <c r="L652" s="126" t="s">
        <v>1555</v>
      </c>
      <c r="M652" s="130">
        <v>45791</v>
      </c>
      <c r="N652" s="131">
        <v>45793</v>
      </c>
      <c r="O652" s="131">
        <v>46157</v>
      </c>
      <c r="P652" s="127">
        <v>22.2</v>
      </c>
      <c r="Q652" s="145">
        <v>12500</v>
      </c>
      <c r="R652" s="146">
        <v>0.1</v>
      </c>
      <c r="S652" s="147">
        <v>1250</v>
      </c>
      <c r="T652" s="148">
        <v>27750</v>
      </c>
      <c r="U652" s="149">
        <v>2775</v>
      </c>
      <c r="V652" s="150">
        <v>0.1</v>
      </c>
      <c r="W652" s="149">
        <v>11100</v>
      </c>
      <c r="X652" s="150">
        <v>0.4</v>
      </c>
      <c r="Y652" s="149">
        <v>0</v>
      </c>
      <c r="Z652" s="157">
        <v>0</v>
      </c>
      <c r="AA652" s="149">
        <v>11100</v>
      </c>
      <c r="AB652" s="149">
        <v>0.4</v>
      </c>
      <c r="AC652" s="149">
        <v>13875</v>
      </c>
      <c r="AD652" s="158">
        <v>0.5</v>
      </c>
      <c r="AE652" s="147">
        <v>2775</v>
      </c>
      <c r="AF652" s="159"/>
      <c r="AH652" s="126" t="s">
        <v>21</v>
      </c>
    </row>
    <row r="653" s="114" customFormat="1" ht="60" spans="1:34">
      <c r="A653" s="126">
        <v>830</v>
      </c>
      <c r="B653" s="126" t="s">
        <v>16</v>
      </c>
      <c r="C653" s="126" t="s">
        <v>965</v>
      </c>
      <c r="D653" s="126" t="s">
        <v>21</v>
      </c>
      <c r="E653" s="127" t="s">
        <v>1540</v>
      </c>
      <c r="F653" s="127"/>
      <c r="G653" s="126" t="s">
        <v>114</v>
      </c>
      <c r="H653" s="128" t="s">
        <v>1556</v>
      </c>
      <c r="I653" s="126" t="s">
        <v>1038</v>
      </c>
      <c r="J653" s="126" t="s">
        <v>1038</v>
      </c>
      <c r="K653" s="126" t="s">
        <v>1557</v>
      </c>
      <c r="L653" s="126" t="s">
        <v>1557</v>
      </c>
      <c r="M653" s="130">
        <v>45790</v>
      </c>
      <c r="N653" s="131">
        <v>45793</v>
      </c>
      <c r="O653" s="131">
        <v>46157</v>
      </c>
      <c r="P653" s="127">
        <v>38</v>
      </c>
      <c r="Q653" s="145">
        <v>12500</v>
      </c>
      <c r="R653" s="146">
        <v>0.1</v>
      </c>
      <c r="S653" s="147">
        <v>1250</v>
      </c>
      <c r="T653" s="148">
        <v>47500</v>
      </c>
      <c r="U653" s="149">
        <v>4750</v>
      </c>
      <c r="V653" s="150">
        <v>0.1</v>
      </c>
      <c r="W653" s="149">
        <v>19000</v>
      </c>
      <c r="X653" s="150">
        <v>0.4</v>
      </c>
      <c r="Y653" s="149">
        <v>0</v>
      </c>
      <c r="Z653" s="157">
        <v>0</v>
      </c>
      <c r="AA653" s="149">
        <v>19000</v>
      </c>
      <c r="AB653" s="149">
        <v>0.4</v>
      </c>
      <c r="AC653" s="149">
        <v>23750</v>
      </c>
      <c r="AD653" s="158">
        <v>0.5</v>
      </c>
      <c r="AE653" s="147">
        <v>4750</v>
      </c>
      <c r="AF653" s="159"/>
      <c r="AH653" s="126" t="s">
        <v>21</v>
      </c>
    </row>
    <row r="654" s="114" customFormat="1" ht="36" spans="1:34">
      <c r="A654" s="126">
        <v>831</v>
      </c>
      <c r="B654" s="126" t="s">
        <v>16</v>
      </c>
      <c r="C654" s="126" t="s">
        <v>965</v>
      </c>
      <c r="D654" s="126" t="s">
        <v>21</v>
      </c>
      <c r="E654" s="127" t="s">
        <v>1558</v>
      </c>
      <c r="F654" s="127"/>
      <c r="G654" s="126" t="s">
        <v>114</v>
      </c>
      <c r="H654" s="128" t="s">
        <v>1559</v>
      </c>
      <c r="I654" s="126" t="s">
        <v>1038</v>
      </c>
      <c r="J654" s="126" t="s">
        <v>1038</v>
      </c>
      <c r="K654" s="126" t="s">
        <v>1560</v>
      </c>
      <c r="L654" s="126" t="s">
        <v>1560</v>
      </c>
      <c r="M654" s="130">
        <v>45790</v>
      </c>
      <c r="N654" s="131">
        <v>45793</v>
      </c>
      <c r="O654" s="131">
        <v>46157</v>
      </c>
      <c r="P654" s="127">
        <v>65</v>
      </c>
      <c r="Q654" s="145">
        <v>12500</v>
      </c>
      <c r="R654" s="146">
        <v>0.1</v>
      </c>
      <c r="S654" s="147">
        <v>1250</v>
      </c>
      <c r="T654" s="148">
        <v>81250</v>
      </c>
      <c r="U654" s="149">
        <v>8125</v>
      </c>
      <c r="V654" s="150">
        <v>0.1</v>
      </c>
      <c r="W654" s="149">
        <v>32500</v>
      </c>
      <c r="X654" s="150">
        <v>0.4</v>
      </c>
      <c r="Y654" s="149">
        <v>0</v>
      </c>
      <c r="Z654" s="157">
        <v>0</v>
      </c>
      <c r="AA654" s="149">
        <v>32500</v>
      </c>
      <c r="AB654" s="149">
        <v>0.4</v>
      </c>
      <c r="AC654" s="149">
        <v>40625</v>
      </c>
      <c r="AD654" s="158">
        <v>0.5</v>
      </c>
      <c r="AE654" s="147">
        <v>8125</v>
      </c>
      <c r="AF654" s="159"/>
      <c r="AH654" s="126" t="s">
        <v>21</v>
      </c>
    </row>
    <row r="655" s="114" customFormat="1" ht="36" spans="1:34">
      <c r="A655" s="126">
        <v>832</v>
      </c>
      <c r="B655" s="126" t="s">
        <v>16</v>
      </c>
      <c r="C655" s="126" t="s">
        <v>965</v>
      </c>
      <c r="D655" s="126" t="s">
        <v>21</v>
      </c>
      <c r="E655" s="127" t="s">
        <v>1540</v>
      </c>
      <c r="F655" s="127"/>
      <c r="G655" s="126" t="s">
        <v>114</v>
      </c>
      <c r="H655" s="128" t="s">
        <v>1561</v>
      </c>
      <c r="I655" s="126" t="s">
        <v>1562</v>
      </c>
      <c r="J655" s="126" t="s">
        <v>1562</v>
      </c>
      <c r="K655" s="126" t="s">
        <v>1563</v>
      </c>
      <c r="L655" s="126" t="s">
        <v>1563</v>
      </c>
      <c r="M655" s="130">
        <v>45791</v>
      </c>
      <c r="N655" s="131">
        <v>45793</v>
      </c>
      <c r="O655" s="131">
        <v>46157</v>
      </c>
      <c r="P655" s="127">
        <v>70</v>
      </c>
      <c r="Q655" s="145">
        <v>12500</v>
      </c>
      <c r="R655" s="146">
        <v>0.06</v>
      </c>
      <c r="S655" s="147">
        <v>750</v>
      </c>
      <c r="T655" s="148">
        <v>52500</v>
      </c>
      <c r="U655" s="149">
        <v>5250</v>
      </c>
      <c r="V655" s="150">
        <v>0.1</v>
      </c>
      <c r="W655" s="149">
        <v>21000</v>
      </c>
      <c r="X655" s="150">
        <v>0.4</v>
      </c>
      <c r="Y655" s="149">
        <v>0</v>
      </c>
      <c r="Z655" s="157">
        <v>0</v>
      </c>
      <c r="AA655" s="149">
        <v>21000</v>
      </c>
      <c r="AB655" s="149">
        <v>0.4</v>
      </c>
      <c r="AC655" s="149">
        <v>26250</v>
      </c>
      <c r="AD655" s="158">
        <v>0.5</v>
      </c>
      <c r="AE655" s="147">
        <v>5250</v>
      </c>
      <c r="AF655" s="159"/>
      <c r="AH655" s="126" t="s">
        <v>21</v>
      </c>
    </row>
    <row r="656" s="114" customFormat="1" ht="36" spans="1:34">
      <c r="A656" s="126">
        <v>833</v>
      </c>
      <c r="B656" s="126" t="s">
        <v>16</v>
      </c>
      <c r="C656" s="126" t="s">
        <v>965</v>
      </c>
      <c r="D656" s="126" t="s">
        <v>21</v>
      </c>
      <c r="E656" s="127" t="s">
        <v>1540</v>
      </c>
      <c r="F656" s="127"/>
      <c r="G656" s="126" t="s">
        <v>114</v>
      </c>
      <c r="H656" s="128" t="s">
        <v>1564</v>
      </c>
      <c r="I656" s="126" t="s">
        <v>1565</v>
      </c>
      <c r="J656" s="126" t="s">
        <v>1565</v>
      </c>
      <c r="K656" s="126" t="s">
        <v>1555</v>
      </c>
      <c r="L656" s="126" t="s">
        <v>1555</v>
      </c>
      <c r="M656" s="130">
        <v>45791</v>
      </c>
      <c r="N656" s="131">
        <v>45793</v>
      </c>
      <c r="O656" s="131">
        <v>46157</v>
      </c>
      <c r="P656" s="127">
        <v>47.45</v>
      </c>
      <c r="Q656" s="145">
        <v>12500</v>
      </c>
      <c r="R656" s="146">
        <v>0.1</v>
      </c>
      <c r="S656" s="147">
        <v>1250</v>
      </c>
      <c r="T656" s="148">
        <v>59312.5</v>
      </c>
      <c r="U656" s="149">
        <v>5931.25</v>
      </c>
      <c r="V656" s="150">
        <v>0.1</v>
      </c>
      <c r="W656" s="149">
        <v>23725</v>
      </c>
      <c r="X656" s="150">
        <v>0.4</v>
      </c>
      <c r="Y656" s="149">
        <v>0</v>
      </c>
      <c r="Z656" s="157">
        <v>0</v>
      </c>
      <c r="AA656" s="149">
        <v>23725</v>
      </c>
      <c r="AB656" s="149">
        <v>0.4</v>
      </c>
      <c r="AC656" s="149">
        <v>29656.25</v>
      </c>
      <c r="AD656" s="158">
        <v>0.5</v>
      </c>
      <c r="AE656" s="147">
        <v>5931.25</v>
      </c>
      <c r="AF656" s="159"/>
      <c r="AH656" s="126" t="s">
        <v>21</v>
      </c>
    </row>
    <row r="657" s="114" customFormat="1" ht="36" spans="1:34">
      <c r="A657" s="126">
        <v>834</v>
      </c>
      <c r="B657" s="126" t="s">
        <v>16</v>
      </c>
      <c r="C657" s="126" t="s">
        <v>965</v>
      </c>
      <c r="D657" s="126" t="s">
        <v>21</v>
      </c>
      <c r="E657" s="127" t="s">
        <v>1540</v>
      </c>
      <c r="F657" s="127"/>
      <c r="G657" s="126" t="s">
        <v>114</v>
      </c>
      <c r="H657" s="128" t="s">
        <v>1566</v>
      </c>
      <c r="I657" s="126" t="s">
        <v>1567</v>
      </c>
      <c r="J657" s="126" t="s">
        <v>1567</v>
      </c>
      <c r="K657" s="126" t="s">
        <v>1568</v>
      </c>
      <c r="L657" s="126" t="s">
        <v>1568</v>
      </c>
      <c r="M657" s="130">
        <v>45791</v>
      </c>
      <c r="N657" s="131">
        <v>45793</v>
      </c>
      <c r="O657" s="131">
        <v>46157</v>
      </c>
      <c r="P657" s="127">
        <v>20</v>
      </c>
      <c r="Q657" s="145">
        <v>12500</v>
      </c>
      <c r="R657" s="146">
        <v>0.1</v>
      </c>
      <c r="S657" s="147">
        <v>1250</v>
      </c>
      <c r="T657" s="148">
        <v>25000</v>
      </c>
      <c r="U657" s="149">
        <v>2500</v>
      </c>
      <c r="V657" s="150">
        <v>0.1</v>
      </c>
      <c r="W657" s="149">
        <v>10000</v>
      </c>
      <c r="X657" s="150">
        <v>0.4</v>
      </c>
      <c r="Y657" s="149">
        <v>0</v>
      </c>
      <c r="Z657" s="157">
        <v>0</v>
      </c>
      <c r="AA657" s="149">
        <v>10000</v>
      </c>
      <c r="AB657" s="149">
        <v>0.4</v>
      </c>
      <c r="AC657" s="149">
        <v>12500</v>
      </c>
      <c r="AD657" s="158">
        <v>0.5</v>
      </c>
      <c r="AE657" s="147">
        <v>2500</v>
      </c>
      <c r="AF657" s="159"/>
      <c r="AH657" s="126" t="s">
        <v>21</v>
      </c>
    </row>
    <row r="658" s="114" customFormat="1" ht="36" spans="1:34">
      <c r="A658" s="126">
        <v>835</v>
      </c>
      <c r="B658" s="126" t="s">
        <v>16</v>
      </c>
      <c r="C658" s="126" t="s">
        <v>965</v>
      </c>
      <c r="D658" s="126" t="s">
        <v>21</v>
      </c>
      <c r="E658" s="127" t="s">
        <v>1540</v>
      </c>
      <c r="F658" s="127"/>
      <c r="G658" s="126" t="s">
        <v>114</v>
      </c>
      <c r="H658" s="128" t="s">
        <v>1569</v>
      </c>
      <c r="I658" s="126" t="s">
        <v>1570</v>
      </c>
      <c r="J658" s="126" t="s">
        <v>1570</v>
      </c>
      <c r="K658" s="126" t="s">
        <v>1568</v>
      </c>
      <c r="L658" s="126" t="s">
        <v>1568</v>
      </c>
      <c r="M658" s="130">
        <v>45791</v>
      </c>
      <c r="N658" s="131">
        <v>45793</v>
      </c>
      <c r="O658" s="131">
        <v>46157</v>
      </c>
      <c r="P658" s="127">
        <v>20</v>
      </c>
      <c r="Q658" s="145">
        <v>12500</v>
      </c>
      <c r="R658" s="146">
        <v>0.1</v>
      </c>
      <c r="S658" s="147">
        <v>1250</v>
      </c>
      <c r="T658" s="148">
        <v>25000</v>
      </c>
      <c r="U658" s="149">
        <v>2500</v>
      </c>
      <c r="V658" s="150">
        <v>0.1</v>
      </c>
      <c r="W658" s="149">
        <v>10000</v>
      </c>
      <c r="X658" s="150">
        <v>0.4</v>
      </c>
      <c r="Y658" s="149">
        <v>0</v>
      </c>
      <c r="Z658" s="157">
        <v>0</v>
      </c>
      <c r="AA658" s="149">
        <v>10000</v>
      </c>
      <c r="AB658" s="149">
        <v>0.4</v>
      </c>
      <c r="AC658" s="149">
        <v>12500</v>
      </c>
      <c r="AD658" s="158">
        <v>0.5</v>
      </c>
      <c r="AE658" s="147">
        <v>2500</v>
      </c>
      <c r="AF658" s="159"/>
      <c r="AH658" s="126" t="s">
        <v>21</v>
      </c>
    </row>
    <row r="659" s="114" customFormat="1" ht="48" spans="1:34">
      <c r="A659" s="126">
        <v>836</v>
      </c>
      <c r="B659" s="126" t="s">
        <v>16</v>
      </c>
      <c r="C659" s="126" t="s">
        <v>965</v>
      </c>
      <c r="D659" s="126" t="s">
        <v>21</v>
      </c>
      <c r="E659" s="127" t="s">
        <v>1558</v>
      </c>
      <c r="F659" s="127"/>
      <c r="G659" s="126" t="s">
        <v>114</v>
      </c>
      <c r="H659" s="128" t="s">
        <v>1571</v>
      </c>
      <c r="I659" s="126" t="s">
        <v>1024</v>
      </c>
      <c r="J659" s="126" t="s">
        <v>1024</v>
      </c>
      <c r="K659" s="126" t="s">
        <v>1572</v>
      </c>
      <c r="L659" s="126" t="s">
        <v>1572</v>
      </c>
      <c r="M659" s="130">
        <v>45793</v>
      </c>
      <c r="N659" s="131">
        <v>45794</v>
      </c>
      <c r="O659" s="131">
        <v>46158</v>
      </c>
      <c r="P659" s="127">
        <v>343</v>
      </c>
      <c r="Q659" s="145">
        <v>12500</v>
      </c>
      <c r="R659" s="146">
        <v>0.1</v>
      </c>
      <c r="S659" s="147">
        <v>1250</v>
      </c>
      <c r="T659" s="148">
        <v>428750</v>
      </c>
      <c r="U659" s="149">
        <v>42875</v>
      </c>
      <c r="V659" s="150">
        <v>0.1</v>
      </c>
      <c r="W659" s="149">
        <v>171500</v>
      </c>
      <c r="X659" s="150">
        <v>0.4</v>
      </c>
      <c r="Y659" s="149">
        <v>0</v>
      </c>
      <c r="Z659" s="157">
        <v>0</v>
      </c>
      <c r="AA659" s="149">
        <v>171500</v>
      </c>
      <c r="AB659" s="149">
        <v>0.4</v>
      </c>
      <c r="AC659" s="149">
        <v>214375</v>
      </c>
      <c r="AD659" s="158">
        <v>0.5</v>
      </c>
      <c r="AE659" s="147">
        <v>42875</v>
      </c>
      <c r="AF659" s="159"/>
      <c r="AH659" s="126" t="s">
        <v>21</v>
      </c>
    </row>
    <row r="660" s="114" customFormat="1" ht="48" spans="1:34">
      <c r="A660" s="126">
        <v>837</v>
      </c>
      <c r="B660" s="126" t="s">
        <v>16</v>
      </c>
      <c r="C660" s="126" t="s">
        <v>965</v>
      </c>
      <c r="D660" s="126" t="s">
        <v>21</v>
      </c>
      <c r="E660" s="127" t="s">
        <v>1558</v>
      </c>
      <c r="F660" s="127"/>
      <c r="G660" s="126" t="s">
        <v>114</v>
      </c>
      <c r="H660" s="128" t="s">
        <v>1573</v>
      </c>
      <c r="I660" s="126" t="s">
        <v>1024</v>
      </c>
      <c r="J660" s="126" t="s">
        <v>1024</v>
      </c>
      <c r="K660" s="126" t="s">
        <v>1574</v>
      </c>
      <c r="L660" s="126" t="s">
        <v>1574</v>
      </c>
      <c r="M660" s="130">
        <v>45793</v>
      </c>
      <c r="N660" s="131">
        <v>45794</v>
      </c>
      <c r="O660" s="131">
        <v>46158</v>
      </c>
      <c r="P660" s="127">
        <v>117</v>
      </c>
      <c r="Q660" s="145">
        <v>12500</v>
      </c>
      <c r="R660" s="146">
        <v>0.1</v>
      </c>
      <c r="S660" s="147">
        <v>1250</v>
      </c>
      <c r="T660" s="148">
        <v>146250</v>
      </c>
      <c r="U660" s="149">
        <v>14625</v>
      </c>
      <c r="V660" s="150">
        <v>0.1</v>
      </c>
      <c r="W660" s="149">
        <v>58500</v>
      </c>
      <c r="X660" s="150">
        <v>0.4</v>
      </c>
      <c r="Y660" s="149">
        <v>0</v>
      </c>
      <c r="Z660" s="157">
        <v>0</v>
      </c>
      <c r="AA660" s="149">
        <v>58500</v>
      </c>
      <c r="AB660" s="149">
        <v>0.4</v>
      </c>
      <c r="AC660" s="149">
        <v>73125</v>
      </c>
      <c r="AD660" s="158">
        <v>0.5</v>
      </c>
      <c r="AE660" s="147">
        <v>14625</v>
      </c>
      <c r="AF660" s="159"/>
      <c r="AH660" s="126" t="s">
        <v>21</v>
      </c>
    </row>
    <row r="661" s="114" customFormat="1" ht="36" spans="1:34">
      <c r="A661" s="126">
        <v>838</v>
      </c>
      <c r="B661" s="126" t="s">
        <v>16</v>
      </c>
      <c r="C661" s="126" t="s">
        <v>965</v>
      </c>
      <c r="D661" s="126" t="s">
        <v>21</v>
      </c>
      <c r="E661" s="127" t="s">
        <v>1540</v>
      </c>
      <c r="F661" s="127"/>
      <c r="G661" s="126" t="s">
        <v>114</v>
      </c>
      <c r="H661" s="128" t="s">
        <v>1575</v>
      </c>
      <c r="I661" s="126" t="s">
        <v>1576</v>
      </c>
      <c r="J661" s="126" t="s">
        <v>1576</v>
      </c>
      <c r="K661" s="126" t="s">
        <v>1577</v>
      </c>
      <c r="L661" s="126" t="s">
        <v>1577</v>
      </c>
      <c r="M661" s="130">
        <v>45793</v>
      </c>
      <c r="N661" s="131">
        <v>45794</v>
      </c>
      <c r="O661" s="131">
        <v>46158</v>
      </c>
      <c r="P661" s="127">
        <v>30.89</v>
      </c>
      <c r="Q661" s="145">
        <v>12500</v>
      </c>
      <c r="R661" s="146">
        <v>0.06</v>
      </c>
      <c r="S661" s="147">
        <v>750</v>
      </c>
      <c r="T661" s="148">
        <v>23167.5</v>
      </c>
      <c r="U661" s="149">
        <v>2316.75</v>
      </c>
      <c r="V661" s="150">
        <v>0.1</v>
      </c>
      <c r="W661" s="149">
        <v>9267</v>
      </c>
      <c r="X661" s="150">
        <v>0.4</v>
      </c>
      <c r="Y661" s="149">
        <v>0</v>
      </c>
      <c r="Z661" s="157">
        <v>0</v>
      </c>
      <c r="AA661" s="149">
        <v>9267</v>
      </c>
      <c r="AB661" s="149">
        <v>0.4</v>
      </c>
      <c r="AC661" s="149">
        <v>11583.75</v>
      </c>
      <c r="AD661" s="158">
        <v>0.5</v>
      </c>
      <c r="AE661" s="147">
        <v>2316.75</v>
      </c>
      <c r="AF661" s="159"/>
      <c r="AH661" s="126" t="s">
        <v>21</v>
      </c>
    </row>
    <row r="662" s="114" customFormat="1" ht="36" spans="1:34">
      <c r="A662" s="126">
        <v>839</v>
      </c>
      <c r="B662" s="126" t="s">
        <v>16</v>
      </c>
      <c r="C662" s="126" t="s">
        <v>965</v>
      </c>
      <c r="D662" s="126" t="s">
        <v>21</v>
      </c>
      <c r="E662" s="127" t="s">
        <v>1540</v>
      </c>
      <c r="F662" s="127"/>
      <c r="G662" s="126" t="s">
        <v>114</v>
      </c>
      <c r="H662" s="128" t="s">
        <v>1578</v>
      </c>
      <c r="I662" s="126" t="s">
        <v>1579</v>
      </c>
      <c r="J662" s="126" t="s">
        <v>1579</v>
      </c>
      <c r="K662" s="126" t="s">
        <v>1580</v>
      </c>
      <c r="L662" s="126" t="s">
        <v>1580</v>
      </c>
      <c r="M662" s="130">
        <v>45797</v>
      </c>
      <c r="N662" s="131">
        <v>45799</v>
      </c>
      <c r="O662" s="131">
        <v>46163</v>
      </c>
      <c r="P662" s="127">
        <v>58</v>
      </c>
      <c r="Q662" s="145">
        <v>12500</v>
      </c>
      <c r="R662" s="146">
        <v>0.1</v>
      </c>
      <c r="S662" s="147">
        <v>1250</v>
      </c>
      <c r="T662" s="148">
        <v>72500</v>
      </c>
      <c r="U662" s="149">
        <v>7250</v>
      </c>
      <c r="V662" s="150">
        <v>0.1</v>
      </c>
      <c r="W662" s="149">
        <v>29000</v>
      </c>
      <c r="X662" s="150">
        <v>0.4</v>
      </c>
      <c r="Y662" s="149">
        <v>0</v>
      </c>
      <c r="Z662" s="157">
        <v>0</v>
      </c>
      <c r="AA662" s="149">
        <v>29000</v>
      </c>
      <c r="AB662" s="149">
        <v>0.4</v>
      </c>
      <c r="AC662" s="149">
        <v>36250</v>
      </c>
      <c r="AD662" s="158">
        <v>0.5</v>
      </c>
      <c r="AE662" s="147">
        <v>7250</v>
      </c>
      <c r="AF662" s="159"/>
      <c r="AH662" s="126" t="s">
        <v>21</v>
      </c>
    </row>
    <row r="663" s="114" customFormat="1" ht="36" spans="1:34">
      <c r="A663" s="126">
        <v>840</v>
      </c>
      <c r="B663" s="126" t="s">
        <v>16</v>
      </c>
      <c r="C663" s="126" t="s">
        <v>965</v>
      </c>
      <c r="D663" s="126" t="s">
        <v>21</v>
      </c>
      <c r="E663" s="127" t="s">
        <v>1540</v>
      </c>
      <c r="F663" s="127"/>
      <c r="G663" s="126" t="s">
        <v>114</v>
      </c>
      <c r="H663" s="128" t="s">
        <v>1581</v>
      </c>
      <c r="I663" s="126" t="s">
        <v>1054</v>
      </c>
      <c r="J663" s="126" t="s">
        <v>1054</v>
      </c>
      <c r="K663" s="126" t="s">
        <v>1582</v>
      </c>
      <c r="L663" s="126" t="s">
        <v>1582</v>
      </c>
      <c r="M663" s="130">
        <v>45793</v>
      </c>
      <c r="N663" s="131">
        <v>45798</v>
      </c>
      <c r="O663" s="131">
        <v>46162</v>
      </c>
      <c r="P663" s="127">
        <v>29</v>
      </c>
      <c r="Q663" s="145">
        <v>12500</v>
      </c>
      <c r="R663" s="146">
        <v>0.1</v>
      </c>
      <c r="S663" s="147">
        <v>1250</v>
      </c>
      <c r="T663" s="148">
        <v>36250</v>
      </c>
      <c r="U663" s="149">
        <v>3625</v>
      </c>
      <c r="V663" s="150">
        <v>0.1</v>
      </c>
      <c r="W663" s="149">
        <v>14500</v>
      </c>
      <c r="X663" s="150">
        <v>0.4</v>
      </c>
      <c r="Y663" s="149">
        <v>0</v>
      </c>
      <c r="Z663" s="157">
        <v>0</v>
      </c>
      <c r="AA663" s="149">
        <v>14500</v>
      </c>
      <c r="AB663" s="149">
        <v>0.4</v>
      </c>
      <c r="AC663" s="149">
        <v>18125</v>
      </c>
      <c r="AD663" s="158">
        <v>0.5</v>
      </c>
      <c r="AE663" s="147">
        <v>3625</v>
      </c>
      <c r="AF663" s="159"/>
      <c r="AH663" s="126" t="s">
        <v>21</v>
      </c>
    </row>
    <row r="664" s="114" customFormat="1" ht="36" spans="1:34">
      <c r="A664" s="126">
        <v>841</v>
      </c>
      <c r="B664" s="126" t="s">
        <v>16</v>
      </c>
      <c r="C664" s="126" t="s">
        <v>965</v>
      </c>
      <c r="D664" s="126" t="s">
        <v>21</v>
      </c>
      <c r="E664" s="127" t="s">
        <v>1540</v>
      </c>
      <c r="F664" s="127"/>
      <c r="G664" s="126" t="s">
        <v>114</v>
      </c>
      <c r="H664" s="128" t="s">
        <v>1583</v>
      </c>
      <c r="I664" s="126" t="s">
        <v>1057</v>
      </c>
      <c r="J664" s="126" t="s">
        <v>1057</v>
      </c>
      <c r="K664" s="126" t="s">
        <v>1584</v>
      </c>
      <c r="L664" s="126" t="s">
        <v>1584</v>
      </c>
      <c r="M664" s="130">
        <v>45793</v>
      </c>
      <c r="N664" s="131">
        <v>45798</v>
      </c>
      <c r="O664" s="131">
        <v>46162</v>
      </c>
      <c r="P664" s="127">
        <v>52</v>
      </c>
      <c r="Q664" s="145">
        <v>12500</v>
      </c>
      <c r="R664" s="146">
        <v>0.1</v>
      </c>
      <c r="S664" s="147">
        <v>1250</v>
      </c>
      <c r="T664" s="148">
        <v>65000</v>
      </c>
      <c r="U664" s="149">
        <v>6500</v>
      </c>
      <c r="V664" s="150">
        <v>0.1</v>
      </c>
      <c r="W664" s="149">
        <v>26000</v>
      </c>
      <c r="X664" s="150">
        <v>0.4</v>
      </c>
      <c r="Y664" s="149">
        <v>0</v>
      </c>
      <c r="Z664" s="157">
        <v>0</v>
      </c>
      <c r="AA664" s="149">
        <v>26000</v>
      </c>
      <c r="AB664" s="149">
        <v>0.4</v>
      </c>
      <c r="AC664" s="149">
        <v>32500</v>
      </c>
      <c r="AD664" s="158">
        <v>0.5</v>
      </c>
      <c r="AE664" s="147">
        <v>6500</v>
      </c>
      <c r="AF664" s="159"/>
      <c r="AH664" s="126" t="s">
        <v>21</v>
      </c>
    </row>
    <row r="665" s="114" customFormat="1" ht="60" spans="1:34">
      <c r="A665" s="126">
        <v>842</v>
      </c>
      <c r="B665" s="126" t="s">
        <v>16</v>
      </c>
      <c r="C665" s="126" t="s">
        <v>965</v>
      </c>
      <c r="D665" s="126" t="s">
        <v>21</v>
      </c>
      <c r="E665" s="127" t="s">
        <v>1540</v>
      </c>
      <c r="F665" s="127"/>
      <c r="G665" s="126" t="s">
        <v>114</v>
      </c>
      <c r="H665" s="128" t="s">
        <v>1585</v>
      </c>
      <c r="I665" s="126" t="s">
        <v>1171</v>
      </c>
      <c r="J665" s="126" t="s">
        <v>1171</v>
      </c>
      <c r="K665" s="126" t="s">
        <v>1586</v>
      </c>
      <c r="L665" s="126" t="s">
        <v>1586</v>
      </c>
      <c r="M665" s="130">
        <v>45796</v>
      </c>
      <c r="N665" s="131">
        <v>45799</v>
      </c>
      <c r="O665" s="131">
        <v>46163</v>
      </c>
      <c r="P665" s="127">
        <v>52</v>
      </c>
      <c r="Q665" s="145">
        <v>12500</v>
      </c>
      <c r="R665" s="146">
        <v>0.06</v>
      </c>
      <c r="S665" s="147">
        <v>750</v>
      </c>
      <c r="T665" s="148">
        <v>39000</v>
      </c>
      <c r="U665" s="149">
        <v>3900</v>
      </c>
      <c r="V665" s="150">
        <v>0.1</v>
      </c>
      <c r="W665" s="149">
        <v>15600</v>
      </c>
      <c r="X665" s="150">
        <v>0.4</v>
      </c>
      <c r="Y665" s="149">
        <v>0</v>
      </c>
      <c r="Z665" s="157">
        <v>0</v>
      </c>
      <c r="AA665" s="149">
        <v>15600</v>
      </c>
      <c r="AB665" s="149">
        <v>0.4</v>
      </c>
      <c r="AC665" s="149">
        <v>19500</v>
      </c>
      <c r="AD665" s="158">
        <v>0.5</v>
      </c>
      <c r="AE665" s="147">
        <v>3900</v>
      </c>
      <c r="AF665" s="159"/>
      <c r="AH665" s="126" t="s">
        <v>21</v>
      </c>
    </row>
    <row r="666" s="114" customFormat="1" ht="36" spans="1:34">
      <c r="A666" s="126">
        <v>843</v>
      </c>
      <c r="B666" s="126" t="s">
        <v>16</v>
      </c>
      <c r="C666" s="126" t="s">
        <v>965</v>
      </c>
      <c r="D666" s="126" t="s">
        <v>21</v>
      </c>
      <c r="E666" s="127" t="s">
        <v>1540</v>
      </c>
      <c r="F666" s="127"/>
      <c r="G666" s="126" t="s">
        <v>114</v>
      </c>
      <c r="H666" s="128" t="s">
        <v>1587</v>
      </c>
      <c r="I666" s="126" t="s">
        <v>1588</v>
      </c>
      <c r="J666" s="126" t="s">
        <v>1588</v>
      </c>
      <c r="K666" s="126" t="s">
        <v>1589</v>
      </c>
      <c r="L666" s="126" t="s">
        <v>1589</v>
      </c>
      <c r="M666" s="130">
        <v>45797</v>
      </c>
      <c r="N666" s="131">
        <v>45799</v>
      </c>
      <c r="O666" s="131">
        <v>46163</v>
      </c>
      <c r="P666" s="127">
        <v>26</v>
      </c>
      <c r="Q666" s="145">
        <v>12500</v>
      </c>
      <c r="R666" s="146">
        <v>0.06</v>
      </c>
      <c r="S666" s="147">
        <v>750</v>
      </c>
      <c r="T666" s="148">
        <v>19500</v>
      </c>
      <c r="U666" s="149">
        <v>1950</v>
      </c>
      <c r="V666" s="150">
        <v>0.1</v>
      </c>
      <c r="W666" s="149">
        <v>7800</v>
      </c>
      <c r="X666" s="150">
        <v>0.4</v>
      </c>
      <c r="Y666" s="149">
        <v>0</v>
      </c>
      <c r="Z666" s="157">
        <v>0</v>
      </c>
      <c r="AA666" s="149">
        <v>7800</v>
      </c>
      <c r="AB666" s="149">
        <v>0.4</v>
      </c>
      <c r="AC666" s="149">
        <v>9750</v>
      </c>
      <c r="AD666" s="158">
        <v>0.5</v>
      </c>
      <c r="AE666" s="147">
        <v>1950</v>
      </c>
      <c r="AF666" s="159"/>
      <c r="AH666" s="126" t="s">
        <v>21</v>
      </c>
    </row>
    <row r="667" s="114" customFormat="1" ht="36" spans="1:34">
      <c r="A667" s="126">
        <v>844</v>
      </c>
      <c r="B667" s="126" t="s">
        <v>16</v>
      </c>
      <c r="C667" s="126" t="s">
        <v>965</v>
      </c>
      <c r="D667" s="126" t="s">
        <v>21</v>
      </c>
      <c r="E667" s="127" t="s">
        <v>1540</v>
      </c>
      <c r="F667" s="127"/>
      <c r="G667" s="126" t="s">
        <v>114</v>
      </c>
      <c r="H667" s="128" t="s">
        <v>1590</v>
      </c>
      <c r="I667" s="126" t="s">
        <v>1591</v>
      </c>
      <c r="J667" s="126" t="s">
        <v>1591</v>
      </c>
      <c r="K667" s="126" t="s">
        <v>1592</v>
      </c>
      <c r="L667" s="126" t="s">
        <v>1592</v>
      </c>
      <c r="M667" s="130">
        <v>45803</v>
      </c>
      <c r="N667" s="131">
        <v>45805</v>
      </c>
      <c r="O667" s="131">
        <v>46169</v>
      </c>
      <c r="P667" s="127">
        <v>37</v>
      </c>
      <c r="Q667" s="145">
        <v>12500</v>
      </c>
      <c r="R667" s="146">
        <v>0.06</v>
      </c>
      <c r="S667" s="147">
        <v>750</v>
      </c>
      <c r="T667" s="148">
        <v>27750</v>
      </c>
      <c r="U667" s="149">
        <v>2775</v>
      </c>
      <c r="V667" s="150">
        <v>0.1</v>
      </c>
      <c r="W667" s="149">
        <v>11100</v>
      </c>
      <c r="X667" s="150">
        <v>0.4</v>
      </c>
      <c r="Y667" s="149">
        <v>0</v>
      </c>
      <c r="Z667" s="157">
        <v>0</v>
      </c>
      <c r="AA667" s="149">
        <v>11100</v>
      </c>
      <c r="AB667" s="149">
        <v>0.4</v>
      </c>
      <c r="AC667" s="149">
        <v>13875</v>
      </c>
      <c r="AD667" s="158">
        <v>0.5</v>
      </c>
      <c r="AE667" s="147">
        <v>2775</v>
      </c>
      <c r="AF667" s="159"/>
      <c r="AH667" s="126" t="s">
        <v>21</v>
      </c>
    </row>
    <row r="668" s="114" customFormat="1" ht="60" spans="1:34">
      <c r="A668" s="126">
        <v>845</v>
      </c>
      <c r="B668" s="126" t="s">
        <v>16</v>
      </c>
      <c r="C668" s="126" t="s">
        <v>965</v>
      </c>
      <c r="D668" s="126" t="s">
        <v>21</v>
      </c>
      <c r="E668" s="127" t="s">
        <v>1558</v>
      </c>
      <c r="F668" s="127"/>
      <c r="G668" s="126" t="s">
        <v>114</v>
      </c>
      <c r="H668" s="128" t="s">
        <v>1593</v>
      </c>
      <c r="I668" s="126" t="s">
        <v>1594</v>
      </c>
      <c r="J668" s="126" t="s">
        <v>1594</v>
      </c>
      <c r="K668" s="126" t="s">
        <v>1595</v>
      </c>
      <c r="L668" s="126" t="s">
        <v>1595</v>
      </c>
      <c r="M668" s="130">
        <v>45803</v>
      </c>
      <c r="N668" s="131">
        <v>45805</v>
      </c>
      <c r="O668" s="131">
        <v>46169</v>
      </c>
      <c r="P668" s="127">
        <v>48</v>
      </c>
      <c r="Q668" s="145">
        <v>12500</v>
      </c>
      <c r="R668" s="146">
        <v>0.1</v>
      </c>
      <c r="S668" s="147">
        <v>1250</v>
      </c>
      <c r="T668" s="148">
        <v>60000</v>
      </c>
      <c r="U668" s="149">
        <v>6000</v>
      </c>
      <c r="V668" s="150">
        <v>0.1</v>
      </c>
      <c r="W668" s="149">
        <v>24000</v>
      </c>
      <c r="X668" s="150">
        <v>0.4</v>
      </c>
      <c r="Y668" s="149">
        <v>0</v>
      </c>
      <c r="Z668" s="157">
        <v>0</v>
      </c>
      <c r="AA668" s="149">
        <v>24000</v>
      </c>
      <c r="AB668" s="149">
        <v>0.4</v>
      </c>
      <c r="AC668" s="149">
        <v>30000</v>
      </c>
      <c r="AD668" s="158">
        <v>0.5</v>
      </c>
      <c r="AE668" s="147">
        <v>6000</v>
      </c>
      <c r="AF668" s="159"/>
      <c r="AH668" s="126" t="s">
        <v>21</v>
      </c>
    </row>
    <row r="669" s="114" customFormat="1" ht="36" spans="1:34">
      <c r="A669" s="126">
        <v>846</v>
      </c>
      <c r="B669" s="126" t="s">
        <v>16</v>
      </c>
      <c r="C669" s="126" t="s">
        <v>965</v>
      </c>
      <c r="D669" s="126" t="s">
        <v>21</v>
      </c>
      <c r="E669" s="127" t="s">
        <v>1540</v>
      </c>
      <c r="F669" s="127"/>
      <c r="G669" s="126" t="s">
        <v>114</v>
      </c>
      <c r="H669" s="128" t="s">
        <v>1596</v>
      </c>
      <c r="I669" s="126" t="s">
        <v>1597</v>
      </c>
      <c r="J669" s="126" t="s">
        <v>1597</v>
      </c>
      <c r="K669" s="126" t="s">
        <v>1598</v>
      </c>
      <c r="L669" s="126" t="s">
        <v>1598</v>
      </c>
      <c r="M669" s="130">
        <v>45803</v>
      </c>
      <c r="N669" s="131">
        <v>45805</v>
      </c>
      <c r="O669" s="131">
        <v>46169</v>
      </c>
      <c r="P669" s="127">
        <v>45</v>
      </c>
      <c r="Q669" s="145">
        <v>12500</v>
      </c>
      <c r="R669" s="146">
        <v>0.06</v>
      </c>
      <c r="S669" s="147">
        <v>750</v>
      </c>
      <c r="T669" s="148">
        <v>33750</v>
      </c>
      <c r="U669" s="149">
        <v>3375</v>
      </c>
      <c r="V669" s="150">
        <v>0.1</v>
      </c>
      <c r="W669" s="149">
        <v>13500</v>
      </c>
      <c r="X669" s="150">
        <v>0.4</v>
      </c>
      <c r="Y669" s="149">
        <v>0</v>
      </c>
      <c r="Z669" s="157">
        <v>0</v>
      </c>
      <c r="AA669" s="149">
        <v>13500</v>
      </c>
      <c r="AB669" s="149">
        <v>0.4</v>
      </c>
      <c r="AC669" s="149">
        <v>16875</v>
      </c>
      <c r="AD669" s="158">
        <v>0.5</v>
      </c>
      <c r="AE669" s="147">
        <v>3375</v>
      </c>
      <c r="AF669" s="159"/>
      <c r="AH669" s="126" t="s">
        <v>21</v>
      </c>
    </row>
    <row r="670" s="114" customFormat="1" ht="48" spans="1:34">
      <c r="A670" s="126">
        <v>847</v>
      </c>
      <c r="B670" s="126" t="s">
        <v>16</v>
      </c>
      <c r="C670" s="126" t="s">
        <v>965</v>
      </c>
      <c r="D670" s="126" t="s">
        <v>21</v>
      </c>
      <c r="E670" s="127" t="s">
        <v>1540</v>
      </c>
      <c r="F670" s="127"/>
      <c r="G670" s="126" t="s">
        <v>114</v>
      </c>
      <c r="H670" s="128" t="s">
        <v>1599</v>
      </c>
      <c r="I670" s="126" t="s">
        <v>1600</v>
      </c>
      <c r="J670" s="126" t="s">
        <v>1600</v>
      </c>
      <c r="K670" s="126" t="s">
        <v>1601</v>
      </c>
      <c r="L670" s="126" t="s">
        <v>1601</v>
      </c>
      <c r="M670" s="130">
        <v>45803</v>
      </c>
      <c r="N670" s="131">
        <v>45805</v>
      </c>
      <c r="O670" s="131">
        <v>46169</v>
      </c>
      <c r="P670" s="127">
        <v>32</v>
      </c>
      <c r="Q670" s="145">
        <v>12500</v>
      </c>
      <c r="R670" s="146">
        <v>0.06</v>
      </c>
      <c r="S670" s="147">
        <v>750</v>
      </c>
      <c r="T670" s="148">
        <v>24000</v>
      </c>
      <c r="U670" s="149">
        <v>2400</v>
      </c>
      <c r="V670" s="150">
        <v>0.1</v>
      </c>
      <c r="W670" s="149">
        <v>9600</v>
      </c>
      <c r="X670" s="150">
        <v>0.4</v>
      </c>
      <c r="Y670" s="149">
        <v>0</v>
      </c>
      <c r="Z670" s="157">
        <v>0</v>
      </c>
      <c r="AA670" s="149">
        <v>9600</v>
      </c>
      <c r="AB670" s="149">
        <v>0.4</v>
      </c>
      <c r="AC670" s="149">
        <v>12000</v>
      </c>
      <c r="AD670" s="158">
        <v>0.5</v>
      </c>
      <c r="AE670" s="147">
        <v>2400</v>
      </c>
      <c r="AF670" s="159"/>
      <c r="AH670" s="126" t="s">
        <v>21</v>
      </c>
    </row>
    <row r="671" s="114" customFormat="1" ht="36" spans="1:34">
      <c r="A671" s="126">
        <v>848</v>
      </c>
      <c r="B671" s="126" t="s">
        <v>16</v>
      </c>
      <c r="C671" s="126" t="s">
        <v>965</v>
      </c>
      <c r="D671" s="126" t="s">
        <v>21</v>
      </c>
      <c r="E671" s="127" t="s">
        <v>1540</v>
      </c>
      <c r="F671" s="127"/>
      <c r="G671" s="126" t="s">
        <v>114</v>
      </c>
      <c r="H671" s="128" t="s">
        <v>1602</v>
      </c>
      <c r="I671" s="126" t="s">
        <v>1603</v>
      </c>
      <c r="J671" s="126" t="s">
        <v>1603</v>
      </c>
      <c r="K671" s="126" t="s">
        <v>1604</v>
      </c>
      <c r="L671" s="126" t="s">
        <v>1604</v>
      </c>
      <c r="M671" s="130">
        <v>45803</v>
      </c>
      <c r="N671" s="131">
        <v>45805</v>
      </c>
      <c r="O671" s="131">
        <v>46169</v>
      </c>
      <c r="P671" s="127">
        <v>40.5</v>
      </c>
      <c r="Q671" s="145">
        <v>12500</v>
      </c>
      <c r="R671" s="146">
        <v>0.1</v>
      </c>
      <c r="S671" s="147">
        <v>1250</v>
      </c>
      <c r="T671" s="148">
        <v>50625</v>
      </c>
      <c r="U671" s="149">
        <v>5062.5</v>
      </c>
      <c r="V671" s="150">
        <v>0.1</v>
      </c>
      <c r="W671" s="149">
        <v>20250</v>
      </c>
      <c r="X671" s="150">
        <v>0.4</v>
      </c>
      <c r="Y671" s="149">
        <v>0</v>
      </c>
      <c r="Z671" s="157">
        <v>0</v>
      </c>
      <c r="AA671" s="149">
        <v>20250</v>
      </c>
      <c r="AB671" s="149">
        <v>0.4</v>
      </c>
      <c r="AC671" s="149">
        <v>25312.5</v>
      </c>
      <c r="AD671" s="158">
        <v>0.5</v>
      </c>
      <c r="AE671" s="147">
        <v>5062.5</v>
      </c>
      <c r="AF671" s="159"/>
      <c r="AH671" s="126" t="s">
        <v>21</v>
      </c>
    </row>
    <row r="672" s="114" customFormat="1" ht="36" spans="1:34">
      <c r="A672" s="126">
        <v>849</v>
      </c>
      <c r="B672" s="126" t="s">
        <v>16</v>
      </c>
      <c r="C672" s="126" t="s">
        <v>965</v>
      </c>
      <c r="D672" s="126" t="s">
        <v>21</v>
      </c>
      <c r="E672" s="127" t="s">
        <v>1540</v>
      </c>
      <c r="F672" s="127"/>
      <c r="G672" s="126" t="s">
        <v>114</v>
      </c>
      <c r="H672" s="128" t="s">
        <v>1605</v>
      </c>
      <c r="I672" s="126" t="s">
        <v>1606</v>
      </c>
      <c r="J672" s="126" t="s">
        <v>1606</v>
      </c>
      <c r="K672" s="126" t="s">
        <v>1607</v>
      </c>
      <c r="L672" s="126" t="s">
        <v>1607</v>
      </c>
      <c r="M672" s="130">
        <v>45803</v>
      </c>
      <c r="N672" s="131">
        <v>45805</v>
      </c>
      <c r="O672" s="131">
        <v>46169</v>
      </c>
      <c r="P672" s="127">
        <v>22</v>
      </c>
      <c r="Q672" s="145">
        <v>12500</v>
      </c>
      <c r="R672" s="146">
        <v>0.1</v>
      </c>
      <c r="S672" s="147">
        <v>1250</v>
      </c>
      <c r="T672" s="148">
        <v>27500</v>
      </c>
      <c r="U672" s="149">
        <v>2750</v>
      </c>
      <c r="V672" s="150">
        <v>0.1</v>
      </c>
      <c r="W672" s="149">
        <v>11000</v>
      </c>
      <c r="X672" s="150">
        <v>0.4</v>
      </c>
      <c r="Y672" s="149">
        <v>0</v>
      </c>
      <c r="Z672" s="157">
        <v>0</v>
      </c>
      <c r="AA672" s="149">
        <v>11000</v>
      </c>
      <c r="AB672" s="149">
        <v>0.4</v>
      </c>
      <c r="AC672" s="149">
        <v>13750</v>
      </c>
      <c r="AD672" s="158">
        <v>0.5</v>
      </c>
      <c r="AE672" s="147">
        <v>2750</v>
      </c>
      <c r="AF672" s="159"/>
      <c r="AH672" s="126" t="s">
        <v>21</v>
      </c>
    </row>
    <row r="673" s="114" customFormat="1" ht="36" spans="1:34">
      <c r="A673" s="126">
        <v>850</v>
      </c>
      <c r="B673" s="126" t="s">
        <v>16</v>
      </c>
      <c r="C673" s="126" t="s">
        <v>965</v>
      </c>
      <c r="D673" s="126" t="s">
        <v>21</v>
      </c>
      <c r="E673" s="127" t="s">
        <v>1540</v>
      </c>
      <c r="F673" s="127"/>
      <c r="G673" s="126" t="s">
        <v>114</v>
      </c>
      <c r="H673" s="128" t="s">
        <v>1608</v>
      </c>
      <c r="I673" s="126" t="s">
        <v>1609</v>
      </c>
      <c r="J673" s="126" t="s">
        <v>1609</v>
      </c>
      <c r="K673" s="126" t="s">
        <v>1610</v>
      </c>
      <c r="L673" s="126" t="s">
        <v>1610</v>
      </c>
      <c r="M673" s="130">
        <v>45800</v>
      </c>
      <c r="N673" s="131">
        <v>45804</v>
      </c>
      <c r="O673" s="131">
        <v>46168</v>
      </c>
      <c r="P673" s="127">
        <v>27.2</v>
      </c>
      <c r="Q673" s="145">
        <v>12500</v>
      </c>
      <c r="R673" s="146">
        <v>0.1</v>
      </c>
      <c r="S673" s="147">
        <v>1250</v>
      </c>
      <c r="T673" s="148">
        <v>34000</v>
      </c>
      <c r="U673" s="149">
        <v>3400</v>
      </c>
      <c r="V673" s="150">
        <v>0.1</v>
      </c>
      <c r="W673" s="149">
        <v>13600</v>
      </c>
      <c r="X673" s="150">
        <v>0.4</v>
      </c>
      <c r="Y673" s="149">
        <v>0</v>
      </c>
      <c r="Z673" s="157">
        <v>0</v>
      </c>
      <c r="AA673" s="149">
        <v>13600</v>
      </c>
      <c r="AB673" s="149">
        <v>0.4</v>
      </c>
      <c r="AC673" s="149">
        <v>17000</v>
      </c>
      <c r="AD673" s="158">
        <v>0.5</v>
      </c>
      <c r="AE673" s="147">
        <v>3400</v>
      </c>
      <c r="AF673" s="159"/>
      <c r="AH673" s="126" t="s">
        <v>21</v>
      </c>
    </row>
    <row r="674" s="114" customFormat="1" ht="48" spans="1:34">
      <c r="A674" s="126">
        <v>851</v>
      </c>
      <c r="B674" s="126" t="s">
        <v>16</v>
      </c>
      <c r="C674" s="126" t="s">
        <v>965</v>
      </c>
      <c r="D674" s="126" t="s">
        <v>21</v>
      </c>
      <c r="E674" s="127" t="s">
        <v>1540</v>
      </c>
      <c r="F674" s="127"/>
      <c r="G674" s="126" t="s">
        <v>114</v>
      </c>
      <c r="H674" s="128" t="s">
        <v>1611</v>
      </c>
      <c r="I674" s="126" t="s">
        <v>1612</v>
      </c>
      <c r="J674" s="126" t="s">
        <v>1612</v>
      </c>
      <c r="K674" s="126" t="s">
        <v>1613</v>
      </c>
      <c r="L674" s="126" t="s">
        <v>1613</v>
      </c>
      <c r="M674" s="130">
        <v>45803</v>
      </c>
      <c r="N674" s="131">
        <v>45804</v>
      </c>
      <c r="O674" s="131">
        <v>46168</v>
      </c>
      <c r="P674" s="127">
        <v>20.4</v>
      </c>
      <c r="Q674" s="145">
        <v>12500</v>
      </c>
      <c r="R674" s="146">
        <v>0.06</v>
      </c>
      <c r="S674" s="147">
        <v>750</v>
      </c>
      <c r="T674" s="148">
        <v>15300</v>
      </c>
      <c r="U674" s="149">
        <v>1530</v>
      </c>
      <c r="V674" s="150">
        <v>0.1</v>
      </c>
      <c r="W674" s="149">
        <v>6120</v>
      </c>
      <c r="X674" s="150">
        <v>0.4</v>
      </c>
      <c r="Y674" s="149">
        <v>0</v>
      </c>
      <c r="Z674" s="157">
        <v>0</v>
      </c>
      <c r="AA674" s="149">
        <v>6120</v>
      </c>
      <c r="AB674" s="149">
        <v>0.4</v>
      </c>
      <c r="AC674" s="149">
        <v>7650</v>
      </c>
      <c r="AD674" s="158">
        <v>0.5</v>
      </c>
      <c r="AE674" s="147">
        <v>1530</v>
      </c>
      <c r="AF674" s="159"/>
      <c r="AH674" s="126" t="s">
        <v>21</v>
      </c>
    </row>
    <row r="675" s="114" customFormat="1" ht="36" spans="1:34">
      <c r="A675" s="126">
        <v>852</v>
      </c>
      <c r="B675" s="126" t="s">
        <v>16</v>
      </c>
      <c r="C675" s="126" t="s">
        <v>965</v>
      </c>
      <c r="D675" s="126" t="s">
        <v>21</v>
      </c>
      <c r="E675" s="127" t="s">
        <v>1540</v>
      </c>
      <c r="F675" s="127"/>
      <c r="G675" s="126" t="s">
        <v>114</v>
      </c>
      <c r="H675" s="128" t="s">
        <v>1614</v>
      </c>
      <c r="I675" s="126" t="s">
        <v>1615</v>
      </c>
      <c r="J675" s="126" t="s">
        <v>1615</v>
      </c>
      <c r="K675" s="126" t="s">
        <v>1616</v>
      </c>
      <c r="L675" s="126" t="s">
        <v>1616</v>
      </c>
      <c r="M675" s="130">
        <v>45803</v>
      </c>
      <c r="N675" s="131">
        <v>45805</v>
      </c>
      <c r="O675" s="131">
        <v>46169</v>
      </c>
      <c r="P675" s="127">
        <v>12.4</v>
      </c>
      <c r="Q675" s="145">
        <v>12500</v>
      </c>
      <c r="R675" s="146">
        <v>0.06</v>
      </c>
      <c r="S675" s="147">
        <v>750</v>
      </c>
      <c r="T675" s="148">
        <v>9300</v>
      </c>
      <c r="U675" s="149">
        <v>930</v>
      </c>
      <c r="V675" s="150">
        <v>0.1</v>
      </c>
      <c r="W675" s="149">
        <v>3720</v>
      </c>
      <c r="X675" s="150">
        <v>0.4</v>
      </c>
      <c r="Y675" s="149">
        <v>0</v>
      </c>
      <c r="Z675" s="157">
        <v>0</v>
      </c>
      <c r="AA675" s="149">
        <v>3720</v>
      </c>
      <c r="AB675" s="149">
        <v>0.4</v>
      </c>
      <c r="AC675" s="149">
        <v>4650</v>
      </c>
      <c r="AD675" s="158">
        <v>0.5</v>
      </c>
      <c r="AE675" s="147">
        <v>930</v>
      </c>
      <c r="AF675" s="159"/>
      <c r="AH675" s="126" t="s">
        <v>21</v>
      </c>
    </row>
    <row r="676" s="114" customFormat="1" ht="36" spans="1:34">
      <c r="A676" s="126">
        <v>853</v>
      </c>
      <c r="B676" s="126" t="s">
        <v>16</v>
      </c>
      <c r="C676" s="126" t="s">
        <v>965</v>
      </c>
      <c r="D676" s="126" t="s">
        <v>21</v>
      </c>
      <c r="E676" s="127" t="s">
        <v>1540</v>
      </c>
      <c r="F676" s="127"/>
      <c r="G676" s="126" t="s">
        <v>114</v>
      </c>
      <c r="H676" s="128" t="s">
        <v>1617</v>
      </c>
      <c r="I676" s="126" t="s">
        <v>1618</v>
      </c>
      <c r="J676" s="126" t="s">
        <v>1618</v>
      </c>
      <c r="K676" s="126" t="s">
        <v>1619</v>
      </c>
      <c r="L676" s="126" t="s">
        <v>1619</v>
      </c>
      <c r="M676" s="130">
        <v>45803</v>
      </c>
      <c r="N676" s="131">
        <v>45805</v>
      </c>
      <c r="O676" s="131">
        <v>46169</v>
      </c>
      <c r="P676" s="127">
        <v>26</v>
      </c>
      <c r="Q676" s="145">
        <v>12500</v>
      </c>
      <c r="R676" s="146">
        <v>0.06</v>
      </c>
      <c r="S676" s="147">
        <v>750</v>
      </c>
      <c r="T676" s="148">
        <v>19500</v>
      </c>
      <c r="U676" s="149">
        <v>1950</v>
      </c>
      <c r="V676" s="150">
        <v>0.1</v>
      </c>
      <c r="W676" s="149">
        <v>7800</v>
      </c>
      <c r="X676" s="150">
        <v>0.4</v>
      </c>
      <c r="Y676" s="149">
        <v>0</v>
      </c>
      <c r="Z676" s="157">
        <v>0</v>
      </c>
      <c r="AA676" s="149">
        <v>7800</v>
      </c>
      <c r="AB676" s="149">
        <v>0.4</v>
      </c>
      <c r="AC676" s="149">
        <v>9750</v>
      </c>
      <c r="AD676" s="158">
        <v>0.5</v>
      </c>
      <c r="AE676" s="147">
        <v>1950</v>
      </c>
      <c r="AF676" s="159"/>
      <c r="AH676" s="126" t="s">
        <v>21</v>
      </c>
    </row>
    <row r="677" s="114" customFormat="1" ht="48" spans="1:34">
      <c r="A677" s="126">
        <v>854</v>
      </c>
      <c r="B677" s="126" t="s">
        <v>16</v>
      </c>
      <c r="C677" s="126" t="s">
        <v>965</v>
      </c>
      <c r="D677" s="126" t="s">
        <v>21</v>
      </c>
      <c r="E677" s="127" t="s">
        <v>1540</v>
      </c>
      <c r="F677" s="127"/>
      <c r="G677" s="126" t="s">
        <v>114</v>
      </c>
      <c r="H677" s="128" t="s">
        <v>1620</v>
      </c>
      <c r="I677" s="126" t="s">
        <v>1621</v>
      </c>
      <c r="J677" s="126" t="s">
        <v>1621</v>
      </c>
      <c r="K677" s="126" t="s">
        <v>1622</v>
      </c>
      <c r="L677" s="126" t="s">
        <v>1622</v>
      </c>
      <c r="M677" s="130">
        <v>45803</v>
      </c>
      <c r="N677" s="131">
        <v>45805</v>
      </c>
      <c r="O677" s="131">
        <v>46169</v>
      </c>
      <c r="P677" s="127">
        <v>12.29</v>
      </c>
      <c r="Q677" s="145">
        <v>12500</v>
      </c>
      <c r="R677" s="146">
        <v>0.1</v>
      </c>
      <c r="S677" s="147">
        <v>1250</v>
      </c>
      <c r="T677" s="148">
        <v>15362.5</v>
      </c>
      <c r="U677" s="149">
        <v>1536.25</v>
      </c>
      <c r="V677" s="150">
        <v>0.1</v>
      </c>
      <c r="W677" s="149">
        <v>6145</v>
      </c>
      <c r="X677" s="150">
        <v>0.4</v>
      </c>
      <c r="Y677" s="149">
        <v>0</v>
      </c>
      <c r="Z677" s="157">
        <v>0</v>
      </c>
      <c r="AA677" s="149">
        <v>6145</v>
      </c>
      <c r="AB677" s="149">
        <v>0.4</v>
      </c>
      <c r="AC677" s="149">
        <v>7681.25</v>
      </c>
      <c r="AD677" s="158">
        <v>0.5</v>
      </c>
      <c r="AE677" s="147">
        <v>1536.25</v>
      </c>
      <c r="AF677" s="159"/>
      <c r="AH677" s="126" t="s">
        <v>21</v>
      </c>
    </row>
    <row r="678" s="114" customFormat="1" ht="36" spans="1:34">
      <c r="A678" s="126">
        <v>855</v>
      </c>
      <c r="B678" s="126" t="s">
        <v>16</v>
      </c>
      <c r="C678" s="126" t="s">
        <v>965</v>
      </c>
      <c r="D678" s="126" t="s">
        <v>21</v>
      </c>
      <c r="E678" s="127" t="s">
        <v>1558</v>
      </c>
      <c r="F678" s="127"/>
      <c r="G678" s="126" t="s">
        <v>114</v>
      </c>
      <c r="H678" s="128" t="s">
        <v>1623</v>
      </c>
      <c r="I678" s="126" t="s">
        <v>1624</v>
      </c>
      <c r="J678" s="126" t="s">
        <v>1624</v>
      </c>
      <c r="K678" s="126" t="s">
        <v>1625</v>
      </c>
      <c r="L678" s="126" t="s">
        <v>1625</v>
      </c>
      <c r="M678" s="130">
        <v>45803</v>
      </c>
      <c r="N678" s="131">
        <v>45805</v>
      </c>
      <c r="O678" s="131">
        <v>46169</v>
      </c>
      <c r="P678" s="127">
        <v>58</v>
      </c>
      <c r="Q678" s="145">
        <v>12500</v>
      </c>
      <c r="R678" s="146">
        <v>0.06</v>
      </c>
      <c r="S678" s="147">
        <v>750</v>
      </c>
      <c r="T678" s="148">
        <v>43500</v>
      </c>
      <c r="U678" s="149">
        <v>4350</v>
      </c>
      <c r="V678" s="150">
        <v>0.1</v>
      </c>
      <c r="W678" s="149">
        <v>17400</v>
      </c>
      <c r="X678" s="150">
        <v>0.4</v>
      </c>
      <c r="Y678" s="149">
        <v>0</v>
      </c>
      <c r="Z678" s="157">
        <v>0</v>
      </c>
      <c r="AA678" s="149">
        <v>17400</v>
      </c>
      <c r="AB678" s="149">
        <v>0.4</v>
      </c>
      <c r="AC678" s="149">
        <v>21750</v>
      </c>
      <c r="AD678" s="158">
        <v>0.5</v>
      </c>
      <c r="AE678" s="147">
        <v>4350</v>
      </c>
      <c r="AF678" s="159"/>
      <c r="AH678" s="126" t="s">
        <v>21</v>
      </c>
    </row>
    <row r="679" s="114" customFormat="1" ht="36" spans="1:34">
      <c r="A679" s="126">
        <v>856</v>
      </c>
      <c r="B679" s="126" t="s">
        <v>16</v>
      </c>
      <c r="C679" s="126" t="s">
        <v>965</v>
      </c>
      <c r="D679" s="126" t="s">
        <v>21</v>
      </c>
      <c r="E679" s="127" t="s">
        <v>1558</v>
      </c>
      <c r="F679" s="127"/>
      <c r="G679" s="126" t="s">
        <v>114</v>
      </c>
      <c r="H679" s="128" t="s">
        <v>1626</v>
      </c>
      <c r="I679" s="126" t="s">
        <v>1624</v>
      </c>
      <c r="J679" s="126" t="s">
        <v>1624</v>
      </c>
      <c r="K679" s="126" t="s">
        <v>1627</v>
      </c>
      <c r="L679" s="126" t="s">
        <v>1627</v>
      </c>
      <c r="M679" s="130">
        <v>45803</v>
      </c>
      <c r="N679" s="131">
        <v>45805</v>
      </c>
      <c r="O679" s="131">
        <v>46169</v>
      </c>
      <c r="P679" s="127">
        <v>15</v>
      </c>
      <c r="Q679" s="145">
        <v>12500</v>
      </c>
      <c r="R679" s="146">
        <v>0.06</v>
      </c>
      <c r="S679" s="147">
        <v>750</v>
      </c>
      <c r="T679" s="148">
        <v>11250</v>
      </c>
      <c r="U679" s="149">
        <v>1125</v>
      </c>
      <c r="V679" s="150">
        <v>0.1</v>
      </c>
      <c r="W679" s="149">
        <v>4500</v>
      </c>
      <c r="X679" s="150">
        <v>0.4</v>
      </c>
      <c r="Y679" s="149">
        <v>0</v>
      </c>
      <c r="Z679" s="157">
        <v>0</v>
      </c>
      <c r="AA679" s="149">
        <v>4500</v>
      </c>
      <c r="AB679" s="149">
        <v>0.4</v>
      </c>
      <c r="AC679" s="149">
        <v>5625</v>
      </c>
      <c r="AD679" s="158">
        <v>0.5</v>
      </c>
      <c r="AE679" s="147">
        <v>1125</v>
      </c>
      <c r="AF679" s="159"/>
      <c r="AH679" s="126" t="s">
        <v>21</v>
      </c>
    </row>
    <row r="680" s="114" customFormat="1" ht="36" spans="1:34">
      <c r="A680" s="126">
        <v>857</v>
      </c>
      <c r="B680" s="126" t="s">
        <v>16</v>
      </c>
      <c r="C680" s="126" t="s">
        <v>965</v>
      </c>
      <c r="D680" s="126" t="s">
        <v>21</v>
      </c>
      <c r="E680" s="127" t="s">
        <v>1540</v>
      </c>
      <c r="F680" s="127"/>
      <c r="G680" s="126" t="s">
        <v>114</v>
      </c>
      <c r="H680" s="128" t="s">
        <v>1628</v>
      </c>
      <c r="I680" s="126" t="s">
        <v>1629</v>
      </c>
      <c r="J680" s="126" t="s">
        <v>1629</v>
      </c>
      <c r="K680" s="126" t="s">
        <v>1630</v>
      </c>
      <c r="L680" s="126" t="s">
        <v>1630</v>
      </c>
      <c r="M680" s="130">
        <v>45800</v>
      </c>
      <c r="N680" s="131">
        <v>45804</v>
      </c>
      <c r="O680" s="131">
        <v>46168</v>
      </c>
      <c r="P680" s="127">
        <v>11.8</v>
      </c>
      <c r="Q680" s="145">
        <v>12500</v>
      </c>
      <c r="R680" s="146">
        <v>0.1</v>
      </c>
      <c r="S680" s="147">
        <v>1250</v>
      </c>
      <c r="T680" s="148">
        <v>14750</v>
      </c>
      <c r="U680" s="149">
        <v>1475</v>
      </c>
      <c r="V680" s="150">
        <v>0.1</v>
      </c>
      <c r="W680" s="149">
        <v>5900</v>
      </c>
      <c r="X680" s="150">
        <v>0.4</v>
      </c>
      <c r="Y680" s="149">
        <v>0</v>
      </c>
      <c r="Z680" s="157">
        <v>0</v>
      </c>
      <c r="AA680" s="149">
        <v>5900</v>
      </c>
      <c r="AB680" s="149">
        <v>0.4</v>
      </c>
      <c r="AC680" s="149">
        <v>7375</v>
      </c>
      <c r="AD680" s="158">
        <v>0.5</v>
      </c>
      <c r="AE680" s="147">
        <v>1475</v>
      </c>
      <c r="AF680" s="159"/>
      <c r="AH680" s="126" t="s">
        <v>21</v>
      </c>
    </row>
    <row r="681" s="114" customFormat="1" ht="36" spans="1:34">
      <c r="A681" s="126">
        <v>858</v>
      </c>
      <c r="B681" s="126" t="s">
        <v>16</v>
      </c>
      <c r="C681" s="126" t="s">
        <v>965</v>
      </c>
      <c r="D681" s="126" t="s">
        <v>21</v>
      </c>
      <c r="E681" s="127" t="s">
        <v>1540</v>
      </c>
      <c r="F681" s="127"/>
      <c r="G681" s="126" t="s">
        <v>114</v>
      </c>
      <c r="H681" s="128" t="s">
        <v>1631</v>
      </c>
      <c r="I681" s="126" t="s">
        <v>1632</v>
      </c>
      <c r="J681" s="126" t="s">
        <v>1632</v>
      </c>
      <c r="K681" s="126" t="s">
        <v>1633</v>
      </c>
      <c r="L681" s="126" t="s">
        <v>1633</v>
      </c>
      <c r="M681" s="130">
        <v>45803</v>
      </c>
      <c r="N681" s="131">
        <v>45805</v>
      </c>
      <c r="O681" s="131">
        <v>46169</v>
      </c>
      <c r="P681" s="127">
        <v>29</v>
      </c>
      <c r="Q681" s="145">
        <v>12500</v>
      </c>
      <c r="R681" s="146">
        <v>0.1</v>
      </c>
      <c r="S681" s="147">
        <v>1250</v>
      </c>
      <c r="T681" s="148">
        <v>36250</v>
      </c>
      <c r="U681" s="149">
        <v>3625</v>
      </c>
      <c r="V681" s="150">
        <v>0.1</v>
      </c>
      <c r="W681" s="149">
        <v>14500</v>
      </c>
      <c r="X681" s="150">
        <v>0.4</v>
      </c>
      <c r="Y681" s="149">
        <v>0</v>
      </c>
      <c r="Z681" s="157">
        <v>0</v>
      </c>
      <c r="AA681" s="149">
        <v>14500</v>
      </c>
      <c r="AB681" s="149">
        <v>0.4</v>
      </c>
      <c r="AC681" s="149">
        <v>18125</v>
      </c>
      <c r="AD681" s="158">
        <v>0.5</v>
      </c>
      <c r="AE681" s="147">
        <v>3625</v>
      </c>
      <c r="AF681" s="159"/>
      <c r="AH681" s="126" t="s">
        <v>21</v>
      </c>
    </row>
    <row r="682" s="114" customFormat="1" ht="36" spans="1:34">
      <c r="A682" s="126">
        <v>859</v>
      </c>
      <c r="B682" s="126" t="s">
        <v>16</v>
      </c>
      <c r="C682" s="126" t="s">
        <v>965</v>
      </c>
      <c r="D682" s="126" t="s">
        <v>21</v>
      </c>
      <c r="E682" s="127" t="s">
        <v>1540</v>
      </c>
      <c r="F682" s="127"/>
      <c r="G682" s="126" t="s">
        <v>114</v>
      </c>
      <c r="H682" s="128" t="s">
        <v>1634</v>
      </c>
      <c r="I682" s="126" t="s">
        <v>1635</v>
      </c>
      <c r="J682" s="126" t="s">
        <v>1635</v>
      </c>
      <c r="K682" s="126" t="s">
        <v>1636</v>
      </c>
      <c r="L682" s="126" t="s">
        <v>1636</v>
      </c>
      <c r="M682" s="130">
        <v>45803</v>
      </c>
      <c r="N682" s="131">
        <v>45805</v>
      </c>
      <c r="O682" s="131">
        <v>46169</v>
      </c>
      <c r="P682" s="127">
        <v>33</v>
      </c>
      <c r="Q682" s="145">
        <v>12500</v>
      </c>
      <c r="R682" s="146">
        <v>0.06</v>
      </c>
      <c r="S682" s="147">
        <v>750</v>
      </c>
      <c r="T682" s="148">
        <v>24750</v>
      </c>
      <c r="U682" s="149">
        <v>2475</v>
      </c>
      <c r="V682" s="150">
        <v>0.1</v>
      </c>
      <c r="W682" s="149">
        <v>9900</v>
      </c>
      <c r="X682" s="150">
        <v>0.4</v>
      </c>
      <c r="Y682" s="149">
        <v>0</v>
      </c>
      <c r="Z682" s="157">
        <v>0</v>
      </c>
      <c r="AA682" s="149">
        <v>9900</v>
      </c>
      <c r="AB682" s="149">
        <v>0.4</v>
      </c>
      <c r="AC682" s="149">
        <v>12375</v>
      </c>
      <c r="AD682" s="158">
        <v>0.5</v>
      </c>
      <c r="AE682" s="147">
        <v>2475</v>
      </c>
      <c r="AF682" s="159"/>
      <c r="AH682" s="126" t="s">
        <v>21</v>
      </c>
    </row>
    <row r="683" s="114" customFormat="1" ht="36" spans="1:34">
      <c r="A683" s="126">
        <v>860</v>
      </c>
      <c r="B683" s="126" t="s">
        <v>16</v>
      </c>
      <c r="C683" s="126" t="s">
        <v>965</v>
      </c>
      <c r="D683" s="126" t="s">
        <v>21</v>
      </c>
      <c r="E683" s="127" t="s">
        <v>1540</v>
      </c>
      <c r="F683" s="127"/>
      <c r="G683" s="126" t="s">
        <v>114</v>
      </c>
      <c r="H683" s="128" t="s">
        <v>1637</v>
      </c>
      <c r="I683" s="126" t="s">
        <v>1638</v>
      </c>
      <c r="J683" s="126" t="s">
        <v>1638</v>
      </c>
      <c r="K683" s="126" t="s">
        <v>1639</v>
      </c>
      <c r="L683" s="126" t="s">
        <v>1639</v>
      </c>
      <c r="M683" s="130">
        <v>45803</v>
      </c>
      <c r="N683" s="131">
        <v>45805</v>
      </c>
      <c r="O683" s="131">
        <v>46169</v>
      </c>
      <c r="P683" s="127">
        <v>34.9</v>
      </c>
      <c r="Q683" s="145">
        <v>12500</v>
      </c>
      <c r="R683" s="146">
        <v>0.1</v>
      </c>
      <c r="S683" s="147">
        <v>1250</v>
      </c>
      <c r="T683" s="148">
        <v>43625</v>
      </c>
      <c r="U683" s="149">
        <v>4362.5</v>
      </c>
      <c r="V683" s="150">
        <v>0.1</v>
      </c>
      <c r="W683" s="149">
        <v>17450</v>
      </c>
      <c r="X683" s="150">
        <v>0.4</v>
      </c>
      <c r="Y683" s="149">
        <v>0</v>
      </c>
      <c r="Z683" s="157">
        <v>0</v>
      </c>
      <c r="AA683" s="149">
        <v>17450</v>
      </c>
      <c r="AB683" s="149">
        <v>0.4</v>
      </c>
      <c r="AC683" s="149">
        <v>21812.5</v>
      </c>
      <c r="AD683" s="158">
        <v>0.5</v>
      </c>
      <c r="AE683" s="147">
        <v>4362.5</v>
      </c>
      <c r="AF683" s="159"/>
      <c r="AH683" s="126" t="s">
        <v>21</v>
      </c>
    </row>
    <row r="684" s="114" customFormat="1" ht="36" spans="1:34">
      <c r="A684" s="126">
        <v>861</v>
      </c>
      <c r="B684" s="126" t="s">
        <v>16</v>
      </c>
      <c r="C684" s="126" t="s">
        <v>965</v>
      </c>
      <c r="D684" s="126" t="s">
        <v>21</v>
      </c>
      <c r="E684" s="127" t="s">
        <v>1540</v>
      </c>
      <c r="F684" s="127"/>
      <c r="G684" s="126" t="s">
        <v>114</v>
      </c>
      <c r="H684" s="128" t="s">
        <v>1640</v>
      </c>
      <c r="I684" s="126" t="s">
        <v>1641</v>
      </c>
      <c r="J684" s="126" t="s">
        <v>1641</v>
      </c>
      <c r="K684" s="126" t="s">
        <v>1642</v>
      </c>
      <c r="L684" s="126" t="s">
        <v>1642</v>
      </c>
      <c r="M684" s="130">
        <v>45803</v>
      </c>
      <c r="N684" s="131">
        <v>45805</v>
      </c>
      <c r="O684" s="131">
        <v>46169</v>
      </c>
      <c r="P684" s="127">
        <v>21.2</v>
      </c>
      <c r="Q684" s="145">
        <v>12500</v>
      </c>
      <c r="R684" s="146">
        <v>0.1</v>
      </c>
      <c r="S684" s="147">
        <v>1250</v>
      </c>
      <c r="T684" s="148">
        <v>26500</v>
      </c>
      <c r="U684" s="149">
        <v>2650</v>
      </c>
      <c r="V684" s="150">
        <v>0.1</v>
      </c>
      <c r="W684" s="149">
        <v>10600</v>
      </c>
      <c r="X684" s="150">
        <v>0.4</v>
      </c>
      <c r="Y684" s="149">
        <v>0</v>
      </c>
      <c r="Z684" s="157">
        <v>0</v>
      </c>
      <c r="AA684" s="149">
        <v>10600</v>
      </c>
      <c r="AB684" s="149">
        <v>0.4</v>
      </c>
      <c r="AC684" s="149">
        <v>13250</v>
      </c>
      <c r="AD684" s="158">
        <v>0.5</v>
      </c>
      <c r="AE684" s="147">
        <v>2650</v>
      </c>
      <c r="AF684" s="159"/>
      <c r="AH684" s="126" t="s">
        <v>21</v>
      </c>
    </row>
    <row r="685" s="114" customFormat="1" ht="36" spans="1:34">
      <c r="A685" s="126">
        <v>862</v>
      </c>
      <c r="B685" s="126" t="s">
        <v>16</v>
      </c>
      <c r="C685" s="126" t="s">
        <v>965</v>
      </c>
      <c r="D685" s="126" t="s">
        <v>21</v>
      </c>
      <c r="E685" s="127" t="s">
        <v>1540</v>
      </c>
      <c r="F685" s="127"/>
      <c r="G685" s="126" t="s">
        <v>114</v>
      </c>
      <c r="H685" s="128" t="s">
        <v>1643</v>
      </c>
      <c r="I685" s="126" t="s">
        <v>1644</v>
      </c>
      <c r="J685" s="126" t="s">
        <v>1644</v>
      </c>
      <c r="K685" s="126" t="s">
        <v>1645</v>
      </c>
      <c r="L685" s="126" t="s">
        <v>1645</v>
      </c>
      <c r="M685" s="130">
        <v>45803</v>
      </c>
      <c r="N685" s="131">
        <v>45805</v>
      </c>
      <c r="O685" s="131">
        <v>46169</v>
      </c>
      <c r="P685" s="127">
        <v>19.7</v>
      </c>
      <c r="Q685" s="145">
        <v>12500</v>
      </c>
      <c r="R685" s="146">
        <v>0.1</v>
      </c>
      <c r="S685" s="147">
        <v>1250</v>
      </c>
      <c r="T685" s="148">
        <v>24625</v>
      </c>
      <c r="U685" s="149">
        <v>2462.5</v>
      </c>
      <c r="V685" s="150">
        <v>0.1</v>
      </c>
      <c r="W685" s="149">
        <v>9850</v>
      </c>
      <c r="X685" s="150">
        <v>0.4</v>
      </c>
      <c r="Y685" s="149">
        <v>0</v>
      </c>
      <c r="Z685" s="157">
        <v>0</v>
      </c>
      <c r="AA685" s="149">
        <v>9850</v>
      </c>
      <c r="AB685" s="149">
        <v>0.4</v>
      </c>
      <c r="AC685" s="149">
        <v>12312.5</v>
      </c>
      <c r="AD685" s="158">
        <v>0.5</v>
      </c>
      <c r="AE685" s="147">
        <v>2462.5</v>
      </c>
      <c r="AF685" s="159"/>
      <c r="AH685" s="126" t="s">
        <v>21</v>
      </c>
    </row>
    <row r="686" s="114" customFormat="1" ht="36" spans="1:34">
      <c r="A686" s="126">
        <v>863</v>
      </c>
      <c r="B686" s="126" t="s">
        <v>16</v>
      </c>
      <c r="C686" s="126" t="s">
        <v>965</v>
      </c>
      <c r="D686" s="126" t="s">
        <v>21</v>
      </c>
      <c r="E686" s="127" t="s">
        <v>1540</v>
      </c>
      <c r="F686" s="127"/>
      <c r="G686" s="126" t="s">
        <v>114</v>
      </c>
      <c r="H686" s="128" t="s">
        <v>1646</v>
      </c>
      <c r="I686" s="126" t="s">
        <v>1647</v>
      </c>
      <c r="J686" s="126" t="s">
        <v>1647</v>
      </c>
      <c r="K686" s="126" t="s">
        <v>1648</v>
      </c>
      <c r="L686" s="126" t="s">
        <v>1648</v>
      </c>
      <c r="M686" s="130">
        <v>45803</v>
      </c>
      <c r="N686" s="131">
        <v>45805</v>
      </c>
      <c r="O686" s="131">
        <v>46169</v>
      </c>
      <c r="P686" s="127">
        <v>21</v>
      </c>
      <c r="Q686" s="145">
        <v>12500</v>
      </c>
      <c r="R686" s="146">
        <v>0.1</v>
      </c>
      <c r="S686" s="147">
        <v>1250</v>
      </c>
      <c r="T686" s="148">
        <v>26250</v>
      </c>
      <c r="U686" s="149">
        <v>2625</v>
      </c>
      <c r="V686" s="150">
        <v>0.1</v>
      </c>
      <c r="W686" s="149">
        <v>10500</v>
      </c>
      <c r="X686" s="150">
        <v>0.4</v>
      </c>
      <c r="Y686" s="149">
        <v>0</v>
      </c>
      <c r="Z686" s="157">
        <v>0</v>
      </c>
      <c r="AA686" s="149">
        <v>10500</v>
      </c>
      <c r="AB686" s="149">
        <v>0.4</v>
      </c>
      <c r="AC686" s="149">
        <v>13125</v>
      </c>
      <c r="AD686" s="158">
        <v>0.5</v>
      </c>
      <c r="AE686" s="147">
        <v>2625</v>
      </c>
      <c r="AF686" s="159"/>
      <c r="AH686" s="126" t="s">
        <v>21</v>
      </c>
    </row>
    <row r="687" s="114" customFormat="1" ht="36" spans="1:34">
      <c r="A687" s="126">
        <v>864</v>
      </c>
      <c r="B687" s="126" t="s">
        <v>16</v>
      </c>
      <c r="C687" s="126" t="s">
        <v>965</v>
      </c>
      <c r="D687" s="126" t="s">
        <v>21</v>
      </c>
      <c r="E687" s="127" t="s">
        <v>1540</v>
      </c>
      <c r="F687" s="127"/>
      <c r="G687" s="126" t="s">
        <v>114</v>
      </c>
      <c r="H687" s="128" t="s">
        <v>1649</v>
      </c>
      <c r="I687" s="126" t="s">
        <v>1650</v>
      </c>
      <c r="J687" s="126" t="s">
        <v>1650</v>
      </c>
      <c r="K687" s="126" t="s">
        <v>1651</v>
      </c>
      <c r="L687" s="126" t="s">
        <v>1651</v>
      </c>
      <c r="M687" s="130">
        <v>45803</v>
      </c>
      <c r="N687" s="131">
        <v>45805</v>
      </c>
      <c r="O687" s="131">
        <v>46169</v>
      </c>
      <c r="P687" s="127">
        <v>19</v>
      </c>
      <c r="Q687" s="145">
        <v>12500</v>
      </c>
      <c r="R687" s="146">
        <v>0.06</v>
      </c>
      <c r="S687" s="147">
        <v>750</v>
      </c>
      <c r="T687" s="148">
        <v>14250</v>
      </c>
      <c r="U687" s="149">
        <v>1425</v>
      </c>
      <c r="V687" s="150">
        <v>0.1</v>
      </c>
      <c r="W687" s="149">
        <v>5700</v>
      </c>
      <c r="X687" s="150">
        <v>0.4</v>
      </c>
      <c r="Y687" s="149">
        <v>0</v>
      </c>
      <c r="Z687" s="157">
        <v>0</v>
      </c>
      <c r="AA687" s="149">
        <v>5700</v>
      </c>
      <c r="AB687" s="149">
        <v>0.4</v>
      </c>
      <c r="AC687" s="149">
        <v>7125</v>
      </c>
      <c r="AD687" s="158">
        <v>0.5</v>
      </c>
      <c r="AE687" s="147">
        <v>1425</v>
      </c>
      <c r="AF687" s="159"/>
      <c r="AH687" s="126" t="s">
        <v>21</v>
      </c>
    </row>
    <row r="688" s="114" customFormat="1" ht="60" spans="1:34">
      <c r="A688" s="126">
        <v>865</v>
      </c>
      <c r="B688" s="126" t="s">
        <v>16</v>
      </c>
      <c r="C688" s="126" t="s">
        <v>965</v>
      </c>
      <c r="D688" s="126" t="s">
        <v>21</v>
      </c>
      <c r="E688" s="127" t="s">
        <v>1540</v>
      </c>
      <c r="F688" s="127"/>
      <c r="G688" s="126" t="s">
        <v>114</v>
      </c>
      <c r="H688" s="128" t="s">
        <v>1652</v>
      </c>
      <c r="I688" s="126" t="s">
        <v>1653</v>
      </c>
      <c r="J688" s="126" t="s">
        <v>1653</v>
      </c>
      <c r="K688" s="126" t="s">
        <v>1654</v>
      </c>
      <c r="L688" s="126" t="s">
        <v>1654</v>
      </c>
      <c r="M688" s="130">
        <v>45803</v>
      </c>
      <c r="N688" s="131">
        <v>45805</v>
      </c>
      <c r="O688" s="131">
        <v>46169</v>
      </c>
      <c r="P688" s="127">
        <v>21.8</v>
      </c>
      <c r="Q688" s="145">
        <v>12500</v>
      </c>
      <c r="R688" s="146">
        <v>0.06</v>
      </c>
      <c r="S688" s="147">
        <v>750</v>
      </c>
      <c r="T688" s="148">
        <v>16350</v>
      </c>
      <c r="U688" s="149">
        <v>1635</v>
      </c>
      <c r="V688" s="150">
        <v>0.1</v>
      </c>
      <c r="W688" s="149">
        <v>6540</v>
      </c>
      <c r="X688" s="150">
        <v>0.4</v>
      </c>
      <c r="Y688" s="149">
        <v>0</v>
      </c>
      <c r="Z688" s="157">
        <v>0</v>
      </c>
      <c r="AA688" s="149">
        <v>6540</v>
      </c>
      <c r="AB688" s="149">
        <v>0.4</v>
      </c>
      <c r="AC688" s="149">
        <v>8175</v>
      </c>
      <c r="AD688" s="158">
        <v>0.5</v>
      </c>
      <c r="AE688" s="147">
        <v>1635</v>
      </c>
      <c r="AF688" s="159"/>
      <c r="AH688" s="126" t="s">
        <v>21</v>
      </c>
    </row>
    <row r="689" s="114" customFormat="1" ht="36" spans="1:34">
      <c r="A689" s="126">
        <v>866</v>
      </c>
      <c r="B689" s="126" t="s">
        <v>16</v>
      </c>
      <c r="C689" s="126" t="s">
        <v>965</v>
      </c>
      <c r="D689" s="126" t="s">
        <v>21</v>
      </c>
      <c r="E689" s="127" t="s">
        <v>1540</v>
      </c>
      <c r="F689" s="127"/>
      <c r="G689" s="126" t="s">
        <v>114</v>
      </c>
      <c r="H689" s="128" t="s">
        <v>1655</v>
      </c>
      <c r="I689" s="126" t="s">
        <v>1656</v>
      </c>
      <c r="J689" s="126" t="s">
        <v>1656</v>
      </c>
      <c r="K689" s="126" t="s">
        <v>1657</v>
      </c>
      <c r="L689" s="126" t="s">
        <v>1657</v>
      </c>
      <c r="M689" s="130">
        <v>45800</v>
      </c>
      <c r="N689" s="131">
        <v>45804</v>
      </c>
      <c r="O689" s="131">
        <v>46168</v>
      </c>
      <c r="P689" s="127">
        <v>28.1</v>
      </c>
      <c r="Q689" s="145">
        <v>12500</v>
      </c>
      <c r="R689" s="146">
        <v>0.1</v>
      </c>
      <c r="S689" s="147">
        <v>1250</v>
      </c>
      <c r="T689" s="148">
        <v>35125</v>
      </c>
      <c r="U689" s="149">
        <v>3512.5</v>
      </c>
      <c r="V689" s="150">
        <v>0.1</v>
      </c>
      <c r="W689" s="149">
        <v>14050</v>
      </c>
      <c r="X689" s="150">
        <v>0.4</v>
      </c>
      <c r="Y689" s="149">
        <v>0</v>
      </c>
      <c r="Z689" s="157">
        <v>0</v>
      </c>
      <c r="AA689" s="149">
        <v>14050</v>
      </c>
      <c r="AB689" s="149">
        <v>0.4</v>
      </c>
      <c r="AC689" s="149">
        <v>17562.5</v>
      </c>
      <c r="AD689" s="158">
        <v>0.5</v>
      </c>
      <c r="AE689" s="147">
        <v>3512.5</v>
      </c>
      <c r="AF689" s="159"/>
      <c r="AH689" s="126" t="s">
        <v>21</v>
      </c>
    </row>
    <row r="690" s="114" customFormat="1" ht="36" spans="1:34">
      <c r="A690" s="126">
        <v>867</v>
      </c>
      <c r="B690" s="126" t="s">
        <v>16</v>
      </c>
      <c r="C690" s="126" t="s">
        <v>965</v>
      </c>
      <c r="D690" s="126" t="s">
        <v>21</v>
      </c>
      <c r="E690" s="127" t="s">
        <v>1540</v>
      </c>
      <c r="F690" s="127"/>
      <c r="G690" s="126" t="s">
        <v>114</v>
      </c>
      <c r="H690" s="128" t="s">
        <v>1658</v>
      </c>
      <c r="I690" s="126" t="s">
        <v>1659</v>
      </c>
      <c r="J690" s="126" t="s">
        <v>1659</v>
      </c>
      <c r="K690" s="126" t="s">
        <v>1660</v>
      </c>
      <c r="L690" s="126" t="s">
        <v>1660</v>
      </c>
      <c r="M690" s="130">
        <v>45803</v>
      </c>
      <c r="N690" s="131">
        <v>45805</v>
      </c>
      <c r="O690" s="131">
        <v>46169</v>
      </c>
      <c r="P690" s="127">
        <v>24.7</v>
      </c>
      <c r="Q690" s="145">
        <v>12500</v>
      </c>
      <c r="R690" s="146">
        <v>0.1</v>
      </c>
      <c r="S690" s="147">
        <v>1250</v>
      </c>
      <c r="T690" s="148">
        <v>30875</v>
      </c>
      <c r="U690" s="149">
        <v>3087.5</v>
      </c>
      <c r="V690" s="150">
        <v>0.1</v>
      </c>
      <c r="W690" s="149">
        <v>12350</v>
      </c>
      <c r="X690" s="150">
        <v>0.4</v>
      </c>
      <c r="Y690" s="149">
        <v>0</v>
      </c>
      <c r="Z690" s="157">
        <v>0</v>
      </c>
      <c r="AA690" s="149">
        <v>12350</v>
      </c>
      <c r="AB690" s="149">
        <v>0.4</v>
      </c>
      <c r="AC690" s="149">
        <v>15437.5</v>
      </c>
      <c r="AD690" s="158">
        <v>0.5</v>
      </c>
      <c r="AE690" s="147">
        <v>3087.5</v>
      </c>
      <c r="AF690" s="159"/>
      <c r="AH690" s="126" t="s">
        <v>21</v>
      </c>
    </row>
    <row r="691" s="114" customFormat="1" ht="36" spans="1:34">
      <c r="A691" s="126">
        <v>868</v>
      </c>
      <c r="B691" s="126" t="s">
        <v>16</v>
      </c>
      <c r="C691" s="126" t="s">
        <v>965</v>
      </c>
      <c r="D691" s="126" t="s">
        <v>21</v>
      </c>
      <c r="E691" s="127" t="s">
        <v>1540</v>
      </c>
      <c r="F691" s="127"/>
      <c r="G691" s="126" t="s">
        <v>114</v>
      </c>
      <c r="H691" s="128" t="s">
        <v>1661</v>
      </c>
      <c r="I691" s="126" t="s">
        <v>1662</v>
      </c>
      <c r="J691" s="126" t="s">
        <v>1662</v>
      </c>
      <c r="K691" s="126" t="s">
        <v>1663</v>
      </c>
      <c r="L691" s="126" t="s">
        <v>1663</v>
      </c>
      <c r="M691" s="130">
        <v>45803</v>
      </c>
      <c r="N691" s="131">
        <v>45805</v>
      </c>
      <c r="O691" s="131">
        <v>46169</v>
      </c>
      <c r="P691" s="127">
        <v>21.7</v>
      </c>
      <c r="Q691" s="145">
        <v>12500</v>
      </c>
      <c r="R691" s="146">
        <v>0.1</v>
      </c>
      <c r="S691" s="147">
        <v>1250</v>
      </c>
      <c r="T691" s="148">
        <v>27125</v>
      </c>
      <c r="U691" s="149">
        <v>2712.5</v>
      </c>
      <c r="V691" s="150">
        <v>0.1</v>
      </c>
      <c r="W691" s="149">
        <v>10850</v>
      </c>
      <c r="X691" s="150">
        <v>0.4</v>
      </c>
      <c r="Y691" s="149">
        <v>0</v>
      </c>
      <c r="Z691" s="157">
        <v>0</v>
      </c>
      <c r="AA691" s="149">
        <v>10850</v>
      </c>
      <c r="AB691" s="149">
        <v>0.4</v>
      </c>
      <c r="AC691" s="149">
        <v>13562.5</v>
      </c>
      <c r="AD691" s="158">
        <v>0.5</v>
      </c>
      <c r="AE691" s="147">
        <v>2712.5</v>
      </c>
      <c r="AF691" s="159"/>
      <c r="AH691" s="126" t="s">
        <v>21</v>
      </c>
    </row>
    <row r="692" s="114" customFormat="1" ht="36" spans="1:34">
      <c r="A692" s="126">
        <v>869</v>
      </c>
      <c r="B692" s="126" t="s">
        <v>16</v>
      </c>
      <c r="C692" s="126" t="s">
        <v>965</v>
      </c>
      <c r="D692" s="126" t="s">
        <v>21</v>
      </c>
      <c r="E692" s="127" t="s">
        <v>1540</v>
      </c>
      <c r="F692" s="127"/>
      <c r="G692" s="126" t="s">
        <v>114</v>
      </c>
      <c r="H692" s="128" t="s">
        <v>1664</v>
      </c>
      <c r="I692" s="126" t="s">
        <v>1665</v>
      </c>
      <c r="J692" s="126" t="s">
        <v>1665</v>
      </c>
      <c r="K692" s="126" t="s">
        <v>1666</v>
      </c>
      <c r="L692" s="126" t="s">
        <v>1666</v>
      </c>
      <c r="M692" s="130">
        <v>45803</v>
      </c>
      <c r="N692" s="131">
        <v>45805</v>
      </c>
      <c r="O692" s="131">
        <v>46169</v>
      </c>
      <c r="P692" s="127">
        <v>30.6</v>
      </c>
      <c r="Q692" s="145">
        <v>12500</v>
      </c>
      <c r="R692" s="146">
        <v>0.1</v>
      </c>
      <c r="S692" s="147">
        <v>1250</v>
      </c>
      <c r="T692" s="148">
        <v>38250</v>
      </c>
      <c r="U692" s="149">
        <v>3825</v>
      </c>
      <c r="V692" s="150">
        <v>0.1</v>
      </c>
      <c r="W692" s="149">
        <v>15300</v>
      </c>
      <c r="X692" s="150">
        <v>0.4</v>
      </c>
      <c r="Y692" s="149">
        <v>0</v>
      </c>
      <c r="Z692" s="157">
        <v>0</v>
      </c>
      <c r="AA692" s="149">
        <v>15300</v>
      </c>
      <c r="AB692" s="149">
        <v>0.4</v>
      </c>
      <c r="AC692" s="149">
        <v>19125</v>
      </c>
      <c r="AD692" s="158">
        <v>0.5</v>
      </c>
      <c r="AE692" s="147">
        <v>3825</v>
      </c>
      <c r="AF692" s="159"/>
      <c r="AH692" s="126" t="s">
        <v>21</v>
      </c>
    </row>
    <row r="693" s="114" customFormat="1" ht="60" spans="1:34">
      <c r="A693" s="126">
        <v>870</v>
      </c>
      <c r="B693" s="126" t="s">
        <v>16</v>
      </c>
      <c r="C693" s="126" t="s">
        <v>965</v>
      </c>
      <c r="D693" s="126" t="s">
        <v>21</v>
      </c>
      <c r="E693" s="127" t="s">
        <v>1540</v>
      </c>
      <c r="F693" s="127"/>
      <c r="G693" s="126" t="s">
        <v>114</v>
      </c>
      <c r="H693" s="128" t="s">
        <v>1667</v>
      </c>
      <c r="I693" s="126" t="s">
        <v>1668</v>
      </c>
      <c r="J693" s="126" t="s">
        <v>1668</v>
      </c>
      <c r="K693" s="126" t="s">
        <v>1669</v>
      </c>
      <c r="L693" s="126" t="s">
        <v>1669</v>
      </c>
      <c r="M693" s="130">
        <v>45803</v>
      </c>
      <c r="N693" s="131">
        <v>45805</v>
      </c>
      <c r="O693" s="131">
        <v>46169</v>
      </c>
      <c r="P693" s="127">
        <v>126</v>
      </c>
      <c r="Q693" s="145">
        <v>12500</v>
      </c>
      <c r="R693" s="146">
        <v>0.1</v>
      </c>
      <c r="S693" s="147">
        <v>1250</v>
      </c>
      <c r="T693" s="148">
        <v>157500</v>
      </c>
      <c r="U693" s="149">
        <v>15750</v>
      </c>
      <c r="V693" s="150">
        <v>0.1</v>
      </c>
      <c r="W693" s="149">
        <v>63000</v>
      </c>
      <c r="X693" s="150">
        <v>0.4</v>
      </c>
      <c r="Y693" s="149">
        <v>0</v>
      </c>
      <c r="Z693" s="157">
        <v>0</v>
      </c>
      <c r="AA693" s="149">
        <v>63000</v>
      </c>
      <c r="AB693" s="149">
        <v>0.4</v>
      </c>
      <c r="AC693" s="149">
        <v>78750</v>
      </c>
      <c r="AD693" s="158">
        <v>0.5</v>
      </c>
      <c r="AE693" s="147">
        <v>15750</v>
      </c>
      <c r="AF693" s="159"/>
      <c r="AH693" s="126" t="s">
        <v>21</v>
      </c>
    </row>
    <row r="694" s="114" customFormat="1" ht="60" spans="1:34">
      <c r="A694" s="126">
        <v>871</v>
      </c>
      <c r="B694" s="126" t="s">
        <v>16</v>
      </c>
      <c r="C694" s="126" t="s">
        <v>965</v>
      </c>
      <c r="D694" s="126" t="s">
        <v>21</v>
      </c>
      <c r="E694" s="127" t="s">
        <v>1558</v>
      </c>
      <c r="F694" s="127"/>
      <c r="G694" s="126" t="s">
        <v>114</v>
      </c>
      <c r="H694" s="128" t="s">
        <v>1670</v>
      </c>
      <c r="I694" s="126" t="s">
        <v>1671</v>
      </c>
      <c r="J694" s="126" t="s">
        <v>1671</v>
      </c>
      <c r="K694" s="126" t="s">
        <v>1672</v>
      </c>
      <c r="L694" s="126" t="s">
        <v>1672</v>
      </c>
      <c r="M694" s="130">
        <v>45803</v>
      </c>
      <c r="N694" s="131">
        <v>45805</v>
      </c>
      <c r="O694" s="131">
        <v>46169</v>
      </c>
      <c r="P694" s="127">
        <v>84</v>
      </c>
      <c r="Q694" s="145">
        <v>12500</v>
      </c>
      <c r="R694" s="146">
        <v>0.06</v>
      </c>
      <c r="S694" s="147">
        <v>750</v>
      </c>
      <c r="T694" s="148">
        <v>63000</v>
      </c>
      <c r="U694" s="149">
        <v>6300</v>
      </c>
      <c r="V694" s="150">
        <v>0.1</v>
      </c>
      <c r="W694" s="149">
        <v>25200</v>
      </c>
      <c r="X694" s="150">
        <v>0.4</v>
      </c>
      <c r="Y694" s="149">
        <v>0</v>
      </c>
      <c r="Z694" s="157">
        <v>0</v>
      </c>
      <c r="AA694" s="149">
        <v>25200</v>
      </c>
      <c r="AB694" s="149">
        <v>0.4</v>
      </c>
      <c r="AC694" s="149">
        <v>31500</v>
      </c>
      <c r="AD694" s="158">
        <v>0.5</v>
      </c>
      <c r="AE694" s="147">
        <v>6300</v>
      </c>
      <c r="AF694" s="159"/>
      <c r="AH694" s="126" t="s">
        <v>21</v>
      </c>
    </row>
    <row r="695" s="114" customFormat="1" ht="48" spans="1:34">
      <c r="A695" s="126">
        <v>872</v>
      </c>
      <c r="B695" s="126" t="s">
        <v>16</v>
      </c>
      <c r="C695" s="126" t="s">
        <v>965</v>
      </c>
      <c r="D695" s="126" t="s">
        <v>21</v>
      </c>
      <c r="E695" s="127" t="s">
        <v>1540</v>
      </c>
      <c r="F695" s="127"/>
      <c r="G695" s="126" t="s">
        <v>114</v>
      </c>
      <c r="H695" s="128" t="s">
        <v>1673</v>
      </c>
      <c r="I695" s="126" t="s">
        <v>1674</v>
      </c>
      <c r="J695" s="126" t="s">
        <v>1674</v>
      </c>
      <c r="K695" s="126" t="s">
        <v>1675</v>
      </c>
      <c r="L695" s="126" t="s">
        <v>1675</v>
      </c>
      <c r="M695" s="130">
        <v>45803</v>
      </c>
      <c r="N695" s="131">
        <v>45805</v>
      </c>
      <c r="O695" s="131">
        <v>46169</v>
      </c>
      <c r="P695" s="127">
        <v>59.3</v>
      </c>
      <c r="Q695" s="145">
        <v>12500</v>
      </c>
      <c r="R695" s="146">
        <v>0.06</v>
      </c>
      <c r="S695" s="147">
        <v>750</v>
      </c>
      <c r="T695" s="148">
        <v>44475</v>
      </c>
      <c r="U695" s="149">
        <v>4447.5</v>
      </c>
      <c r="V695" s="150">
        <v>0.1</v>
      </c>
      <c r="W695" s="149">
        <v>17790</v>
      </c>
      <c r="X695" s="150">
        <v>0.4</v>
      </c>
      <c r="Y695" s="149">
        <v>0</v>
      </c>
      <c r="Z695" s="157">
        <v>0</v>
      </c>
      <c r="AA695" s="149">
        <v>17790</v>
      </c>
      <c r="AB695" s="149">
        <v>0.4</v>
      </c>
      <c r="AC695" s="149">
        <v>22237.5</v>
      </c>
      <c r="AD695" s="158">
        <v>0.5</v>
      </c>
      <c r="AE695" s="147">
        <v>4447.5</v>
      </c>
      <c r="AF695" s="159"/>
      <c r="AH695" s="126" t="s">
        <v>21</v>
      </c>
    </row>
    <row r="696" s="114" customFormat="1" ht="36" spans="1:34">
      <c r="A696" s="126">
        <v>873</v>
      </c>
      <c r="B696" s="126" t="s">
        <v>16</v>
      </c>
      <c r="C696" s="126" t="s">
        <v>965</v>
      </c>
      <c r="D696" s="126" t="s">
        <v>21</v>
      </c>
      <c r="E696" s="127" t="s">
        <v>1540</v>
      </c>
      <c r="F696" s="127"/>
      <c r="G696" s="126" t="s">
        <v>114</v>
      </c>
      <c r="H696" s="128" t="s">
        <v>1676</v>
      </c>
      <c r="I696" s="126" t="s">
        <v>1677</v>
      </c>
      <c r="J696" s="126" t="s">
        <v>1677</v>
      </c>
      <c r="K696" s="126" t="s">
        <v>1678</v>
      </c>
      <c r="L696" s="126" t="s">
        <v>1678</v>
      </c>
      <c r="M696" s="130">
        <v>45803</v>
      </c>
      <c r="N696" s="131">
        <v>45805</v>
      </c>
      <c r="O696" s="131">
        <v>46169</v>
      </c>
      <c r="P696" s="127">
        <v>15</v>
      </c>
      <c r="Q696" s="145">
        <v>12500</v>
      </c>
      <c r="R696" s="146">
        <v>0.06</v>
      </c>
      <c r="S696" s="147">
        <v>750</v>
      </c>
      <c r="T696" s="148">
        <v>11250</v>
      </c>
      <c r="U696" s="149">
        <v>1125</v>
      </c>
      <c r="V696" s="150">
        <v>0.1</v>
      </c>
      <c r="W696" s="149">
        <v>4500</v>
      </c>
      <c r="X696" s="150">
        <v>0.4</v>
      </c>
      <c r="Y696" s="149">
        <v>0</v>
      </c>
      <c r="Z696" s="157">
        <v>0</v>
      </c>
      <c r="AA696" s="149">
        <v>4500</v>
      </c>
      <c r="AB696" s="149">
        <v>0.4</v>
      </c>
      <c r="AC696" s="149">
        <v>5625</v>
      </c>
      <c r="AD696" s="158">
        <v>0.5</v>
      </c>
      <c r="AE696" s="147">
        <v>1125</v>
      </c>
      <c r="AF696" s="159"/>
      <c r="AH696" s="126" t="s">
        <v>21</v>
      </c>
    </row>
    <row r="697" s="114" customFormat="1" ht="36" spans="1:34">
      <c r="A697" s="126">
        <v>874</v>
      </c>
      <c r="B697" s="126" t="s">
        <v>16</v>
      </c>
      <c r="C697" s="126" t="s">
        <v>965</v>
      </c>
      <c r="D697" s="126" t="s">
        <v>21</v>
      </c>
      <c r="E697" s="127" t="s">
        <v>1540</v>
      </c>
      <c r="F697" s="127"/>
      <c r="G697" s="126" t="s">
        <v>114</v>
      </c>
      <c r="H697" s="128" t="s">
        <v>1679</v>
      </c>
      <c r="I697" s="126" t="s">
        <v>1680</v>
      </c>
      <c r="J697" s="126" t="s">
        <v>1680</v>
      </c>
      <c r="K697" s="126" t="s">
        <v>1681</v>
      </c>
      <c r="L697" s="126" t="s">
        <v>1681</v>
      </c>
      <c r="M697" s="130">
        <v>45804</v>
      </c>
      <c r="N697" s="131">
        <v>45805</v>
      </c>
      <c r="O697" s="131">
        <v>46169</v>
      </c>
      <c r="P697" s="127">
        <v>23.7</v>
      </c>
      <c r="Q697" s="145">
        <v>12500</v>
      </c>
      <c r="R697" s="146">
        <v>0.06</v>
      </c>
      <c r="S697" s="147">
        <v>750</v>
      </c>
      <c r="T697" s="148">
        <v>17775</v>
      </c>
      <c r="U697" s="149">
        <v>1777.5</v>
      </c>
      <c r="V697" s="150">
        <v>0.1</v>
      </c>
      <c r="W697" s="149">
        <v>7110</v>
      </c>
      <c r="X697" s="150">
        <v>0.4</v>
      </c>
      <c r="Y697" s="149">
        <v>0</v>
      </c>
      <c r="Z697" s="157">
        <v>0</v>
      </c>
      <c r="AA697" s="149">
        <v>7110</v>
      </c>
      <c r="AB697" s="149">
        <v>0.4</v>
      </c>
      <c r="AC697" s="149">
        <v>8887.5</v>
      </c>
      <c r="AD697" s="158">
        <v>0.5</v>
      </c>
      <c r="AE697" s="147">
        <v>1777.5</v>
      </c>
      <c r="AF697" s="159"/>
      <c r="AH697" s="126" t="s">
        <v>21</v>
      </c>
    </row>
    <row r="698" s="114" customFormat="1" ht="48" spans="1:34">
      <c r="A698" s="126">
        <v>875</v>
      </c>
      <c r="B698" s="126" t="s">
        <v>16</v>
      </c>
      <c r="C698" s="126" t="s">
        <v>965</v>
      </c>
      <c r="D698" s="126" t="s">
        <v>21</v>
      </c>
      <c r="E698" s="127" t="s">
        <v>1540</v>
      </c>
      <c r="F698" s="127"/>
      <c r="G698" s="126" t="s">
        <v>114</v>
      </c>
      <c r="H698" s="128" t="s">
        <v>1682</v>
      </c>
      <c r="I698" s="126" t="s">
        <v>1683</v>
      </c>
      <c r="J698" s="126" t="s">
        <v>1683</v>
      </c>
      <c r="K698" s="126" t="s">
        <v>1684</v>
      </c>
      <c r="L698" s="126" t="s">
        <v>1684</v>
      </c>
      <c r="M698" s="130">
        <v>45804</v>
      </c>
      <c r="N698" s="131">
        <v>45806</v>
      </c>
      <c r="O698" s="131">
        <v>46170</v>
      </c>
      <c r="P698" s="127">
        <v>24</v>
      </c>
      <c r="Q698" s="145">
        <v>12500</v>
      </c>
      <c r="R698" s="146">
        <v>0.06</v>
      </c>
      <c r="S698" s="147">
        <v>750</v>
      </c>
      <c r="T698" s="148">
        <v>18000</v>
      </c>
      <c r="U698" s="149">
        <v>1800</v>
      </c>
      <c r="V698" s="150">
        <v>0.1</v>
      </c>
      <c r="W698" s="149">
        <v>7200</v>
      </c>
      <c r="X698" s="150">
        <v>0.4</v>
      </c>
      <c r="Y698" s="149">
        <v>0</v>
      </c>
      <c r="Z698" s="157">
        <v>0</v>
      </c>
      <c r="AA698" s="149">
        <v>7200</v>
      </c>
      <c r="AB698" s="149">
        <v>0.4</v>
      </c>
      <c r="AC698" s="149">
        <v>9000</v>
      </c>
      <c r="AD698" s="158">
        <v>0.5</v>
      </c>
      <c r="AE698" s="147">
        <v>1800</v>
      </c>
      <c r="AF698" s="159"/>
      <c r="AH698" s="126" t="s">
        <v>21</v>
      </c>
    </row>
    <row r="699" s="114" customFormat="1" ht="36" spans="1:34">
      <c r="A699" s="126">
        <v>876</v>
      </c>
      <c r="B699" s="126" t="s">
        <v>16</v>
      </c>
      <c r="C699" s="126" t="s">
        <v>965</v>
      </c>
      <c r="D699" s="126" t="s">
        <v>21</v>
      </c>
      <c r="E699" s="127" t="s">
        <v>1540</v>
      </c>
      <c r="F699" s="127"/>
      <c r="G699" s="126" t="s">
        <v>114</v>
      </c>
      <c r="H699" s="128" t="s">
        <v>1685</v>
      </c>
      <c r="I699" s="126" t="s">
        <v>1686</v>
      </c>
      <c r="J699" s="126" t="s">
        <v>1686</v>
      </c>
      <c r="K699" s="126" t="s">
        <v>1687</v>
      </c>
      <c r="L699" s="126" t="s">
        <v>1687</v>
      </c>
      <c r="M699" s="130">
        <v>45804</v>
      </c>
      <c r="N699" s="131">
        <v>45806</v>
      </c>
      <c r="O699" s="131">
        <v>46170</v>
      </c>
      <c r="P699" s="127">
        <v>46</v>
      </c>
      <c r="Q699" s="145">
        <v>12500</v>
      </c>
      <c r="R699" s="146">
        <v>0.06</v>
      </c>
      <c r="S699" s="147">
        <v>750</v>
      </c>
      <c r="T699" s="148">
        <v>34500</v>
      </c>
      <c r="U699" s="149">
        <v>3450</v>
      </c>
      <c r="V699" s="150">
        <v>0.1</v>
      </c>
      <c r="W699" s="149">
        <v>13800</v>
      </c>
      <c r="X699" s="150">
        <v>0.4</v>
      </c>
      <c r="Y699" s="149">
        <v>0</v>
      </c>
      <c r="Z699" s="157">
        <v>0</v>
      </c>
      <c r="AA699" s="149">
        <v>13800</v>
      </c>
      <c r="AB699" s="149">
        <v>0.4</v>
      </c>
      <c r="AC699" s="149">
        <v>17250</v>
      </c>
      <c r="AD699" s="158">
        <v>0.5</v>
      </c>
      <c r="AE699" s="147">
        <v>3450</v>
      </c>
      <c r="AF699" s="159"/>
      <c r="AH699" s="126" t="s">
        <v>21</v>
      </c>
    </row>
    <row r="700" s="114" customFormat="1" ht="36" spans="1:34">
      <c r="A700" s="126">
        <v>877</v>
      </c>
      <c r="B700" s="126" t="s">
        <v>16</v>
      </c>
      <c r="C700" s="126" t="s">
        <v>965</v>
      </c>
      <c r="D700" s="126" t="s">
        <v>21</v>
      </c>
      <c r="E700" s="127" t="s">
        <v>1540</v>
      </c>
      <c r="F700" s="127"/>
      <c r="G700" s="126" t="s">
        <v>114</v>
      </c>
      <c r="H700" s="128" t="s">
        <v>1688</v>
      </c>
      <c r="I700" s="126" t="s">
        <v>1689</v>
      </c>
      <c r="J700" s="126" t="s">
        <v>1689</v>
      </c>
      <c r="K700" s="126" t="s">
        <v>1690</v>
      </c>
      <c r="L700" s="126" t="s">
        <v>1690</v>
      </c>
      <c r="M700" s="130">
        <v>45804</v>
      </c>
      <c r="N700" s="131">
        <v>45806</v>
      </c>
      <c r="O700" s="131">
        <v>46170</v>
      </c>
      <c r="P700" s="127">
        <v>18</v>
      </c>
      <c r="Q700" s="145">
        <v>12500</v>
      </c>
      <c r="R700" s="146">
        <v>0.06</v>
      </c>
      <c r="S700" s="147">
        <v>750</v>
      </c>
      <c r="T700" s="148">
        <v>13500</v>
      </c>
      <c r="U700" s="149">
        <v>1350</v>
      </c>
      <c r="V700" s="150">
        <v>0.1</v>
      </c>
      <c r="W700" s="149">
        <v>5400</v>
      </c>
      <c r="X700" s="150">
        <v>0.4</v>
      </c>
      <c r="Y700" s="149">
        <v>0</v>
      </c>
      <c r="Z700" s="157">
        <v>0</v>
      </c>
      <c r="AA700" s="149">
        <v>5400</v>
      </c>
      <c r="AB700" s="149">
        <v>0.4</v>
      </c>
      <c r="AC700" s="149">
        <v>6750</v>
      </c>
      <c r="AD700" s="158">
        <v>0.5</v>
      </c>
      <c r="AE700" s="147">
        <v>1350</v>
      </c>
      <c r="AF700" s="159"/>
      <c r="AH700" s="126" t="s">
        <v>21</v>
      </c>
    </row>
    <row r="701" s="114" customFormat="1" ht="36" spans="1:34">
      <c r="A701" s="126">
        <v>878</v>
      </c>
      <c r="B701" s="126" t="s">
        <v>16</v>
      </c>
      <c r="C701" s="126" t="s">
        <v>965</v>
      </c>
      <c r="D701" s="126" t="s">
        <v>21</v>
      </c>
      <c r="E701" s="127" t="s">
        <v>1540</v>
      </c>
      <c r="F701" s="127"/>
      <c r="G701" s="126" t="s">
        <v>114</v>
      </c>
      <c r="H701" s="128" t="s">
        <v>1691</v>
      </c>
      <c r="I701" s="126" t="s">
        <v>1692</v>
      </c>
      <c r="J701" s="126" t="s">
        <v>1692</v>
      </c>
      <c r="K701" s="126" t="s">
        <v>1693</v>
      </c>
      <c r="L701" s="126" t="s">
        <v>1693</v>
      </c>
      <c r="M701" s="130">
        <v>45804</v>
      </c>
      <c r="N701" s="131">
        <v>45806</v>
      </c>
      <c r="O701" s="131">
        <v>46170</v>
      </c>
      <c r="P701" s="127">
        <v>31.2</v>
      </c>
      <c r="Q701" s="145">
        <v>12500</v>
      </c>
      <c r="R701" s="146">
        <v>0.1</v>
      </c>
      <c r="S701" s="147">
        <v>1250</v>
      </c>
      <c r="T701" s="148">
        <v>39000</v>
      </c>
      <c r="U701" s="149">
        <v>3900</v>
      </c>
      <c r="V701" s="150">
        <v>0.1</v>
      </c>
      <c r="W701" s="149">
        <v>15600</v>
      </c>
      <c r="X701" s="150">
        <v>0.4</v>
      </c>
      <c r="Y701" s="149">
        <v>0</v>
      </c>
      <c r="Z701" s="157">
        <v>0</v>
      </c>
      <c r="AA701" s="149">
        <v>15600</v>
      </c>
      <c r="AB701" s="149">
        <v>0.4</v>
      </c>
      <c r="AC701" s="149">
        <v>19500</v>
      </c>
      <c r="AD701" s="158">
        <v>0.5</v>
      </c>
      <c r="AE701" s="147">
        <v>3900</v>
      </c>
      <c r="AF701" s="159"/>
      <c r="AH701" s="126" t="s">
        <v>21</v>
      </c>
    </row>
    <row r="702" s="114" customFormat="1" ht="60" spans="1:34">
      <c r="A702" s="126">
        <v>879</v>
      </c>
      <c r="B702" s="126" t="s">
        <v>16</v>
      </c>
      <c r="C702" s="126" t="s">
        <v>965</v>
      </c>
      <c r="D702" s="126" t="s">
        <v>21</v>
      </c>
      <c r="E702" s="127" t="s">
        <v>1540</v>
      </c>
      <c r="F702" s="127"/>
      <c r="G702" s="126" t="s">
        <v>114</v>
      </c>
      <c r="H702" s="128" t="s">
        <v>1694</v>
      </c>
      <c r="I702" s="126" t="s">
        <v>1695</v>
      </c>
      <c r="J702" s="126" t="s">
        <v>1695</v>
      </c>
      <c r="K702" s="126" t="s">
        <v>1696</v>
      </c>
      <c r="L702" s="126" t="s">
        <v>1696</v>
      </c>
      <c r="M702" s="130">
        <v>45804</v>
      </c>
      <c r="N702" s="131">
        <v>45806</v>
      </c>
      <c r="O702" s="131">
        <v>46170</v>
      </c>
      <c r="P702" s="127">
        <v>17.9</v>
      </c>
      <c r="Q702" s="145">
        <v>12500</v>
      </c>
      <c r="R702" s="146">
        <v>0.06</v>
      </c>
      <c r="S702" s="147">
        <v>750</v>
      </c>
      <c r="T702" s="148">
        <v>13425</v>
      </c>
      <c r="U702" s="149">
        <v>1342.5</v>
      </c>
      <c r="V702" s="150">
        <v>0.1</v>
      </c>
      <c r="W702" s="149">
        <v>5370</v>
      </c>
      <c r="X702" s="150">
        <v>0.4</v>
      </c>
      <c r="Y702" s="149">
        <v>0</v>
      </c>
      <c r="Z702" s="157">
        <v>0</v>
      </c>
      <c r="AA702" s="149">
        <v>5370</v>
      </c>
      <c r="AB702" s="149">
        <v>0.4</v>
      </c>
      <c r="AC702" s="149">
        <v>6712.5</v>
      </c>
      <c r="AD702" s="158">
        <v>0.5</v>
      </c>
      <c r="AE702" s="147">
        <v>1342.5</v>
      </c>
      <c r="AF702" s="159"/>
      <c r="AH702" s="126" t="s">
        <v>21</v>
      </c>
    </row>
    <row r="703" s="114" customFormat="1" ht="36" spans="1:34">
      <c r="A703" s="126">
        <v>880</v>
      </c>
      <c r="B703" s="126" t="s">
        <v>16</v>
      </c>
      <c r="C703" s="126" t="s">
        <v>965</v>
      </c>
      <c r="D703" s="126" t="s">
        <v>21</v>
      </c>
      <c r="E703" s="127" t="s">
        <v>1540</v>
      </c>
      <c r="F703" s="127"/>
      <c r="G703" s="126" t="s">
        <v>114</v>
      </c>
      <c r="H703" s="128" t="s">
        <v>1697</v>
      </c>
      <c r="I703" s="126" t="s">
        <v>1698</v>
      </c>
      <c r="J703" s="126" t="s">
        <v>1698</v>
      </c>
      <c r="K703" s="126" t="s">
        <v>1699</v>
      </c>
      <c r="L703" s="126" t="s">
        <v>1699</v>
      </c>
      <c r="M703" s="130">
        <v>45804</v>
      </c>
      <c r="N703" s="131">
        <v>45806</v>
      </c>
      <c r="O703" s="131">
        <v>46170</v>
      </c>
      <c r="P703" s="127">
        <v>21.6</v>
      </c>
      <c r="Q703" s="145">
        <v>12500</v>
      </c>
      <c r="R703" s="146">
        <v>0.1</v>
      </c>
      <c r="S703" s="147">
        <v>1250</v>
      </c>
      <c r="T703" s="148">
        <v>27000</v>
      </c>
      <c r="U703" s="149">
        <v>2700</v>
      </c>
      <c r="V703" s="150">
        <v>0.1</v>
      </c>
      <c r="W703" s="149">
        <v>10800</v>
      </c>
      <c r="X703" s="150">
        <v>0.4</v>
      </c>
      <c r="Y703" s="149">
        <v>0</v>
      </c>
      <c r="Z703" s="157">
        <v>0</v>
      </c>
      <c r="AA703" s="149">
        <v>10800</v>
      </c>
      <c r="AB703" s="149">
        <v>0.4</v>
      </c>
      <c r="AC703" s="149">
        <v>13500</v>
      </c>
      <c r="AD703" s="158">
        <v>0.5</v>
      </c>
      <c r="AE703" s="147">
        <v>2700</v>
      </c>
      <c r="AF703" s="159"/>
      <c r="AH703" s="126" t="s">
        <v>21</v>
      </c>
    </row>
    <row r="704" s="114" customFormat="1" ht="36" spans="1:34">
      <c r="A704" s="126">
        <v>881</v>
      </c>
      <c r="B704" s="126" t="s">
        <v>16</v>
      </c>
      <c r="C704" s="126" t="s">
        <v>965</v>
      </c>
      <c r="D704" s="126" t="s">
        <v>21</v>
      </c>
      <c r="E704" s="127" t="s">
        <v>1540</v>
      </c>
      <c r="F704" s="127"/>
      <c r="G704" s="126" t="s">
        <v>114</v>
      </c>
      <c r="H704" s="128" t="s">
        <v>1700</v>
      </c>
      <c r="I704" s="126" t="s">
        <v>1701</v>
      </c>
      <c r="J704" s="126" t="s">
        <v>1701</v>
      </c>
      <c r="K704" s="126" t="s">
        <v>1610</v>
      </c>
      <c r="L704" s="126" t="s">
        <v>1610</v>
      </c>
      <c r="M704" s="130">
        <v>45804</v>
      </c>
      <c r="N704" s="131">
        <v>45806</v>
      </c>
      <c r="O704" s="131">
        <v>46170</v>
      </c>
      <c r="P704" s="127">
        <v>11.6</v>
      </c>
      <c r="Q704" s="145">
        <v>12500</v>
      </c>
      <c r="R704" s="146">
        <v>0.1</v>
      </c>
      <c r="S704" s="147">
        <v>1250</v>
      </c>
      <c r="T704" s="148">
        <v>14500</v>
      </c>
      <c r="U704" s="149">
        <v>1450</v>
      </c>
      <c r="V704" s="150">
        <v>0.1</v>
      </c>
      <c r="W704" s="149">
        <v>5800</v>
      </c>
      <c r="X704" s="150">
        <v>0.4</v>
      </c>
      <c r="Y704" s="149">
        <v>0</v>
      </c>
      <c r="Z704" s="157">
        <v>0</v>
      </c>
      <c r="AA704" s="149">
        <v>5800</v>
      </c>
      <c r="AB704" s="149">
        <v>0.4</v>
      </c>
      <c r="AC704" s="149">
        <v>7250</v>
      </c>
      <c r="AD704" s="158">
        <v>0.5</v>
      </c>
      <c r="AE704" s="147">
        <v>1450</v>
      </c>
      <c r="AF704" s="159"/>
      <c r="AH704" s="126" t="s">
        <v>21</v>
      </c>
    </row>
    <row r="705" s="114" customFormat="1" ht="36" spans="1:34">
      <c r="A705" s="126">
        <v>882</v>
      </c>
      <c r="B705" s="126" t="s">
        <v>16</v>
      </c>
      <c r="C705" s="126" t="s">
        <v>965</v>
      </c>
      <c r="D705" s="126" t="s">
        <v>21</v>
      </c>
      <c r="E705" s="127" t="s">
        <v>1540</v>
      </c>
      <c r="F705" s="127"/>
      <c r="G705" s="126" t="s">
        <v>114</v>
      </c>
      <c r="H705" s="128" t="s">
        <v>1702</v>
      </c>
      <c r="I705" s="126" t="s">
        <v>1703</v>
      </c>
      <c r="J705" s="126" t="s">
        <v>1703</v>
      </c>
      <c r="K705" s="126" t="s">
        <v>1704</v>
      </c>
      <c r="L705" s="126" t="s">
        <v>1704</v>
      </c>
      <c r="M705" s="130">
        <v>45804</v>
      </c>
      <c r="N705" s="131">
        <v>45806</v>
      </c>
      <c r="O705" s="131">
        <v>46170</v>
      </c>
      <c r="P705" s="127">
        <v>53</v>
      </c>
      <c r="Q705" s="145">
        <v>12500</v>
      </c>
      <c r="R705" s="146">
        <v>0.06</v>
      </c>
      <c r="S705" s="147">
        <v>750</v>
      </c>
      <c r="T705" s="148">
        <v>39750</v>
      </c>
      <c r="U705" s="149">
        <v>3975</v>
      </c>
      <c r="V705" s="150">
        <v>0.1</v>
      </c>
      <c r="W705" s="149">
        <v>15900</v>
      </c>
      <c r="X705" s="150">
        <v>0.4</v>
      </c>
      <c r="Y705" s="149">
        <v>0</v>
      </c>
      <c r="Z705" s="157">
        <v>0</v>
      </c>
      <c r="AA705" s="149">
        <v>15900</v>
      </c>
      <c r="AB705" s="149">
        <v>0.4</v>
      </c>
      <c r="AC705" s="149">
        <v>19875</v>
      </c>
      <c r="AD705" s="158">
        <v>0.5</v>
      </c>
      <c r="AE705" s="147">
        <v>3975</v>
      </c>
      <c r="AF705" s="159"/>
      <c r="AH705" s="126" t="s">
        <v>21</v>
      </c>
    </row>
    <row r="706" s="114" customFormat="1" ht="36" spans="1:34">
      <c r="A706" s="126">
        <v>883</v>
      </c>
      <c r="B706" s="126" t="s">
        <v>16</v>
      </c>
      <c r="C706" s="126" t="s">
        <v>965</v>
      </c>
      <c r="D706" s="126" t="s">
        <v>21</v>
      </c>
      <c r="E706" s="127" t="s">
        <v>1540</v>
      </c>
      <c r="F706" s="127"/>
      <c r="G706" s="126" t="s">
        <v>114</v>
      </c>
      <c r="H706" s="128" t="s">
        <v>1705</v>
      </c>
      <c r="I706" s="126" t="s">
        <v>1706</v>
      </c>
      <c r="J706" s="126" t="s">
        <v>1706</v>
      </c>
      <c r="K706" s="126" t="s">
        <v>1707</v>
      </c>
      <c r="L706" s="126" t="s">
        <v>1707</v>
      </c>
      <c r="M706" s="130">
        <v>45804</v>
      </c>
      <c r="N706" s="131">
        <v>45806</v>
      </c>
      <c r="O706" s="131">
        <v>46170</v>
      </c>
      <c r="P706" s="127">
        <v>26.9</v>
      </c>
      <c r="Q706" s="145">
        <v>12500</v>
      </c>
      <c r="R706" s="146">
        <v>0.06</v>
      </c>
      <c r="S706" s="147">
        <v>750</v>
      </c>
      <c r="T706" s="148">
        <v>20175</v>
      </c>
      <c r="U706" s="149">
        <v>2017.5</v>
      </c>
      <c r="V706" s="150">
        <v>0.1</v>
      </c>
      <c r="W706" s="149">
        <v>8070</v>
      </c>
      <c r="X706" s="150">
        <v>0.4</v>
      </c>
      <c r="Y706" s="149">
        <v>0</v>
      </c>
      <c r="Z706" s="157">
        <v>0</v>
      </c>
      <c r="AA706" s="149">
        <v>8070</v>
      </c>
      <c r="AB706" s="149">
        <v>0.4</v>
      </c>
      <c r="AC706" s="149">
        <v>10087.5</v>
      </c>
      <c r="AD706" s="158">
        <v>0.5</v>
      </c>
      <c r="AE706" s="147">
        <v>2017.5</v>
      </c>
      <c r="AF706" s="159"/>
      <c r="AH706" s="126" t="s">
        <v>21</v>
      </c>
    </row>
    <row r="707" s="114" customFormat="1" ht="36" spans="1:34">
      <c r="A707" s="126">
        <v>884</v>
      </c>
      <c r="B707" s="126" t="s">
        <v>16</v>
      </c>
      <c r="C707" s="126" t="s">
        <v>965</v>
      </c>
      <c r="D707" s="126" t="s">
        <v>21</v>
      </c>
      <c r="E707" s="127" t="s">
        <v>1540</v>
      </c>
      <c r="F707" s="127"/>
      <c r="G707" s="126" t="s">
        <v>114</v>
      </c>
      <c r="H707" s="128" t="s">
        <v>1708</v>
      </c>
      <c r="I707" s="126" t="s">
        <v>1709</v>
      </c>
      <c r="J707" s="126" t="s">
        <v>1709</v>
      </c>
      <c r="K707" s="126" t="s">
        <v>1710</v>
      </c>
      <c r="L707" s="126" t="s">
        <v>1710</v>
      </c>
      <c r="M707" s="130">
        <v>45804</v>
      </c>
      <c r="N707" s="131">
        <v>45806</v>
      </c>
      <c r="O707" s="131">
        <v>46170</v>
      </c>
      <c r="P707" s="127">
        <v>39</v>
      </c>
      <c r="Q707" s="145">
        <v>12500</v>
      </c>
      <c r="R707" s="146">
        <v>0.06</v>
      </c>
      <c r="S707" s="147">
        <v>750</v>
      </c>
      <c r="T707" s="148">
        <v>29250</v>
      </c>
      <c r="U707" s="149">
        <v>2925</v>
      </c>
      <c r="V707" s="150">
        <v>0.1</v>
      </c>
      <c r="W707" s="149">
        <v>11700</v>
      </c>
      <c r="X707" s="150">
        <v>0.4</v>
      </c>
      <c r="Y707" s="149">
        <v>0</v>
      </c>
      <c r="Z707" s="157">
        <v>0</v>
      </c>
      <c r="AA707" s="149">
        <v>11700</v>
      </c>
      <c r="AB707" s="149">
        <v>0.4</v>
      </c>
      <c r="AC707" s="149">
        <v>14625</v>
      </c>
      <c r="AD707" s="158">
        <v>0.5</v>
      </c>
      <c r="AE707" s="147">
        <v>2925</v>
      </c>
      <c r="AF707" s="159"/>
      <c r="AH707" s="126" t="s">
        <v>21</v>
      </c>
    </row>
    <row r="708" s="114" customFormat="1" ht="48" spans="1:34">
      <c r="A708" s="126">
        <v>885</v>
      </c>
      <c r="B708" s="126" t="s">
        <v>16</v>
      </c>
      <c r="C708" s="126" t="s">
        <v>965</v>
      </c>
      <c r="D708" s="126" t="s">
        <v>21</v>
      </c>
      <c r="E708" s="127" t="s">
        <v>1540</v>
      </c>
      <c r="F708" s="127"/>
      <c r="G708" s="126" t="s">
        <v>114</v>
      </c>
      <c r="H708" s="128" t="s">
        <v>1711</v>
      </c>
      <c r="I708" s="126" t="s">
        <v>1712</v>
      </c>
      <c r="J708" s="126" t="s">
        <v>1712</v>
      </c>
      <c r="K708" s="126" t="s">
        <v>1713</v>
      </c>
      <c r="L708" s="126" t="s">
        <v>1713</v>
      </c>
      <c r="M708" s="130">
        <v>45804</v>
      </c>
      <c r="N708" s="131">
        <v>45806</v>
      </c>
      <c r="O708" s="131">
        <v>46170</v>
      </c>
      <c r="P708" s="127">
        <v>22.8</v>
      </c>
      <c r="Q708" s="145">
        <v>12500</v>
      </c>
      <c r="R708" s="146">
        <v>0.06</v>
      </c>
      <c r="S708" s="147">
        <v>750</v>
      </c>
      <c r="T708" s="148">
        <v>17100</v>
      </c>
      <c r="U708" s="149">
        <v>1710</v>
      </c>
      <c r="V708" s="150">
        <v>0.1</v>
      </c>
      <c r="W708" s="149">
        <v>6840</v>
      </c>
      <c r="X708" s="150">
        <v>0.4</v>
      </c>
      <c r="Y708" s="149">
        <v>0</v>
      </c>
      <c r="Z708" s="157">
        <v>0</v>
      </c>
      <c r="AA708" s="149">
        <v>6840</v>
      </c>
      <c r="AB708" s="149">
        <v>0.4</v>
      </c>
      <c r="AC708" s="149">
        <v>8550</v>
      </c>
      <c r="AD708" s="158">
        <v>0.5</v>
      </c>
      <c r="AE708" s="147">
        <v>1710</v>
      </c>
      <c r="AF708" s="159"/>
      <c r="AH708" s="126" t="s">
        <v>21</v>
      </c>
    </row>
    <row r="709" s="114" customFormat="1" ht="36" spans="1:34">
      <c r="A709" s="126">
        <v>886</v>
      </c>
      <c r="B709" s="126" t="s">
        <v>16</v>
      </c>
      <c r="C709" s="126" t="s">
        <v>965</v>
      </c>
      <c r="D709" s="126" t="s">
        <v>21</v>
      </c>
      <c r="E709" s="127" t="s">
        <v>1540</v>
      </c>
      <c r="F709" s="127"/>
      <c r="G709" s="126" t="s">
        <v>114</v>
      </c>
      <c r="H709" s="128" t="s">
        <v>1714</v>
      </c>
      <c r="I709" s="126" t="s">
        <v>1715</v>
      </c>
      <c r="J709" s="126" t="s">
        <v>1715</v>
      </c>
      <c r="K709" s="126" t="s">
        <v>1716</v>
      </c>
      <c r="L709" s="126" t="s">
        <v>1716</v>
      </c>
      <c r="M709" s="130">
        <v>45804</v>
      </c>
      <c r="N709" s="131">
        <v>45806</v>
      </c>
      <c r="O709" s="131">
        <v>46170</v>
      </c>
      <c r="P709" s="127">
        <v>16.8</v>
      </c>
      <c r="Q709" s="145">
        <v>12500</v>
      </c>
      <c r="R709" s="146">
        <v>0.06</v>
      </c>
      <c r="S709" s="147">
        <v>750</v>
      </c>
      <c r="T709" s="148">
        <v>12600</v>
      </c>
      <c r="U709" s="149">
        <v>1260</v>
      </c>
      <c r="V709" s="150">
        <v>0.1</v>
      </c>
      <c r="W709" s="149">
        <v>5040</v>
      </c>
      <c r="X709" s="150">
        <v>0.4</v>
      </c>
      <c r="Y709" s="149">
        <v>0</v>
      </c>
      <c r="Z709" s="157">
        <v>0</v>
      </c>
      <c r="AA709" s="149">
        <v>5040</v>
      </c>
      <c r="AB709" s="149">
        <v>0.4</v>
      </c>
      <c r="AC709" s="149">
        <v>6300</v>
      </c>
      <c r="AD709" s="158">
        <v>0.5</v>
      </c>
      <c r="AE709" s="147">
        <v>1260</v>
      </c>
      <c r="AF709" s="159"/>
      <c r="AH709" s="126" t="s">
        <v>21</v>
      </c>
    </row>
    <row r="710" s="114" customFormat="1" ht="36" spans="1:34">
      <c r="A710" s="126">
        <v>887</v>
      </c>
      <c r="B710" s="126" t="s">
        <v>16</v>
      </c>
      <c r="C710" s="126" t="s">
        <v>965</v>
      </c>
      <c r="D710" s="126" t="s">
        <v>21</v>
      </c>
      <c r="E710" s="127" t="s">
        <v>1540</v>
      </c>
      <c r="F710" s="127"/>
      <c r="G710" s="126" t="s">
        <v>114</v>
      </c>
      <c r="H710" s="128" t="s">
        <v>1717</v>
      </c>
      <c r="I710" s="126" t="s">
        <v>1206</v>
      </c>
      <c r="J710" s="126" t="s">
        <v>1206</v>
      </c>
      <c r="K710" s="126" t="s">
        <v>1718</v>
      </c>
      <c r="L710" s="126" t="s">
        <v>1718</v>
      </c>
      <c r="M710" s="130">
        <v>45803</v>
      </c>
      <c r="N710" s="131">
        <v>45806</v>
      </c>
      <c r="O710" s="131">
        <v>46170</v>
      </c>
      <c r="P710" s="127">
        <v>10.2</v>
      </c>
      <c r="Q710" s="145">
        <v>12500</v>
      </c>
      <c r="R710" s="146">
        <v>0.1</v>
      </c>
      <c r="S710" s="147">
        <v>1250</v>
      </c>
      <c r="T710" s="148">
        <v>12750</v>
      </c>
      <c r="U710" s="149">
        <v>1275</v>
      </c>
      <c r="V710" s="150">
        <v>0.1</v>
      </c>
      <c r="W710" s="149">
        <v>5100</v>
      </c>
      <c r="X710" s="150">
        <v>0.4</v>
      </c>
      <c r="Y710" s="149">
        <v>0</v>
      </c>
      <c r="Z710" s="157">
        <v>0</v>
      </c>
      <c r="AA710" s="149">
        <v>5100</v>
      </c>
      <c r="AB710" s="149">
        <v>0.4</v>
      </c>
      <c r="AC710" s="149">
        <v>6375</v>
      </c>
      <c r="AD710" s="158">
        <v>0.5</v>
      </c>
      <c r="AE710" s="147">
        <v>1275</v>
      </c>
      <c r="AF710" s="159"/>
      <c r="AH710" s="126" t="s">
        <v>21</v>
      </c>
    </row>
    <row r="711" s="114" customFormat="1" ht="48" spans="1:34">
      <c r="A711" s="126">
        <v>888</v>
      </c>
      <c r="B711" s="126" t="s">
        <v>16</v>
      </c>
      <c r="C711" s="126" t="s">
        <v>965</v>
      </c>
      <c r="D711" s="126" t="s">
        <v>21</v>
      </c>
      <c r="E711" s="127" t="s">
        <v>1540</v>
      </c>
      <c r="F711" s="127"/>
      <c r="G711" s="126" t="s">
        <v>114</v>
      </c>
      <c r="H711" s="128" t="s">
        <v>1719</v>
      </c>
      <c r="I711" s="126" t="s">
        <v>1720</v>
      </c>
      <c r="J711" s="126" t="s">
        <v>1720</v>
      </c>
      <c r="K711" s="126" t="s">
        <v>1721</v>
      </c>
      <c r="L711" s="126" t="s">
        <v>1721</v>
      </c>
      <c r="M711" s="130">
        <v>45804</v>
      </c>
      <c r="N711" s="131">
        <v>45806</v>
      </c>
      <c r="O711" s="131">
        <v>46170</v>
      </c>
      <c r="P711" s="127">
        <v>42.8</v>
      </c>
      <c r="Q711" s="145">
        <v>12500</v>
      </c>
      <c r="R711" s="146">
        <v>0.06</v>
      </c>
      <c r="S711" s="147">
        <v>750</v>
      </c>
      <c r="T711" s="148">
        <v>32100</v>
      </c>
      <c r="U711" s="149">
        <v>3210</v>
      </c>
      <c r="V711" s="150">
        <v>0.1</v>
      </c>
      <c r="W711" s="149">
        <v>12840</v>
      </c>
      <c r="X711" s="150">
        <v>0.4</v>
      </c>
      <c r="Y711" s="149">
        <v>0</v>
      </c>
      <c r="Z711" s="157">
        <v>0</v>
      </c>
      <c r="AA711" s="149">
        <v>12840</v>
      </c>
      <c r="AB711" s="149">
        <v>0.4</v>
      </c>
      <c r="AC711" s="149">
        <v>16050</v>
      </c>
      <c r="AD711" s="158">
        <v>0.5</v>
      </c>
      <c r="AE711" s="147">
        <v>3210</v>
      </c>
      <c r="AF711" s="159"/>
      <c r="AH711" s="126" t="s">
        <v>21</v>
      </c>
    </row>
    <row r="712" s="114" customFormat="1" ht="36" spans="1:34">
      <c r="A712" s="126">
        <v>889</v>
      </c>
      <c r="B712" s="126" t="s">
        <v>16</v>
      </c>
      <c r="C712" s="126" t="s">
        <v>965</v>
      </c>
      <c r="D712" s="126" t="s">
        <v>21</v>
      </c>
      <c r="E712" s="127" t="s">
        <v>1540</v>
      </c>
      <c r="F712" s="127"/>
      <c r="G712" s="126" t="s">
        <v>114</v>
      </c>
      <c r="H712" s="128" t="s">
        <v>1722</v>
      </c>
      <c r="I712" s="126" t="s">
        <v>1723</v>
      </c>
      <c r="J712" s="126" t="s">
        <v>1723</v>
      </c>
      <c r="K712" s="126" t="s">
        <v>1724</v>
      </c>
      <c r="L712" s="126" t="s">
        <v>1724</v>
      </c>
      <c r="M712" s="130">
        <v>45804</v>
      </c>
      <c r="N712" s="131">
        <v>45806</v>
      </c>
      <c r="O712" s="131">
        <v>46170</v>
      </c>
      <c r="P712" s="127">
        <v>17</v>
      </c>
      <c r="Q712" s="145">
        <v>12500</v>
      </c>
      <c r="R712" s="146">
        <v>0.1</v>
      </c>
      <c r="S712" s="147">
        <v>1250</v>
      </c>
      <c r="T712" s="148">
        <v>21250</v>
      </c>
      <c r="U712" s="149">
        <v>2125</v>
      </c>
      <c r="V712" s="150">
        <v>0.1</v>
      </c>
      <c r="W712" s="149">
        <v>8500</v>
      </c>
      <c r="X712" s="150">
        <v>0.4</v>
      </c>
      <c r="Y712" s="149">
        <v>0</v>
      </c>
      <c r="Z712" s="157">
        <v>0</v>
      </c>
      <c r="AA712" s="149">
        <v>8500</v>
      </c>
      <c r="AB712" s="149">
        <v>0.4</v>
      </c>
      <c r="AC712" s="149">
        <v>10625</v>
      </c>
      <c r="AD712" s="158">
        <v>0.5</v>
      </c>
      <c r="AE712" s="147">
        <v>2125</v>
      </c>
      <c r="AF712" s="159"/>
      <c r="AH712" s="126" t="s">
        <v>21</v>
      </c>
    </row>
    <row r="713" s="114" customFormat="1" ht="36" spans="1:34">
      <c r="A713" s="126">
        <v>890</v>
      </c>
      <c r="B713" s="126" t="s">
        <v>16</v>
      </c>
      <c r="C713" s="126" t="s">
        <v>965</v>
      </c>
      <c r="D713" s="126" t="s">
        <v>21</v>
      </c>
      <c r="E713" s="127" t="s">
        <v>1540</v>
      </c>
      <c r="F713" s="127"/>
      <c r="G713" s="126" t="s">
        <v>114</v>
      </c>
      <c r="H713" s="128" t="s">
        <v>1725</v>
      </c>
      <c r="I713" s="126" t="s">
        <v>1726</v>
      </c>
      <c r="J713" s="126" t="s">
        <v>1726</v>
      </c>
      <c r="K713" s="126" t="s">
        <v>1727</v>
      </c>
      <c r="L713" s="126" t="s">
        <v>1727</v>
      </c>
      <c r="M713" s="130">
        <v>45804</v>
      </c>
      <c r="N713" s="131">
        <v>45806</v>
      </c>
      <c r="O713" s="131">
        <v>46170</v>
      </c>
      <c r="P713" s="127">
        <v>50</v>
      </c>
      <c r="Q713" s="145">
        <v>12500</v>
      </c>
      <c r="R713" s="146">
        <v>0.06</v>
      </c>
      <c r="S713" s="147">
        <v>750</v>
      </c>
      <c r="T713" s="148">
        <v>37500</v>
      </c>
      <c r="U713" s="149">
        <v>3750</v>
      </c>
      <c r="V713" s="150">
        <v>0.1</v>
      </c>
      <c r="W713" s="149">
        <v>15000</v>
      </c>
      <c r="X713" s="150">
        <v>0.4</v>
      </c>
      <c r="Y713" s="149">
        <v>0</v>
      </c>
      <c r="Z713" s="157">
        <v>0</v>
      </c>
      <c r="AA713" s="149">
        <v>15000</v>
      </c>
      <c r="AB713" s="149">
        <v>0.4</v>
      </c>
      <c r="AC713" s="149">
        <v>18750</v>
      </c>
      <c r="AD713" s="158">
        <v>0.5</v>
      </c>
      <c r="AE713" s="147">
        <v>3750</v>
      </c>
      <c r="AF713" s="159"/>
      <c r="AH713" s="126" t="s">
        <v>21</v>
      </c>
    </row>
    <row r="714" s="114" customFormat="1" ht="36" spans="1:34">
      <c r="A714" s="126">
        <v>891</v>
      </c>
      <c r="B714" s="126" t="s">
        <v>16</v>
      </c>
      <c r="C714" s="126" t="s">
        <v>965</v>
      </c>
      <c r="D714" s="126" t="s">
        <v>21</v>
      </c>
      <c r="E714" s="127" t="s">
        <v>1540</v>
      </c>
      <c r="F714" s="127"/>
      <c r="G714" s="126" t="s">
        <v>114</v>
      </c>
      <c r="H714" s="128" t="s">
        <v>1728</v>
      </c>
      <c r="I714" s="126" t="s">
        <v>1326</v>
      </c>
      <c r="J714" s="126" t="s">
        <v>1326</v>
      </c>
      <c r="K714" s="126" t="s">
        <v>1584</v>
      </c>
      <c r="L714" s="126" t="s">
        <v>1584</v>
      </c>
      <c r="M714" s="130">
        <v>45803</v>
      </c>
      <c r="N714" s="131">
        <v>45806</v>
      </c>
      <c r="O714" s="131">
        <v>46170</v>
      </c>
      <c r="P714" s="127">
        <v>23</v>
      </c>
      <c r="Q714" s="145">
        <v>12500</v>
      </c>
      <c r="R714" s="146">
        <v>0.1</v>
      </c>
      <c r="S714" s="147">
        <v>1250</v>
      </c>
      <c r="T714" s="148">
        <v>28750</v>
      </c>
      <c r="U714" s="149">
        <v>2875</v>
      </c>
      <c r="V714" s="150">
        <v>0.1</v>
      </c>
      <c r="W714" s="149">
        <v>11500</v>
      </c>
      <c r="X714" s="150">
        <v>0.4</v>
      </c>
      <c r="Y714" s="149">
        <v>0</v>
      </c>
      <c r="Z714" s="157">
        <v>0</v>
      </c>
      <c r="AA714" s="149">
        <v>11500</v>
      </c>
      <c r="AB714" s="149">
        <v>0.4</v>
      </c>
      <c r="AC714" s="149">
        <v>14375</v>
      </c>
      <c r="AD714" s="158">
        <v>0.5</v>
      </c>
      <c r="AE714" s="147">
        <v>2875</v>
      </c>
      <c r="AF714" s="159"/>
      <c r="AH714" s="126" t="s">
        <v>21</v>
      </c>
    </row>
    <row r="715" s="114" customFormat="1" ht="36" spans="1:34">
      <c r="A715" s="126">
        <v>892</v>
      </c>
      <c r="B715" s="126" t="s">
        <v>16</v>
      </c>
      <c r="C715" s="126" t="s">
        <v>965</v>
      </c>
      <c r="D715" s="126" t="s">
        <v>21</v>
      </c>
      <c r="E715" s="127" t="s">
        <v>1540</v>
      </c>
      <c r="F715" s="127"/>
      <c r="G715" s="126" t="s">
        <v>114</v>
      </c>
      <c r="H715" s="128" t="s">
        <v>1729</v>
      </c>
      <c r="I715" s="126" t="s">
        <v>1730</v>
      </c>
      <c r="J715" s="126" t="s">
        <v>1730</v>
      </c>
      <c r="K715" s="126" t="s">
        <v>1731</v>
      </c>
      <c r="L715" s="126" t="s">
        <v>1731</v>
      </c>
      <c r="M715" s="130">
        <v>45804</v>
      </c>
      <c r="N715" s="131">
        <v>45806</v>
      </c>
      <c r="O715" s="131">
        <v>46170</v>
      </c>
      <c r="P715" s="127">
        <v>18</v>
      </c>
      <c r="Q715" s="145">
        <v>12500</v>
      </c>
      <c r="R715" s="146">
        <v>0.1</v>
      </c>
      <c r="S715" s="147">
        <v>1250</v>
      </c>
      <c r="T715" s="148">
        <v>22500</v>
      </c>
      <c r="U715" s="149">
        <v>2250</v>
      </c>
      <c r="V715" s="150">
        <v>0.1</v>
      </c>
      <c r="W715" s="149">
        <v>9000</v>
      </c>
      <c r="X715" s="150">
        <v>0.4</v>
      </c>
      <c r="Y715" s="149">
        <v>0</v>
      </c>
      <c r="Z715" s="157">
        <v>0</v>
      </c>
      <c r="AA715" s="149">
        <v>9000</v>
      </c>
      <c r="AB715" s="149">
        <v>0.4</v>
      </c>
      <c r="AC715" s="149">
        <v>11250</v>
      </c>
      <c r="AD715" s="158">
        <v>0.5</v>
      </c>
      <c r="AE715" s="147">
        <v>2250</v>
      </c>
      <c r="AF715" s="159"/>
      <c r="AH715" s="126" t="s">
        <v>21</v>
      </c>
    </row>
    <row r="716" s="114" customFormat="1" ht="36" spans="1:34">
      <c r="A716" s="126">
        <v>893</v>
      </c>
      <c r="B716" s="126" t="s">
        <v>16</v>
      </c>
      <c r="C716" s="126" t="s">
        <v>965</v>
      </c>
      <c r="D716" s="126" t="s">
        <v>21</v>
      </c>
      <c r="E716" s="127" t="s">
        <v>1540</v>
      </c>
      <c r="F716" s="127"/>
      <c r="G716" s="126" t="s">
        <v>114</v>
      </c>
      <c r="H716" s="128" t="s">
        <v>1732</v>
      </c>
      <c r="I716" s="126" t="s">
        <v>1612</v>
      </c>
      <c r="J716" s="126" t="s">
        <v>1612</v>
      </c>
      <c r="K716" s="126" t="s">
        <v>1733</v>
      </c>
      <c r="L716" s="126" t="s">
        <v>1733</v>
      </c>
      <c r="M716" s="130">
        <v>45804</v>
      </c>
      <c r="N716" s="131">
        <v>45806</v>
      </c>
      <c r="O716" s="131">
        <v>46170</v>
      </c>
      <c r="P716" s="127">
        <v>73.9</v>
      </c>
      <c r="Q716" s="145">
        <v>12500</v>
      </c>
      <c r="R716" s="146">
        <v>0.06</v>
      </c>
      <c r="S716" s="147">
        <v>750</v>
      </c>
      <c r="T716" s="148">
        <v>55425</v>
      </c>
      <c r="U716" s="149">
        <v>5542.5</v>
      </c>
      <c r="V716" s="150">
        <v>0.1</v>
      </c>
      <c r="W716" s="149">
        <v>22170</v>
      </c>
      <c r="X716" s="150">
        <v>0.4</v>
      </c>
      <c r="Y716" s="149">
        <v>0</v>
      </c>
      <c r="Z716" s="157">
        <v>0</v>
      </c>
      <c r="AA716" s="149">
        <v>22170</v>
      </c>
      <c r="AB716" s="149">
        <v>0.4</v>
      </c>
      <c r="AC716" s="149">
        <v>27712.5</v>
      </c>
      <c r="AD716" s="158">
        <v>0.5</v>
      </c>
      <c r="AE716" s="147">
        <v>5542.5</v>
      </c>
      <c r="AF716" s="159"/>
      <c r="AH716" s="126" t="s">
        <v>21</v>
      </c>
    </row>
    <row r="717" s="114" customFormat="1" ht="36" spans="1:34">
      <c r="A717" s="126">
        <v>894</v>
      </c>
      <c r="B717" s="126" t="s">
        <v>16</v>
      </c>
      <c r="C717" s="126" t="s">
        <v>965</v>
      </c>
      <c r="D717" s="126" t="s">
        <v>21</v>
      </c>
      <c r="E717" s="127" t="s">
        <v>1540</v>
      </c>
      <c r="F717" s="127"/>
      <c r="G717" s="126" t="s">
        <v>114</v>
      </c>
      <c r="H717" s="128" t="s">
        <v>1734</v>
      </c>
      <c r="I717" s="126" t="s">
        <v>1735</v>
      </c>
      <c r="J717" s="126" t="s">
        <v>1735</v>
      </c>
      <c r="K717" s="126" t="s">
        <v>1736</v>
      </c>
      <c r="L717" s="126" t="s">
        <v>1736</v>
      </c>
      <c r="M717" s="130">
        <v>45804</v>
      </c>
      <c r="N717" s="131">
        <v>45806</v>
      </c>
      <c r="O717" s="131">
        <v>46170</v>
      </c>
      <c r="P717" s="127">
        <v>20.8</v>
      </c>
      <c r="Q717" s="145">
        <v>12500</v>
      </c>
      <c r="R717" s="146">
        <v>0.06</v>
      </c>
      <c r="S717" s="147">
        <v>750</v>
      </c>
      <c r="T717" s="148">
        <v>15600</v>
      </c>
      <c r="U717" s="149">
        <v>1560</v>
      </c>
      <c r="V717" s="150">
        <v>0.1</v>
      </c>
      <c r="W717" s="149">
        <v>6240</v>
      </c>
      <c r="X717" s="150">
        <v>0.4</v>
      </c>
      <c r="Y717" s="149">
        <v>0</v>
      </c>
      <c r="Z717" s="157">
        <v>0</v>
      </c>
      <c r="AA717" s="149">
        <v>6240</v>
      </c>
      <c r="AB717" s="149">
        <v>0.4</v>
      </c>
      <c r="AC717" s="149">
        <v>7800</v>
      </c>
      <c r="AD717" s="158">
        <v>0.5</v>
      </c>
      <c r="AE717" s="147">
        <v>1560</v>
      </c>
      <c r="AF717" s="159"/>
      <c r="AH717" s="126" t="s">
        <v>21</v>
      </c>
    </row>
    <row r="718" s="114" customFormat="1" ht="48" spans="1:34">
      <c r="A718" s="126">
        <v>895</v>
      </c>
      <c r="B718" s="126" t="s">
        <v>16</v>
      </c>
      <c r="C718" s="126" t="s">
        <v>965</v>
      </c>
      <c r="D718" s="126" t="s">
        <v>21</v>
      </c>
      <c r="E718" s="127" t="s">
        <v>1540</v>
      </c>
      <c r="F718" s="127"/>
      <c r="G718" s="126" t="s">
        <v>114</v>
      </c>
      <c r="H718" s="128" t="s">
        <v>1737</v>
      </c>
      <c r="I718" s="126" t="s">
        <v>1738</v>
      </c>
      <c r="J718" s="126" t="s">
        <v>1738</v>
      </c>
      <c r="K718" s="126" t="s">
        <v>1739</v>
      </c>
      <c r="L718" s="126" t="s">
        <v>1739</v>
      </c>
      <c r="M718" s="130">
        <v>45804</v>
      </c>
      <c r="N718" s="131">
        <v>45808</v>
      </c>
      <c r="O718" s="131">
        <v>46172</v>
      </c>
      <c r="P718" s="127">
        <v>38</v>
      </c>
      <c r="Q718" s="145">
        <v>12500</v>
      </c>
      <c r="R718" s="146">
        <v>0.06</v>
      </c>
      <c r="S718" s="147">
        <v>750</v>
      </c>
      <c r="T718" s="148">
        <v>28500</v>
      </c>
      <c r="U718" s="149">
        <v>2850</v>
      </c>
      <c r="V718" s="150">
        <v>0.1</v>
      </c>
      <c r="W718" s="149">
        <v>11400</v>
      </c>
      <c r="X718" s="150">
        <v>0.4</v>
      </c>
      <c r="Y718" s="149">
        <v>0</v>
      </c>
      <c r="Z718" s="157">
        <v>0</v>
      </c>
      <c r="AA718" s="149">
        <v>11400</v>
      </c>
      <c r="AB718" s="149">
        <v>0.4</v>
      </c>
      <c r="AC718" s="149">
        <v>14250</v>
      </c>
      <c r="AD718" s="158">
        <v>0.5</v>
      </c>
      <c r="AE718" s="147">
        <v>2850</v>
      </c>
      <c r="AF718" s="159"/>
      <c r="AH718" s="126" t="s">
        <v>21</v>
      </c>
    </row>
    <row r="719" s="114" customFormat="1" ht="36" spans="1:34">
      <c r="A719" s="126">
        <v>896</v>
      </c>
      <c r="B719" s="126" t="s">
        <v>16</v>
      </c>
      <c r="C719" s="126" t="s">
        <v>965</v>
      </c>
      <c r="D719" s="126" t="s">
        <v>21</v>
      </c>
      <c r="E719" s="127" t="s">
        <v>1540</v>
      </c>
      <c r="F719" s="127"/>
      <c r="G719" s="126" t="s">
        <v>114</v>
      </c>
      <c r="H719" s="128" t="s">
        <v>1740</v>
      </c>
      <c r="I719" s="126" t="s">
        <v>1741</v>
      </c>
      <c r="J719" s="126" t="s">
        <v>1741</v>
      </c>
      <c r="K719" s="126" t="s">
        <v>1742</v>
      </c>
      <c r="L719" s="126" t="s">
        <v>1742</v>
      </c>
      <c r="M719" s="130">
        <v>45804</v>
      </c>
      <c r="N719" s="131">
        <v>45806</v>
      </c>
      <c r="O719" s="131">
        <v>46170</v>
      </c>
      <c r="P719" s="127">
        <v>16.4</v>
      </c>
      <c r="Q719" s="145">
        <v>12500</v>
      </c>
      <c r="R719" s="146">
        <v>0.06</v>
      </c>
      <c r="S719" s="147">
        <v>750</v>
      </c>
      <c r="T719" s="148">
        <v>12300</v>
      </c>
      <c r="U719" s="149">
        <v>1230</v>
      </c>
      <c r="V719" s="150">
        <v>0.1</v>
      </c>
      <c r="W719" s="149">
        <v>4920</v>
      </c>
      <c r="X719" s="150">
        <v>0.4</v>
      </c>
      <c r="Y719" s="149">
        <v>0</v>
      </c>
      <c r="Z719" s="157">
        <v>0</v>
      </c>
      <c r="AA719" s="149">
        <v>4920</v>
      </c>
      <c r="AB719" s="149">
        <v>0.4</v>
      </c>
      <c r="AC719" s="149">
        <v>6150</v>
      </c>
      <c r="AD719" s="158">
        <v>0.5</v>
      </c>
      <c r="AE719" s="147">
        <v>1230</v>
      </c>
      <c r="AF719" s="159"/>
      <c r="AH719" s="126" t="s">
        <v>21</v>
      </c>
    </row>
    <row r="720" s="114" customFormat="1" ht="36" spans="1:34">
      <c r="A720" s="126">
        <v>897</v>
      </c>
      <c r="B720" s="126" t="s">
        <v>16</v>
      </c>
      <c r="C720" s="126" t="s">
        <v>965</v>
      </c>
      <c r="D720" s="126" t="s">
        <v>21</v>
      </c>
      <c r="E720" s="127" t="s">
        <v>1540</v>
      </c>
      <c r="F720" s="127"/>
      <c r="G720" s="126" t="s">
        <v>114</v>
      </c>
      <c r="H720" s="128" t="s">
        <v>1743</v>
      </c>
      <c r="I720" s="126" t="s">
        <v>1744</v>
      </c>
      <c r="J720" s="126" t="s">
        <v>1744</v>
      </c>
      <c r="K720" s="126" t="s">
        <v>1745</v>
      </c>
      <c r="L720" s="126" t="s">
        <v>1745</v>
      </c>
      <c r="M720" s="130">
        <v>45804</v>
      </c>
      <c r="N720" s="131">
        <v>45806</v>
      </c>
      <c r="O720" s="131">
        <v>46170</v>
      </c>
      <c r="P720" s="127">
        <v>9.3</v>
      </c>
      <c r="Q720" s="145">
        <v>12500</v>
      </c>
      <c r="R720" s="146">
        <v>0.06</v>
      </c>
      <c r="S720" s="147">
        <v>750</v>
      </c>
      <c r="T720" s="148">
        <v>6975</v>
      </c>
      <c r="U720" s="149">
        <v>697.5</v>
      </c>
      <c r="V720" s="150">
        <v>0.1</v>
      </c>
      <c r="W720" s="149">
        <v>2790</v>
      </c>
      <c r="X720" s="150">
        <v>0.4</v>
      </c>
      <c r="Y720" s="149">
        <v>0</v>
      </c>
      <c r="Z720" s="157">
        <v>0</v>
      </c>
      <c r="AA720" s="149">
        <v>2790</v>
      </c>
      <c r="AB720" s="149">
        <v>0.4</v>
      </c>
      <c r="AC720" s="149">
        <v>3487.5</v>
      </c>
      <c r="AD720" s="158">
        <v>0.5</v>
      </c>
      <c r="AE720" s="147">
        <v>697.5</v>
      </c>
      <c r="AF720" s="159"/>
      <c r="AH720" s="126" t="s">
        <v>21</v>
      </c>
    </row>
    <row r="721" s="114" customFormat="1" ht="36" spans="1:34">
      <c r="A721" s="126">
        <v>898</v>
      </c>
      <c r="B721" s="126" t="s">
        <v>16</v>
      </c>
      <c r="C721" s="126" t="s">
        <v>965</v>
      </c>
      <c r="D721" s="126" t="s">
        <v>21</v>
      </c>
      <c r="E721" s="127" t="s">
        <v>1540</v>
      </c>
      <c r="F721" s="127"/>
      <c r="G721" s="126" t="s">
        <v>114</v>
      </c>
      <c r="H721" s="128" t="s">
        <v>1746</v>
      </c>
      <c r="I721" s="126" t="s">
        <v>1747</v>
      </c>
      <c r="J721" s="126" t="s">
        <v>1747</v>
      </c>
      <c r="K721" s="126" t="s">
        <v>1748</v>
      </c>
      <c r="L721" s="126" t="s">
        <v>1748</v>
      </c>
      <c r="M721" s="130">
        <v>45804</v>
      </c>
      <c r="N721" s="131">
        <v>45806</v>
      </c>
      <c r="O721" s="131">
        <v>46170</v>
      </c>
      <c r="P721" s="127">
        <v>38</v>
      </c>
      <c r="Q721" s="145">
        <v>12500</v>
      </c>
      <c r="R721" s="146">
        <v>0.1</v>
      </c>
      <c r="S721" s="147">
        <v>1250</v>
      </c>
      <c r="T721" s="148">
        <v>47500</v>
      </c>
      <c r="U721" s="149">
        <v>4750</v>
      </c>
      <c r="V721" s="150">
        <v>0.1</v>
      </c>
      <c r="W721" s="149">
        <v>19000</v>
      </c>
      <c r="X721" s="150">
        <v>0.4</v>
      </c>
      <c r="Y721" s="149">
        <v>0</v>
      </c>
      <c r="Z721" s="157">
        <v>0</v>
      </c>
      <c r="AA721" s="149">
        <v>19000</v>
      </c>
      <c r="AB721" s="149">
        <v>0.4</v>
      </c>
      <c r="AC721" s="149">
        <v>23750</v>
      </c>
      <c r="AD721" s="158">
        <v>0.5</v>
      </c>
      <c r="AE721" s="147">
        <v>4750</v>
      </c>
      <c r="AF721" s="159"/>
      <c r="AH721" s="126" t="s">
        <v>21</v>
      </c>
    </row>
    <row r="722" s="114" customFormat="1" ht="36" spans="1:34">
      <c r="A722" s="126">
        <v>899</v>
      </c>
      <c r="B722" s="126" t="s">
        <v>16</v>
      </c>
      <c r="C722" s="126" t="s">
        <v>965</v>
      </c>
      <c r="D722" s="126" t="s">
        <v>21</v>
      </c>
      <c r="E722" s="127" t="s">
        <v>1540</v>
      </c>
      <c r="F722" s="127"/>
      <c r="G722" s="126" t="s">
        <v>114</v>
      </c>
      <c r="H722" s="128" t="s">
        <v>1749</v>
      </c>
      <c r="I722" s="126" t="s">
        <v>1750</v>
      </c>
      <c r="J722" s="126" t="s">
        <v>1750</v>
      </c>
      <c r="K722" s="126" t="s">
        <v>1751</v>
      </c>
      <c r="L722" s="126" t="s">
        <v>1751</v>
      </c>
      <c r="M722" s="130">
        <v>45804</v>
      </c>
      <c r="N722" s="131">
        <v>45806</v>
      </c>
      <c r="O722" s="131">
        <v>46170</v>
      </c>
      <c r="P722" s="127">
        <v>16.7</v>
      </c>
      <c r="Q722" s="145">
        <v>12500</v>
      </c>
      <c r="R722" s="146">
        <v>0.1</v>
      </c>
      <c r="S722" s="147">
        <v>1250</v>
      </c>
      <c r="T722" s="148">
        <v>20875</v>
      </c>
      <c r="U722" s="149">
        <v>2087.5</v>
      </c>
      <c r="V722" s="150">
        <v>0.1</v>
      </c>
      <c r="W722" s="149">
        <v>8350</v>
      </c>
      <c r="X722" s="150">
        <v>0.4</v>
      </c>
      <c r="Y722" s="149">
        <v>0</v>
      </c>
      <c r="Z722" s="157">
        <v>0</v>
      </c>
      <c r="AA722" s="149">
        <v>8350</v>
      </c>
      <c r="AB722" s="149">
        <v>0.4</v>
      </c>
      <c r="AC722" s="149">
        <v>10437.5</v>
      </c>
      <c r="AD722" s="158">
        <v>0.5</v>
      </c>
      <c r="AE722" s="147">
        <v>2087.5</v>
      </c>
      <c r="AF722" s="159"/>
      <c r="AH722" s="126" t="s">
        <v>21</v>
      </c>
    </row>
    <row r="723" s="114" customFormat="1" ht="36" spans="1:34">
      <c r="A723" s="126">
        <v>900</v>
      </c>
      <c r="B723" s="126" t="s">
        <v>16</v>
      </c>
      <c r="C723" s="126" t="s">
        <v>965</v>
      </c>
      <c r="D723" s="126" t="s">
        <v>21</v>
      </c>
      <c r="E723" s="127" t="s">
        <v>1540</v>
      </c>
      <c r="F723" s="127"/>
      <c r="G723" s="126" t="s">
        <v>114</v>
      </c>
      <c r="H723" s="128" t="s">
        <v>1752</v>
      </c>
      <c r="I723" s="126" t="s">
        <v>1753</v>
      </c>
      <c r="J723" s="126" t="s">
        <v>1753</v>
      </c>
      <c r="K723" s="126" t="s">
        <v>1754</v>
      </c>
      <c r="L723" s="126" t="s">
        <v>1754</v>
      </c>
      <c r="M723" s="130">
        <v>45804</v>
      </c>
      <c r="N723" s="131">
        <v>45806</v>
      </c>
      <c r="O723" s="131">
        <v>46170</v>
      </c>
      <c r="P723" s="127">
        <v>14.3</v>
      </c>
      <c r="Q723" s="145">
        <v>12500</v>
      </c>
      <c r="R723" s="146">
        <v>0.06</v>
      </c>
      <c r="S723" s="147">
        <v>750</v>
      </c>
      <c r="T723" s="148">
        <v>10725</v>
      </c>
      <c r="U723" s="149">
        <v>1072.5</v>
      </c>
      <c r="V723" s="150">
        <v>0.1</v>
      </c>
      <c r="W723" s="149">
        <v>4290</v>
      </c>
      <c r="X723" s="150">
        <v>0.4</v>
      </c>
      <c r="Y723" s="149">
        <v>0</v>
      </c>
      <c r="Z723" s="157">
        <v>0</v>
      </c>
      <c r="AA723" s="149">
        <v>4290</v>
      </c>
      <c r="AB723" s="149">
        <v>0.4</v>
      </c>
      <c r="AC723" s="149">
        <v>5362.5</v>
      </c>
      <c r="AD723" s="158">
        <v>0.5</v>
      </c>
      <c r="AE723" s="147">
        <v>1072.5</v>
      </c>
      <c r="AF723" s="159"/>
      <c r="AH723" s="126" t="s">
        <v>21</v>
      </c>
    </row>
    <row r="724" s="114" customFormat="1" ht="36" spans="1:34">
      <c r="A724" s="126">
        <v>901</v>
      </c>
      <c r="B724" s="126" t="s">
        <v>16</v>
      </c>
      <c r="C724" s="126" t="s">
        <v>965</v>
      </c>
      <c r="D724" s="126" t="s">
        <v>21</v>
      </c>
      <c r="E724" s="127" t="s">
        <v>1540</v>
      </c>
      <c r="F724" s="127"/>
      <c r="G724" s="126" t="s">
        <v>114</v>
      </c>
      <c r="H724" s="128" t="s">
        <v>1755</v>
      </c>
      <c r="I724" s="126" t="s">
        <v>1756</v>
      </c>
      <c r="J724" s="126" t="s">
        <v>1756</v>
      </c>
      <c r="K724" s="126" t="s">
        <v>1757</v>
      </c>
      <c r="L724" s="126" t="s">
        <v>1757</v>
      </c>
      <c r="M724" s="130">
        <v>45804</v>
      </c>
      <c r="N724" s="131">
        <v>45806</v>
      </c>
      <c r="O724" s="131">
        <v>46170</v>
      </c>
      <c r="P724" s="127">
        <v>72.7</v>
      </c>
      <c r="Q724" s="145">
        <v>12500</v>
      </c>
      <c r="R724" s="146">
        <v>0.1</v>
      </c>
      <c r="S724" s="147">
        <v>1250</v>
      </c>
      <c r="T724" s="148">
        <v>90875</v>
      </c>
      <c r="U724" s="149">
        <v>9087.5</v>
      </c>
      <c r="V724" s="150">
        <v>0.1</v>
      </c>
      <c r="W724" s="149">
        <v>36350</v>
      </c>
      <c r="X724" s="150">
        <v>0.4</v>
      </c>
      <c r="Y724" s="149">
        <v>0</v>
      </c>
      <c r="Z724" s="157">
        <v>0</v>
      </c>
      <c r="AA724" s="149">
        <v>36350</v>
      </c>
      <c r="AB724" s="149">
        <v>0.4</v>
      </c>
      <c r="AC724" s="149">
        <v>45437.5</v>
      </c>
      <c r="AD724" s="158">
        <v>0.5</v>
      </c>
      <c r="AE724" s="147">
        <v>9087.5</v>
      </c>
      <c r="AF724" s="159"/>
      <c r="AH724" s="126" t="s">
        <v>21</v>
      </c>
    </row>
    <row r="725" s="114" customFormat="1" ht="60" spans="1:34">
      <c r="A725" s="126">
        <v>902</v>
      </c>
      <c r="B725" s="126" t="s">
        <v>16</v>
      </c>
      <c r="C725" s="126" t="s">
        <v>965</v>
      </c>
      <c r="D725" s="126" t="s">
        <v>21</v>
      </c>
      <c r="E725" s="127" t="s">
        <v>1558</v>
      </c>
      <c r="F725" s="127"/>
      <c r="G725" s="126" t="s">
        <v>114</v>
      </c>
      <c r="H725" s="128" t="s">
        <v>1758</v>
      </c>
      <c r="I725" s="126" t="s">
        <v>1759</v>
      </c>
      <c r="J725" s="126" t="s">
        <v>1759</v>
      </c>
      <c r="K725" s="126" t="s">
        <v>1760</v>
      </c>
      <c r="L725" s="126" t="s">
        <v>1760</v>
      </c>
      <c r="M725" s="130">
        <v>45805</v>
      </c>
      <c r="N725" s="131">
        <v>45808</v>
      </c>
      <c r="O725" s="131">
        <v>46172</v>
      </c>
      <c r="P725" s="127">
        <v>40</v>
      </c>
      <c r="Q725" s="145">
        <v>12500</v>
      </c>
      <c r="R725" s="146">
        <v>0.1</v>
      </c>
      <c r="S725" s="147">
        <v>1250</v>
      </c>
      <c r="T725" s="148">
        <v>50000</v>
      </c>
      <c r="U725" s="149">
        <v>5000</v>
      </c>
      <c r="V725" s="150">
        <v>0.1</v>
      </c>
      <c r="W725" s="149">
        <v>20000</v>
      </c>
      <c r="X725" s="150">
        <v>0.4</v>
      </c>
      <c r="Y725" s="149">
        <v>0</v>
      </c>
      <c r="Z725" s="157">
        <v>0</v>
      </c>
      <c r="AA725" s="149">
        <v>20000</v>
      </c>
      <c r="AB725" s="149">
        <v>0.4</v>
      </c>
      <c r="AC725" s="149">
        <v>25000</v>
      </c>
      <c r="AD725" s="158">
        <v>0.5</v>
      </c>
      <c r="AE725" s="147">
        <v>5000</v>
      </c>
      <c r="AF725" s="159"/>
      <c r="AH725" s="126" t="s">
        <v>21</v>
      </c>
    </row>
    <row r="726" s="114" customFormat="1" ht="36" spans="1:34">
      <c r="A726" s="126">
        <v>903</v>
      </c>
      <c r="B726" s="126" t="s">
        <v>16</v>
      </c>
      <c r="C726" s="126" t="s">
        <v>965</v>
      </c>
      <c r="D726" s="126" t="s">
        <v>21</v>
      </c>
      <c r="E726" s="127" t="s">
        <v>1540</v>
      </c>
      <c r="F726" s="127"/>
      <c r="G726" s="126" t="s">
        <v>114</v>
      </c>
      <c r="H726" s="128" t="s">
        <v>1761</v>
      </c>
      <c r="I726" s="126" t="s">
        <v>1762</v>
      </c>
      <c r="J726" s="126" t="s">
        <v>1762</v>
      </c>
      <c r="K726" s="126" t="s">
        <v>1763</v>
      </c>
      <c r="L726" s="126" t="s">
        <v>1763</v>
      </c>
      <c r="M726" s="130">
        <v>45805</v>
      </c>
      <c r="N726" s="131">
        <v>45808</v>
      </c>
      <c r="O726" s="131">
        <v>46172</v>
      </c>
      <c r="P726" s="127">
        <v>19</v>
      </c>
      <c r="Q726" s="145">
        <v>12500</v>
      </c>
      <c r="R726" s="146">
        <v>0.1</v>
      </c>
      <c r="S726" s="147">
        <v>1250</v>
      </c>
      <c r="T726" s="148">
        <v>23750</v>
      </c>
      <c r="U726" s="149">
        <v>2375</v>
      </c>
      <c r="V726" s="150">
        <v>0.1</v>
      </c>
      <c r="W726" s="149">
        <v>9500</v>
      </c>
      <c r="X726" s="150">
        <v>0.4</v>
      </c>
      <c r="Y726" s="149">
        <v>0</v>
      </c>
      <c r="Z726" s="157">
        <v>0</v>
      </c>
      <c r="AA726" s="149">
        <v>9500</v>
      </c>
      <c r="AB726" s="149">
        <v>0.4</v>
      </c>
      <c r="AC726" s="149">
        <v>11875</v>
      </c>
      <c r="AD726" s="158">
        <v>0.5</v>
      </c>
      <c r="AE726" s="147">
        <v>2375</v>
      </c>
      <c r="AF726" s="159"/>
      <c r="AH726" s="126" t="s">
        <v>21</v>
      </c>
    </row>
    <row r="727" s="114" customFormat="1" ht="48" spans="1:34">
      <c r="A727" s="126">
        <v>904</v>
      </c>
      <c r="B727" s="126" t="s">
        <v>16</v>
      </c>
      <c r="C727" s="126" t="s">
        <v>965</v>
      </c>
      <c r="D727" s="126" t="s">
        <v>21</v>
      </c>
      <c r="E727" s="127" t="s">
        <v>1540</v>
      </c>
      <c r="F727" s="127"/>
      <c r="G727" s="126" t="s">
        <v>114</v>
      </c>
      <c r="H727" s="128" t="s">
        <v>1764</v>
      </c>
      <c r="I727" s="126" t="s">
        <v>1765</v>
      </c>
      <c r="J727" s="126" t="s">
        <v>1765</v>
      </c>
      <c r="K727" s="126" t="s">
        <v>1766</v>
      </c>
      <c r="L727" s="126" t="s">
        <v>1766</v>
      </c>
      <c r="M727" s="130">
        <v>45805</v>
      </c>
      <c r="N727" s="131">
        <v>45807</v>
      </c>
      <c r="O727" s="131">
        <v>46171</v>
      </c>
      <c r="P727" s="127">
        <v>28</v>
      </c>
      <c r="Q727" s="145">
        <v>12500</v>
      </c>
      <c r="R727" s="146">
        <v>0.06</v>
      </c>
      <c r="S727" s="147">
        <v>750</v>
      </c>
      <c r="T727" s="148">
        <v>21000</v>
      </c>
      <c r="U727" s="149">
        <v>2100</v>
      </c>
      <c r="V727" s="150">
        <v>0.1</v>
      </c>
      <c r="W727" s="149">
        <v>8400</v>
      </c>
      <c r="X727" s="150">
        <v>0.4</v>
      </c>
      <c r="Y727" s="149">
        <v>0</v>
      </c>
      <c r="Z727" s="157">
        <v>0</v>
      </c>
      <c r="AA727" s="149">
        <v>8400</v>
      </c>
      <c r="AB727" s="149">
        <v>0.4</v>
      </c>
      <c r="AC727" s="149">
        <v>10500</v>
      </c>
      <c r="AD727" s="158">
        <v>0.5</v>
      </c>
      <c r="AE727" s="147">
        <v>2100</v>
      </c>
      <c r="AF727" s="159"/>
      <c r="AH727" s="126" t="s">
        <v>21</v>
      </c>
    </row>
    <row r="728" s="114" customFormat="1" ht="36" spans="1:34">
      <c r="A728" s="126">
        <v>905</v>
      </c>
      <c r="B728" s="126" t="s">
        <v>16</v>
      </c>
      <c r="C728" s="126" t="s">
        <v>965</v>
      </c>
      <c r="D728" s="126" t="s">
        <v>21</v>
      </c>
      <c r="E728" s="127" t="s">
        <v>1540</v>
      </c>
      <c r="F728" s="127"/>
      <c r="G728" s="126" t="s">
        <v>114</v>
      </c>
      <c r="H728" s="128" t="s">
        <v>1767</v>
      </c>
      <c r="I728" s="126" t="s">
        <v>1336</v>
      </c>
      <c r="J728" s="126" t="s">
        <v>1336</v>
      </c>
      <c r="K728" s="126" t="s">
        <v>1768</v>
      </c>
      <c r="L728" s="126" t="s">
        <v>1768</v>
      </c>
      <c r="M728" s="130">
        <v>45806</v>
      </c>
      <c r="N728" s="131">
        <v>45808</v>
      </c>
      <c r="O728" s="131">
        <v>46172</v>
      </c>
      <c r="P728" s="127">
        <v>29</v>
      </c>
      <c r="Q728" s="145">
        <v>12500</v>
      </c>
      <c r="R728" s="146">
        <v>0.06</v>
      </c>
      <c r="S728" s="147">
        <v>750</v>
      </c>
      <c r="T728" s="148">
        <v>21750</v>
      </c>
      <c r="U728" s="149">
        <v>2175</v>
      </c>
      <c r="V728" s="150">
        <v>0.1</v>
      </c>
      <c r="W728" s="149">
        <v>8700</v>
      </c>
      <c r="X728" s="150">
        <v>0.4</v>
      </c>
      <c r="Y728" s="149">
        <v>0</v>
      </c>
      <c r="Z728" s="157">
        <v>0</v>
      </c>
      <c r="AA728" s="149">
        <v>8700</v>
      </c>
      <c r="AB728" s="149">
        <v>0.4</v>
      </c>
      <c r="AC728" s="149">
        <v>10875</v>
      </c>
      <c r="AD728" s="158">
        <v>0.5</v>
      </c>
      <c r="AE728" s="147">
        <v>2175</v>
      </c>
      <c r="AF728" s="159"/>
      <c r="AH728" s="126" t="s">
        <v>21</v>
      </c>
    </row>
    <row r="729" s="114" customFormat="1" ht="36" spans="1:34">
      <c r="A729" s="126">
        <v>906</v>
      </c>
      <c r="B729" s="126" t="s">
        <v>16</v>
      </c>
      <c r="C729" s="126" t="s">
        <v>965</v>
      </c>
      <c r="D729" s="126" t="s">
        <v>21</v>
      </c>
      <c r="E729" s="127" t="s">
        <v>1540</v>
      </c>
      <c r="F729" s="127"/>
      <c r="G729" s="126" t="s">
        <v>114</v>
      </c>
      <c r="H729" s="128" t="s">
        <v>1769</v>
      </c>
      <c r="I729" s="126" t="s">
        <v>1770</v>
      </c>
      <c r="J729" s="126" t="s">
        <v>1770</v>
      </c>
      <c r="K729" s="126" t="s">
        <v>1771</v>
      </c>
      <c r="L729" s="126" t="s">
        <v>1771</v>
      </c>
      <c r="M729" s="130">
        <v>45805</v>
      </c>
      <c r="N729" s="131">
        <v>45808</v>
      </c>
      <c r="O729" s="131">
        <v>46172</v>
      </c>
      <c r="P729" s="127">
        <v>38.1</v>
      </c>
      <c r="Q729" s="145">
        <v>12500</v>
      </c>
      <c r="R729" s="146">
        <v>0.06</v>
      </c>
      <c r="S729" s="147">
        <v>750</v>
      </c>
      <c r="T729" s="148">
        <v>28575</v>
      </c>
      <c r="U729" s="149">
        <v>2857.5</v>
      </c>
      <c r="V729" s="150">
        <v>0.1</v>
      </c>
      <c r="W729" s="149">
        <v>11430</v>
      </c>
      <c r="X729" s="150">
        <v>0.4</v>
      </c>
      <c r="Y729" s="149">
        <v>0</v>
      </c>
      <c r="Z729" s="157">
        <v>0</v>
      </c>
      <c r="AA729" s="149">
        <v>11430</v>
      </c>
      <c r="AB729" s="149">
        <v>0.4</v>
      </c>
      <c r="AC729" s="149">
        <v>14287.5</v>
      </c>
      <c r="AD729" s="158">
        <v>0.5</v>
      </c>
      <c r="AE729" s="147">
        <v>2857.5</v>
      </c>
      <c r="AF729" s="159"/>
      <c r="AH729" s="126" t="s">
        <v>21</v>
      </c>
    </row>
    <row r="730" s="114" customFormat="1" ht="36" spans="1:34">
      <c r="A730" s="126">
        <v>907</v>
      </c>
      <c r="B730" s="126" t="s">
        <v>16</v>
      </c>
      <c r="C730" s="126" t="s">
        <v>965</v>
      </c>
      <c r="D730" s="126" t="s">
        <v>21</v>
      </c>
      <c r="E730" s="127" t="s">
        <v>1540</v>
      </c>
      <c r="F730" s="127"/>
      <c r="G730" s="126" t="s">
        <v>114</v>
      </c>
      <c r="H730" s="128" t="s">
        <v>1772</v>
      </c>
      <c r="I730" s="126" t="s">
        <v>1329</v>
      </c>
      <c r="J730" s="126" t="s">
        <v>1329</v>
      </c>
      <c r="K730" s="126" t="s">
        <v>1773</v>
      </c>
      <c r="L730" s="126" t="s">
        <v>1773</v>
      </c>
      <c r="M730" s="130">
        <v>45805</v>
      </c>
      <c r="N730" s="131">
        <v>45808</v>
      </c>
      <c r="O730" s="131">
        <v>46172</v>
      </c>
      <c r="P730" s="127">
        <v>18</v>
      </c>
      <c r="Q730" s="145">
        <v>12500</v>
      </c>
      <c r="R730" s="146">
        <v>0.06</v>
      </c>
      <c r="S730" s="147">
        <v>750</v>
      </c>
      <c r="T730" s="148">
        <v>13500</v>
      </c>
      <c r="U730" s="149">
        <v>1350</v>
      </c>
      <c r="V730" s="150">
        <v>0.1</v>
      </c>
      <c r="W730" s="149">
        <v>5400</v>
      </c>
      <c r="X730" s="150">
        <v>0.4</v>
      </c>
      <c r="Y730" s="149">
        <v>0</v>
      </c>
      <c r="Z730" s="157">
        <v>0</v>
      </c>
      <c r="AA730" s="149">
        <v>5400</v>
      </c>
      <c r="AB730" s="149">
        <v>0.4</v>
      </c>
      <c r="AC730" s="149">
        <v>6750</v>
      </c>
      <c r="AD730" s="158">
        <v>0.5</v>
      </c>
      <c r="AE730" s="147">
        <v>1350</v>
      </c>
      <c r="AF730" s="159"/>
      <c r="AH730" s="126" t="s">
        <v>21</v>
      </c>
    </row>
    <row r="731" s="114" customFormat="1" ht="36" spans="1:34">
      <c r="A731" s="126">
        <v>908</v>
      </c>
      <c r="B731" s="126" t="s">
        <v>16</v>
      </c>
      <c r="C731" s="126" t="s">
        <v>965</v>
      </c>
      <c r="D731" s="126" t="s">
        <v>21</v>
      </c>
      <c r="E731" s="127" t="s">
        <v>1540</v>
      </c>
      <c r="F731" s="127"/>
      <c r="G731" s="126" t="s">
        <v>114</v>
      </c>
      <c r="H731" s="128" t="s">
        <v>1774</v>
      </c>
      <c r="I731" s="126" t="s">
        <v>1775</v>
      </c>
      <c r="J731" s="126" t="s">
        <v>1775</v>
      </c>
      <c r="K731" s="126" t="s">
        <v>1776</v>
      </c>
      <c r="L731" s="126" t="s">
        <v>1776</v>
      </c>
      <c r="M731" s="130">
        <v>45805</v>
      </c>
      <c r="N731" s="131">
        <v>45808</v>
      </c>
      <c r="O731" s="131">
        <v>46172</v>
      </c>
      <c r="P731" s="127">
        <v>22.2</v>
      </c>
      <c r="Q731" s="145">
        <v>12500</v>
      </c>
      <c r="R731" s="146">
        <v>0.1</v>
      </c>
      <c r="S731" s="147">
        <v>1250</v>
      </c>
      <c r="T731" s="148">
        <v>27750</v>
      </c>
      <c r="U731" s="149">
        <v>2775</v>
      </c>
      <c r="V731" s="150">
        <v>0.1</v>
      </c>
      <c r="W731" s="149">
        <v>11100</v>
      </c>
      <c r="X731" s="150">
        <v>0.4</v>
      </c>
      <c r="Y731" s="149">
        <v>0</v>
      </c>
      <c r="Z731" s="157">
        <v>0</v>
      </c>
      <c r="AA731" s="149">
        <v>11100</v>
      </c>
      <c r="AB731" s="149">
        <v>0.4</v>
      </c>
      <c r="AC731" s="149">
        <v>13875</v>
      </c>
      <c r="AD731" s="158">
        <v>0.5</v>
      </c>
      <c r="AE731" s="147">
        <v>2775</v>
      </c>
      <c r="AF731" s="159"/>
      <c r="AH731" s="126" t="s">
        <v>21</v>
      </c>
    </row>
    <row r="732" s="114" customFormat="1" ht="36" spans="1:34">
      <c r="A732" s="126">
        <v>909</v>
      </c>
      <c r="B732" s="126" t="s">
        <v>16</v>
      </c>
      <c r="C732" s="126" t="s">
        <v>965</v>
      </c>
      <c r="D732" s="126" t="s">
        <v>21</v>
      </c>
      <c r="E732" s="127" t="s">
        <v>1540</v>
      </c>
      <c r="F732" s="127"/>
      <c r="G732" s="126" t="s">
        <v>114</v>
      </c>
      <c r="H732" s="128" t="s">
        <v>1777</v>
      </c>
      <c r="I732" s="126" t="s">
        <v>1778</v>
      </c>
      <c r="J732" s="126" t="s">
        <v>1778</v>
      </c>
      <c r="K732" s="126" t="s">
        <v>1779</v>
      </c>
      <c r="L732" s="126" t="s">
        <v>1779</v>
      </c>
      <c r="M732" s="130">
        <v>45803</v>
      </c>
      <c r="N732" s="131">
        <v>45808</v>
      </c>
      <c r="O732" s="131">
        <v>46172</v>
      </c>
      <c r="P732" s="127">
        <v>300</v>
      </c>
      <c r="Q732" s="145">
        <v>17500</v>
      </c>
      <c r="R732" s="146">
        <v>0.06</v>
      </c>
      <c r="S732" s="147">
        <v>1050</v>
      </c>
      <c r="T732" s="148">
        <v>315000</v>
      </c>
      <c r="U732" s="149">
        <v>31500</v>
      </c>
      <c r="V732" s="150">
        <v>0.1</v>
      </c>
      <c r="W732" s="149">
        <v>126000</v>
      </c>
      <c r="X732" s="150">
        <v>0.4</v>
      </c>
      <c r="Y732" s="149">
        <v>0</v>
      </c>
      <c r="Z732" s="157">
        <v>0</v>
      </c>
      <c r="AA732" s="149">
        <v>126000</v>
      </c>
      <c r="AB732" s="149">
        <v>0.4</v>
      </c>
      <c r="AC732" s="149">
        <v>157500</v>
      </c>
      <c r="AD732" s="158">
        <v>0.5</v>
      </c>
      <c r="AE732" s="147">
        <v>31500</v>
      </c>
      <c r="AF732" s="159"/>
      <c r="AH732" s="126" t="s">
        <v>21</v>
      </c>
    </row>
    <row r="733" s="114" customFormat="1" ht="48" spans="1:34">
      <c r="A733" s="126">
        <v>910</v>
      </c>
      <c r="B733" s="126" t="s">
        <v>16</v>
      </c>
      <c r="C733" s="126" t="s">
        <v>965</v>
      </c>
      <c r="D733" s="126" t="s">
        <v>21</v>
      </c>
      <c r="E733" s="127" t="s">
        <v>1540</v>
      </c>
      <c r="F733" s="127"/>
      <c r="G733" s="126" t="s">
        <v>114</v>
      </c>
      <c r="H733" s="128" t="s">
        <v>1780</v>
      </c>
      <c r="I733" s="126" t="s">
        <v>1781</v>
      </c>
      <c r="J733" s="126" t="s">
        <v>1781</v>
      </c>
      <c r="K733" s="126" t="s">
        <v>1782</v>
      </c>
      <c r="L733" s="126" t="s">
        <v>1782</v>
      </c>
      <c r="M733" s="130">
        <v>45806</v>
      </c>
      <c r="N733" s="131">
        <v>45808</v>
      </c>
      <c r="O733" s="131">
        <v>46172</v>
      </c>
      <c r="P733" s="127">
        <v>12</v>
      </c>
      <c r="Q733" s="145">
        <v>12500</v>
      </c>
      <c r="R733" s="146">
        <v>0.1</v>
      </c>
      <c r="S733" s="147">
        <v>1250</v>
      </c>
      <c r="T733" s="148">
        <v>15000</v>
      </c>
      <c r="U733" s="149">
        <v>1500</v>
      </c>
      <c r="V733" s="150">
        <v>0.1</v>
      </c>
      <c r="W733" s="149">
        <v>6000</v>
      </c>
      <c r="X733" s="150">
        <v>0.4</v>
      </c>
      <c r="Y733" s="149">
        <v>0</v>
      </c>
      <c r="Z733" s="157">
        <v>0</v>
      </c>
      <c r="AA733" s="149">
        <v>6000</v>
      </c>
      <c r="AB733" s="149">
        <v>0.4</v>
      </c>
      <c r="AC733" s="149">
        <v>7500</v>
      </c>
      <c r="AD733" s="158">
        <v>0.5</v>
      </c>
      <c r="AE733" s="147">
        <v>1500</v>
      </c>
      <c r="AF733" s="159"/>
      <c r="AH733" s="126" t="s">
        <v>21</v>
      </c>
    </row>
    <row r="734" s="114" customFormat="1" ht="48" spans="1:34">
      <c r="A734" s="126">
        <v>911</v>
      </c>
      <c r="B734" s="126" t="s">
        <v>16</v>
      </c>
      <c r="C734" s="126" t="s">
        <v>965</v>
      </c>
      <c r="D734" s="126" t="s">
        <v>21</v>
      </c>
      <c r="E734" s="127" t="s">
        <v>1558</v>
      </c>
      <c r="F734" s="127"/>
      <c r="G734" s="126" t="s">
        <v>114</v>
      </c>
      <c r="H734" s="128" t="s">
        <v>1780</v>
      </c>
      <c r="I734" s="126" t="s">
        <v>1781</v>
      </c>
      <c r="J734" s="126" t="s">
        <v>1781</v>
      </c>
      <c r="K734" s="126" t="s">
        <v>1782</v>
      </c>
      <c r="L734" s="126" t="s">
        <v>1782</v>
      </c>
      <c r="M734" s="130">
        <v>45806</v>
      </c>
      <c r="N734" s="131">
        <v>45808</v>
      </c>
      <c r="O734" s="131">
        <v>46172</v>
      </c>
      <c r="P734" s="127">
        <v>22</v>
      </c>
      <c r="Q734" s="145">
        <v>12500</v>
      </c>
      <c r="R734" s="146">
        <v>0.1</v>
      </c>
      <c r="S734" s="147">
        <v>1250</v>
      </c>
      <c r="T734" s="148">
        <v>27500</v>
      </c>
      <c r="U734" s="149">
        <v>2750</v>
      </c>
      <c r="V734" s="150">
        <v>0.1</v>
      </c>
      <c r="W734" s="149">
        <v>11000</v>
      </c>
      <c r="X734" s="150">
        <v>0.4</v>
      </c>
      <c r="Y734" s="149">
        <v>0</v>
      </c>
      <c r="Z734" s="157">
        <v>0</v>
      </c>
      <c r="AA734" s="149">
        <v>11000</v>
      </c>
      <c r="AB734" s="149">
        <v>0.4</v>
      </c>
      <c r="AC734" s="149">
        <v>13750</v>
      </c>
      <c r="AD734" s="158">
        <v>0.5</v>
      </c>
      <c r="AE734" s="147">
        <v>2750</v>
      </c>
      <c r="AF734" s="159"/>
      <c r="AH734" s="126" t="s">
        <v>21</v>
      </c>
    </row>
    <row r="735" s="114" customFormat="1" ht="36" spans="1:34">
      <c r="A735" s="126">
        <v>912</v>
      </c>
      <c r="B735" s="126" t="s">
        <v>16</v>
      </c>
      <c r="C735" s="126" t="s">
        <v>965</v>
      </c>
      <c r="D735" s="126" t="s">
        <v>21</v>
      </c>
      <c r="E735" s="127" t="s">
        <v>1558</v>
      </c>
      <c r="F735" s="127"/>
      <c r="G735" s="126" t="s">
        <v>114</v>
      </c>
      <c r="H735" s="128" t="s">
        <v>1783</v>
      </c>
      <c r="I735" s="126" t="s">
        <v>1784</v>
      </c>
      <c r="J735" s="126" t="s">
        <v>1784</v>
      </c>
      <c r="K735" s="126" t="s">
        <v>1785</v>
      </c>
      <c r="L735" s="126" t="s">
        <v>1785</v>
      </c>
      <c r="M735" s="130">
        <v>45805</v>
      </c>
      <c r="N735" s="131">
        <v>45808</v>
      </c>
      <c r="O735" s="131">
        <v>46172</v>
      </c>
      <c r="P735" s="127">
        <v>18.5</v>
      </c>
      <c r="Q735" s="145">
        <v>12500</v>
      </c>
      <c r="R735" s="146">
        <v>0.06</v>
      </c>
      <c r="S735" s="147">
        <v>750</v>
      </c>
      <c r="T735" s="148">
        <v>13875</v>
      </c>
      <c r="U735" s="149">
        <v>1387.5</v>
      </c>
      <c r="V735" s="150">
        <v>0.1</v>
      </c>
      <c r="W735" s="149">
        <v>5550</v>
      </c>
      <c r="X735" s="150">
        <v>0.4</v>
      </c>
      <c r="Y735" s="149">
        <v>0</v>
      </c>
      <c r="Z735" s="157">
        <v>0</v>
      </c>
      <c r="AA735" s="149">
        <v>5550</v>
      </c>
      <c r="AB735" s="149">
        <v>0.4</v>
      </c>
      <c r="AC735" s="149">
        <v>6937.5</v>
      </c>
      <c r="AD735" s="158">
        <v>0.5</v>
      </c>
      <c r="AE735" s="147">
        <v>1387.5</v>
      </c>
      <c r="AF735" s="159"/>
      <c r="AH735" s="126" t="s">
        <v>21</v>
      </c>
    </row>
    <row r="736" s="114" customFormat="1" ht="48" spans="1:34">
      <c r="A736" s="126">
        <v>913</v>
      </c>
      <c r="B736" s="126" t="s">
        <v>16</v>
      </c>
      <c r="C736" s="126" t="s">
        <v>965</v>
      </c>
      <c r="D736" s="126" t="s">
        <v>21</v>
      </c>
      <c r="E736" s="127" t="s">
        <v>1540</v>
      </c>
      <c r="F736" s="127"/>
      <c r="G736" s="126" t="s">
        <v>114</v>
      </c>
      <c r="H736" s="128" t="s">
        <v>1786</v>
      </c>
      <c r="I736" s="126" t="s">
        <v>1787</v>
      </c>
      <c r="J736" s="126" t="s">
        <v>1787</v>
      </c>
      <c r="K736" s="126" t="s">
        <v>1788</v>
      </c>
      <c r="L736" s="126" t="s">
        <v>1788</v>
      </c>
      <c r="M736" s="130">
        <v>45806</v>
      </c>
      <c r="N736" s="131">
        <v>45808</v>
      </c>
      <c r="O736" s="131">
        <v>46172</v>
      </c>
      <c r="P736" s="127">
        <v>14.5</v>
      </c>
      <c r="Q736" s="145">
        <v>12500</v>
      </c>
      <c r="R736" s="146">
        <v>0.06</v>
      </c>
      <c r="S736" s="147">
        <v>750</v>
      </c>
      <c r="T736" s="148">
        <v>10875</v>
      </c>
      <c r="U736" s="149">
        <v>1087.5</v>
      </c>
      <c r="V736" s="150">
        <v>0.1</v>
      </c>
      <c r="W736" s="149">
        <v>4350</v>
      </c>
      <c r="X736" s="150">
        <v>0.4</v>
      </c>
      <c r="Y736" s="149">
        <v>0</v>
      </c>
      <c r="Z736" s="157">
        <v>0</v>
      </c>
      <c r="AA736" s="149">
        <v>4350</v>
      </c>
      <c r="AB736" s="149">
        <v>0.4</v>
      </c>
      <c r="AC736" s="149">
        <v>5437.5</v>
      </c>
      <c r="AD736" s="158">
        <v>0.5</v>
      </c>
      <c r="AE736" s="147">
        <v>1087.5</v>
      </c>
      <c r="AF736" s="159"/>
      <c r="AH736" s="126" t="s">
        <v>21</v>
      </c>
    </row>
    <row r="737" s="114" customFormat="1" ht="36" spans="1:34">
      <c r="A737" s="126">
        <v>914</v>
      </c>
      <c r="B737" s="126" t="s">
        <v>16</v>
      </c>
      <c r="C737" s="126" t="s">
        <v>965</v>
      </c>
      <c r="D737" s="126" t="s">
        <v>21</v>
      </c>
      <c r="E737" s="127" t="s">
        <v>1540</v>
      </c>
      <c r="F737" s="127"/>
      <c r="G737" s="126" t="s">
        <v>114</v>
      </c>
      <c r="H737" s="128" t="s">
        <v>1789</v>
      </c>
      <c r="I737" s="126" t="s">
        <v>1790</v>
      </c>
      <c r="J737" s="126" t="s">
        <v>1790</v>
      </c>
      <c r="K737" s="126" t="s">
        <v>1791</v>
      </c>
      <c r="L737" s="126" t="s">
        <v>1791</v>
      </c>
      <c r="M737" s="130">
        <v>45805</v>
      </c>
      <c r="N737" s="131">
        <v>45808</v>
      </c>
      <c r="O737" s="131">
        <v>46172</v>
      </c>
      <c r="P737" s="127">
        <v>22</v>
      </c>
      <c r="Q737" s="145">
        <v>12500</v>
      </c>
      <c r="R737" s="146">
        <v>0.06</v>
      </c>
      <c r="S737" s="147">
        <v>750</v>
      </c>
      <c r="T737" s="148">
        <v>16500</v>
      </c>
      <c r="U737" s="149">
        <v>1650</v>
      </c>
      <c r="V737" s="150">
        <v>0.1</v>
      </c>
      <c r="W737" s="149">
        <v>6600</v>
      </c>
      <c r="X737" s="150">
        <v>0.4</v>
      </c>
      <c r="Y737" s="149">
        <v>0</v>
      </c>
      <c r="Z737" s="157">
        <v>0</v>
      </c>
      <c r="AA737" s="149">
        <v>6600</v>
      </c>
      <c r="AB737" s="149">
        <v>0.4</v>
      </c>
      <c r="AC737" s="149">
        <v>8250</v>
      </c>
      <c r="AD737" s="158">
        <v>0.5</v>
      </c>
      <c r="AE737" s="147">
        <v>1650</v>
      </c>
      <c r="AF737" s="159"/>
      <c r="AH737" s="126" t="s">
        <v>21</v>
      </c>
    </row>
    <row r="738" s="114" customFormat="1" ht="36" spans="1:34">
      <c r="A738" s="126">
        <v>915</v>
      </c>
      <c r="B738" s="126" t="s">
        <v>16</v>
      </c>
      <c r="C738" s="126" t="s">
        <v>965</v>
      </c>
      <c r="D738" s="126" t="s">
        <v>21</v>
      </c>
      <c r="E738" s="127" t="s">
        <v>1540</v>
      </c>
      <c r="F738" s="127"/>
      <c r="G738" s="126" t="s">
        <v>114</v>
      </c>
      <c r="H738" s="128" t="s">
        <v>1792</v>
      </c>
      <c r="I738" s="126" t="s">
        <v>1793</v>
      </c>
      <c r="J738" s="126" t="s">
        <v>1793</v>
      </c>
      <c r="K738" s="126" t="s">
        <v>1794</v>
      </c>
      <c r="L738" s="126" t="s">
        <v>1794</v>
      </c>
      <c r="M738" s="130">
        <v>45805</v>
      </c>
      <c r="N738" s="131">
        <v>45808</v>
      </c>
      <c r="O738" s="131">
        <v>46172</v>
      </c>
      <c r="P738" s="127">
        <v>51</v>
      </c>
      <c r="Q738" s="145">
        <v>12500</v>
      </c>
      <c r="R738" s="146">
        <v>0.1</v>
      </c>
      <c r="S738" s="147">
        <v>1250</v>
      </c>
      <c r="T738" s="148">
        <v>63750</v>
      </c>
      <c r="U738" s="149">
        <v>6375</v>
      </c>
      <c r="V738" s="150">
        <v>0.1</v>
      </c>
      <c r="W738" s="149">
        <v>25500</v>
      </c>
      <c r="X738" s="150">
        <v>0.4</v>
      </c>
      <c r="Y738" s="149">
        <v>0</v>
      </c>
      <c r="Z738" s="157">
        <v>0</v>
      </c>
      <c r="AA738" s="149">
        <v>25500</v>
      </c>
      <c r="AB738" s="149">
        <v>0.4</v>
      </c>
      <c r="AC738" s="149">
        <v>31875</v>
      </c>
      <c r="AD738" s="158">
        <v>0.5</v>
      </c>
      <c r="AE738" s="147">
        <v>6375</v>
      </c>
      <c r="AF738" s="159"/>
      <c r="AH738" s="126" t="s">
        <v>21</v>
      </c>
    </row>
    <row r="739" s="114" customFormat="1" ht="36" spans="1:34">
      <c r="A739" s="126">
        <v>916</v>
      </c>
      <c r="B739" s="126" t="s">
        <v>16</v>
      </c>
      <c r="C739" s="126" t="s">
        <v>965</v>
      </c>
      <c r="D739" s="126" t="s">
        <v>21</v>
      </c>
      <c r="E739" s="127" t="s">
        <v>1540</v>
      </c>
      <c r="F739" s="127"/>
      <c r="G739" s="126" t="s">
        <v>114</v>
      </c>
      <c r="H739" s="128" t="s">
        <v>1795</v>
      </c>
      <c r="I739" s="126" t="s">
        <v>1796</v>
      </c>
      <c r="J739" s="126" t="s">
        <v>1796</v>
      </c>
      <c r="K739" s="126" t="s">
        <v>1797</v>
      </c>
      <c r="L739" s="126" t="s">
        <v>1797</v>
      </c>
      <c r="M739" s="130">
        <v>45806</v>
      </c>
      <c r="N739" s="131">
        <v>45808</v>
      </c>
      <c r="O739" s="131">
        <v>46172</v>
      </c>
      <c r="P739" s="127">
        <v>17.5</v>
      </c>
      <c r="Q739" s="145">
        <v>12500</v>
      </c>
      <c r="R739" s="146">
        <v>0.06</v>
      </c>
      <c r="S739" s="147">
        <v>750</v>
      </c>
      <c r="T739" s="148">
        <v>13125</v>
      </c>
      <c r="U739" s="149">
        <v>1312.5</v>
      </c>
      <c r="V739" s="150">
        <v>0.1</v>
      </c>
      <c r="W739" s="149">
        <v>5250</v>
      </c>
      <c r="X739" s="150">
        <v>0.4</v>
      </c>
      <c r="Y739" s="149">
        <v>0</v>
      </c>
      <c r="Z739" s="157">
        <v>0</v>
      </c>
      <c r="AA739" s="149">
        <v>5250</v>
      </c>
      <c r="AB739" s="149">
        <v>0.4</v>
      </c>
      <c r="AC739" s="149">
        <v>6562.5</v>
      </c>
      <c r="AD739" s="158">
        <v>0.5</v>
      </c>
      <c r="AE739" s="147">
        <v>1312.5</v>
      </c>
      <c r="AF739" s="159"/>
      <c r="AH739" s="126" t="s">
        <v>21</v>
      </c>
    </row>
    <row r="740" s="114" customFormat="1" ht="36" spans="1:34">
      <c r="A740" s="126">
        <v>917</v>
      </c>
      <c r="B740" s="126" t="s">
        <v>16</v>
      </c>
      <c r="C740" s="126" t="s">
        <v>965</v>
      </c>
      <c r="D740" s="126" t="s">
        <v>21</v>
      </c>
      <c r="E740" s="127" t="s">
        <v>1540</v>
      </c>
      <c r="F740" s="127"/>
      <c r="G740" s="126" t="s">
        <v>114</v>
      </c>
      <c r="H740" s="128" t="s">
        <v>1798</v>
      </c>
      <c r="I740" s="126" t="s">
        <v>1799</v>
      </c>
      <c r="J740" s="126" t="s">
        <v>1799</v>
      </c>
      <c r="K740" s="126" t="s">
        <v>1800</v>
      </c>
      <c r="L740" s="126" t="s">
        <v>1800</v>
      </c>
      <c r="M740" s="130">
        <v>45805</v>
      </c>
      <c r="N740" s="131">
        <v>45808</v>
      </c>
      <c r="O740" s="131">
        <v>46172</v>
      </c>
      <c r="P740" s="127">
        <v>25</v>
      </c>
      <c r="Q740" s="145">
        <v>12500</v>
      </c>
      <c r="R740" s="146">
        <v>0.06</v>
      </c>
      <c r="S740" s="147">
        <v>750</v>
      </c>
      <c r="T740" s="148">
        <v>18750</v>
      </c>
      <c r="U740" s="149">
        <v>1875</v>
      </c>
      <c r="V740" s="150">
        <v>0.1</v>
      </c>
      <c r="W740" s="149">
        <v>7500</v>
      </c>
      <c r="X740" s="150">
        <v>0.4</v>
      </c>
      <c r="Y740" s="149">
        <v>0</v>
      </c>
      <c r="Z740" s="157">
        <v>0</v>
      </c>
      <c r="AA740" s="149">
        <v>7500</v>
      </c>
      <c r="AB740" s="149">
        <v>0.4</v>
      </c>
      <c r="AC740" s="149">
        <v>9375</v>
      </c>
      <c r="AD740" s="158">
        <v>0.5</v>
      </c>
      <c r="AE740" s="147">
        <v>1875</v>
      </c>
      <c r="AF740" s="159"/>
      <c r="AH740" s="126" t="s">
        <v>21</v>
      </c>
    </row>
    <row r="741" s="114" customFormat="1" ht="36" spans="1:34">
      <c r="A741" s="126">
        <v>918</v>
      </c>
      <c r="B741" s="126" t="s">
        <v>16</v>
      </c>
      <c r="C741" s="126" t="s">
        <v>965</v>
      </c>
      <c r="D741" s="126" t="s">
        <v>21</v>
      </c>
      <c r="E741" s="127" t="s">
        <v>1558</v>
      </c>
      <c r="F741" s="127"/>
      <c r="G741" s="126" t="s">
        <v>114</v>
      </c>
      <c r="H741" s="128" t="s">
        <v>1801</v>
      </c>
      <c r="I741" s="126" t="s">
        <v>1802</v>
      </c>
      <c r="J741" s="126" t="s">
        <v>1802</v>
      </c>
      <c r="K741" s="126" t="s">
        <v>1803</v>
      </c>
      <c r="L741" s="126" t="s">
        <v>1803</v>
      </c>
      <c r="M741" s="130">
        <v>45806</v>
      </c>
      <c r="N741" s="131">
        <v>45808</v>
      </c>
      <c r="O741" s="131">
        <v>46172</v>
      </c>
      <c r="P741" s="127">
        <v>29.5</v>
      </c>
      <c r="Q741" s="145">
        <v>12500</v>
      </c>
      <c r="R741" s="146">
        <v>0.1</v>
      </c>
      <c r="S741" s="147">
        <v>1250</v>
      </c>
      <c r="T741" s="148">
        <v>36875</v>
      </c>
      <c r="U741" s="149">
        <v>3687.5</v>
      </c>
      <c r="V741" s="150">
        <v>0.1</v>
      </c>
      <c r="W741" s="149">
        <v>14750</v>
      </c>
      <c r="X741" s="150">
        <v>0.4</v>
      </c>
      <c r="Y741" s="149">
        <v>0</v>
      </c>
      <c r="Z741" s="157">
        <v>0</v>
      </c>
      <c r="AA741" s="149">
        <v>14750</v>
      </c>
      <c r="AB741" s="149">
        <v>0.4</v>
      </c>
      <c r="AC741" s="149">
        <v>18437.5</v>
      </c>
      <c r="AD741" s="158">
        <v>0.5</v>
      </c>
      <c r="AE741" s="147">
        <v>3687.5</v>
      </c>
      <c r="AF741" s="159"/>
      <c r="AH741" s="126" t="s">
        <v>21</v>
      </c>
    </row>
    <row r="742" s="114" customFormat="1" ht="36" spans="1:34">
      <c r="A742" s="126">
        <v>919</v>
      </c>
      <c r="B742" s="126" t="s">
        <v>16</v>
      </c>
      <c r="C742" s="126" t="s">
        <v>965</v>
      </c>
      <c r="D742" s="126" t="s">
        <v>21</v>
      </c>
      <c r="E742" s="127" t="s">
        <v>1540</v>
      </c>
      <c r="F742" s="127"/>
      <c r="G742" s="126" t="s">
        <v>114</v>
      </c>
      <c r="H742" s="128" t="s">
        <v>1804</v>
      </c>
      <c r="I742" s="126" t="s">
        <v>1805</v>
      </c>
      <c r="J742" s="126" t="s">
        <v>1805</v>
      </c>
      <c r="K742" s="126" t="s">
        <v>1806</v>
      </c>
      <c r="L742" s="126" t="s">
        <v>1806</v>
      </c>
      <c r="M742" s="130">
        <v>45806</v>
      </c>
      <c r="N742" s="131">
        <v>45808</v>
      </c>
      <c r="O742" s="131">
        <v>46172</v>
      </c>
      <c r="P742" s="127">
        <v>12.8</v>
      </c>
      <c r="Q742" s="145">
        <v>12500</v>
      </c>
      <c r="R742" s="146">
        <v>0.06</v>
      </c>
      <c r="S742" s="147">
        <v>750</v>
      </c>
      <c r="T742" s="148">
        <v>9600</v>
      </c>
      <c r="U742" s="149">
        <v>960</v>
      </c>
      <c r="V742" s="150">
        <v>0.1</v>
      </c>
      <c r="W742" s="149">
        <v>3840</v>
      </c>
      <c r="X742" s="150">
        <v>0.4</v>
      </c>
      <c r="Y742" s="149">
        <v>0</v>
      </c>
      <c r="Z742" s="157">
        <v>0</v>
      </c>
      <c r="AA742" s="149">
        <v>3840</v>
      </c>
      <c r="AB742" s="149">
        <v>0.4</v>
      </c>
      <c r="AC742" s="149">
        <v>4800</v>
      </c>
      <c r="AD742" s="158">
        <v>0.5</v>
      </c>
      <c r="AE742" s="147">
        <v>960</v>
      </c>
      <c r="AF742" s="159"/>
      <c r="AH742" s="126" t="s">
        <v>21</v>
      </c>
    </row>
    <row r="743" s="114" customFormat="1" ht="48" spans="1:34">
      <c r="A743" s="126">
        <v>920</v>
      </c>
      <c r="B743" s="126" t="s">
        <v>16</v>
      </c>
      <c r="C743" s="126" t="s">
        <v>965</v>
      </c>
      <c r="D743" s="126" t="s">
        <v>21</v>
      </c>
      <c r="E743" s="127" t="s">
        <v>1540</v>
      </c>
      <c r="F743" s="127"/>
      <c r="G743" s="126" t="s">
        <v>114</v>
      </c>
      <c r="H743" s="128" t="s">
        <v>1807</v>
      </c>
      <c r="I743" s="126" t="s">
        <v>1808</v>
      </c>
      <c r="J743" s="126" t="s">
        <v>1808</v>
      </c>
      <c r="K743" s="126" t="s">
        <v>1809</v>
      </c>
      <c r="L743" s="126" t="s">
        <v>1809</v>
      </c>
      <c r="M743" s="130">
        <v>45806</v>
      </c>
      <c r="N743" s="131">
        <v>45808</v>
      </c>
      <c r="O743" s="131">
        <v>46172</v>
      </c>
      <c r="P743" s="127">
        <v>19.9</v>
      </c>
      <c r="Q743" s="145">
        <v>12500</v>
      </c>
      <c r="R743" s="146">
        <v>0.06</v>
      </c>
      <c r="S743" s="147">
        <v>750</v>
      </c>
      <c r="T743" s="148">
        <v>14925</v>
      </c>
      <c r="U743" s="149">
        <v>1492.5</v>
      </c>
      <c r="V743" s="150">
        <v>0.1</v>
      </c>
      <c r="W743" s="149">
        <v>5970</v>
      </c>
      <c r="X743" s="150">
        <v>0.4</v>
      </c>
      <c r="Y743" s="149">
        <v>0</v>
      </c>
      <c r="Z743" s="157">
        <v>0</v>
      </c>
      <c r="AA743" s="149">
        <v>5970</v>
      </c>
      <c r="AB743" s="149">
        <v>0.4</v>
      </c>
      <c r="AC743" s="149">
        <v>7462.5</v>
      </c>
      <c r="AD743" s="158">
        <v>0.5</v>
      </c>
      <c r="AE743" s="147">
        <v>1492.5</v>
      </c>
      <c r="AF743" s="159"/>
      <c r="AH743" s="126" t="s">
        <v>21</v>
      </c>
    </row>
    <row r="744" s="114" customFormat="1" ht="48" spans="1:34">
      <c r="A744" s="126">
        <v>921</v>
      </c>
      <c r="B744" s="126" t="s">
        <v>16</v>
      </c>
      <c r="C744" s="126" t="s">
        <v>965</v>
      </c>
      <c r="D744" s="126" t="s">
        <v>21</v>
      </c>
      <c r="E744" s="127" t="s">
        <v>1540</v>
      </c>
      <c r="F744" s="127"/>
      <c r="G744" s="126" t="s">
        <v>114</v>
      </c>
      <c r="H744" s="128" t="s">
        <v>1810</v>
      </c>
      <c r="I744" s="126" t="s">
        <v>1811</v>
      </c>
      <c r="J744" s="126" t="s">
        <v>1811</v>
      </c>
      <c r="K744" s="126" t="s">
        <v>1812</v>
      </c>
      <c r="L744" s="126" t="s">
        <v>1812</v>
      </c>
      <c r="M744" s="130">
        <v>45806</v>
      </c>
      <c r="N744" s="131">
        <v>45808</v>
      </c>
      <c r="O744" s="131">
        <v>46172</v>
      </c>
      <c r="P744" s="127">
        <v>24.4</v>
      </c>
      <c r="Q744" s="145">
        <v>12500</v>
      </c>
      <c r="R744" s="146">
        <v>0.06</v>
      </c>
      <c r="S744" s="147">
        <v>750</v>
      </c>
      <c r="T744" s="148">
        <v>18300</v>
      </c>
      <c r="U744" s="149">
        <v>1830</v>
      </c>
      <c r="V744" s="150">
        <v>0.1</v>
      </c>
      <c r="W744" s="149">
        <v>7320</v>
      </c>
      <c r="X744" s="150">
        <v>0.4</v>
      </c>
      <c r="Y744" s="149">
        <v>0</v>
      </c>
      <c r="Z744" s="157">
        <v>0</v>
      </c>
      <c r="AA744" s="149">
        <v>7320</v>
      </c>
      <c r="AB744" s="149">
        <v>0.4</v>
      </c>
      <c r="AC744" s="149">
        <v>9150</v>
      </c>
      <c r="AD744" s="158">
        <v>0.5</v>
      </c>
      <c r="AE744" s="147">
        <v>1830</v>
      </c>
      <c r="AF744" s="159"/>
      <c r="AH744" s="126" t="s">
        <v>21</v>
      </c>
    </row>
    <row r="745" s="114" customFormat="1" ht="48" spans="1:34">
      <c r="A745" s="126">
        <v>922</v>
      </c>
      <c r="B745" s="126" t="s">
        <v>16</v>
      </c>
      <c r="C745" s="126" t="s">
        <v>965</v>
      </c>
      <c r="D745" s="126" t="s">
        <v>21</v>
      </c>
      <c r="E745" s="127" t="s">
        <v>1540</v>
      </c>
      <c r="F745" s="127"/>
      <c r="G745" s="126" t="s">
        <v>114</v>
      </c>
      <c r="H745" s="128" t="s">
        <v>1813</v>
      </c>
      <c r="I745" s="126" t="s">
        <v>1814</v>
      </c>
      <c r="J745" s="126" t="s">
        <v>1814</v>
      </c>
      <c r="K745" s="126" t="s">
        <v>1815</v>
      </c>
      <c r="L745" s="126" t="s">
        <v>1815</v>
      </c>
      <c r="M745" s="130">
        <v>45805</v>
      </c>
      <c r="N745" s="131">
        <v>45808</v>
      </c>
      <c r="O745" s="131">
        <v>46172</v>
      </c>
      <c r="P745" s="127">
        <v>102.5</v>
      </c>
      <c r="Q745" s="145">
        <v>12500</v>
      </c>
      <c r="R745" s="146">
        <v>0.06</v>
      </c>
      <c r="S745" s="147">
        <v>750</v>
      </c>
      <c r="T745" s="148">
        <v>76875</v>
      </c>
      <c r="U745" s="149">
        <v>7687.5</v>
      </c>
      <c r="V745" s="150">
        <v>0.1</v>
      </c>
      <c r="W745" s="149">
        <v>30750</v>
      </c>
      <c r="X745" s="150">
        <v>0.4</v>
      </c>
      <c r="Y745" s="149">
        <v>0</v>
      </c>
      <c r="Z745" s="157">
        <v>0</v>
      </c>
      <c r="AA745" s="149">
        <v>30750</v>
      </c>
      <c r="AB745" s="149">
        <v>0.4</v>
      </c>
      <c r="AC745" s="149">
        <v>38437.5</v>
      </c>
      <c r="AD745" s="158">
        <v>0.5</v>
      </c>
      <c r="AE745" s="147">
        <v>7687.5</v>
      </c>
      <c r="AF745" s="159"/>
      <c r="AH745" s="126" t="s">
        <v>21</v>
      </c>
    </row>
    <row r="746" s="114" customFormat="1" ht="36" spans="1:34">
      <c r="A746" s="126">
        <v>923</v>
      </c>
      <c r="B746" s="126" t="s">
        <v>16</v>
      </c>
      <c r="C746" s="126" t="s">
        <v>965</v>
      </c>
      <c r="D746" s="126" t="s">
        <v>21</v>
      </c>
      <c r="E746" s="127" t="s">
        <v>1540</v>
      </c>
      <c r="F746" s="127"/>
      <c r="G746" s="126" t="s">
        <v>114</v>
      </c>
      <c r="H746" s="128" t="s">
        <v>1816</v>
      </c>
      <c r="I746" s="126" t="s">
        <v>1817</v>
      </c>
      <c r="J746" s="126" t="s">
        <v>1817</v>
      </c>
      <c r="K746" s="126" t="s">
        <v>1818</v>
      </c>
      <c r="L746" s="126" t="s">
        <v>1818</v>
      </c>
      <c r="M746" s="130">
        <v>45805</v>
      </c>
      <c r="N746" s="131">
        <v>45808</v>
      </c>
      <c r="O746" s="131">
        <v>46172</v>
      </c>
      <c r="P746" s="127">
        <v>54</v>
      </c>
      <c r="Q746" s="145">
        <v>12500</v>
      </c>
      <c r="R746" s="146">
        <v>0.06</v>
      </c>
      <c r="S746" s="147">
        <v>750</v>
      </c>
      <c r="T746" s="148">
        <v>40500</v>
      </c>
      <c r="U746" s="149">
        <v>4050</v>
      </c>
      <c r="V746" s="150">
        <v>0.1</v>
      </c>
      <c r="W746" s="149">
        <v>16200</v>
      </c>
      <c r="X746" s="150">
        <v>0.4</v>
      </c>
      <c r="Y746" s="149">
        <v>0</v>
      </c>
      <c r="Z746" s="157">
        <v>0</v>
      </c>
      <c r="AA746" s="149">
        <v>16200</v>
      </c>
      <c r="AB746" s="149">
        <v>0.4</v>
      </c>
      <c r="AC746" s="149">
        <v>20250</v>
      </c>
      <c r="AD746" s="158">
        <v>0.5</v>
      </c>
      <c r="AE746" s="147">
        <v>4050</v>
      </c>
      <c r="AF746" s="159"/>
      <c r="AH746" s="126" t="s">
        <v>21</v>
      </c>
    </row>
    <row r="747" s="114" customFormat="1" ht="48" spans="1:34">
      <c r="A747" s="126">
        <v>924</v>
      </c>
      <c r="B747" s="126" t="s">
        <v>16</v>
      </c>
      <c r="C747" s="126" t="s">
        <v>965</v>
      </c>
      <c r="D747" s="126" t="s">
        <v>21</v>
      </c>
      <c r="E747" s="127" t="s">
        <v>1540</v>
      </c>
      <c r="F747" s="127"/>
      <c r="G747" s="126" t="s">
        <v>114</v>
      </c>
      <c r="H747" s="128" t="s">
        <v>1819</v>
      </c>
      <c r="I747" s="126" t="s">
        <v>1820</v>
      </c>
      <c r="J747" s="126" t="s">
        <v>1820</v>
      </c>
      <c r="K747" s="126" t="s">
        <v>1821</v>
      </c>
      <c r="L747" s="126" t="s">
        <v>1821</v>
      </c>
      <c r="M747" s="130">
        <v>45806</v>
      </c>
      <c r="N747" s="131">
        <v>45808</v>
      </c>
      <c r="O747" s="131">
        <v>46172</v>
      </c>
      <c r="P747" s="127">
        <v>17</v>
      </c>
      <c r="Q747" s="145">
        <v>12500</v>
      </c>
      <c r="R747" s="146">
        <v>0.06</v>
      </c>
      <c r="S747" s="147">
        <v>750</v>
      </c>
      <c r="T747" s="148">
        <v>12750</v>
      </c>
      <c r="U747" s="149">
        <v>1275</v>
      </c>
      <c r="V747" s="150">
        <v>0.1</v>
      </c>
      <c r="W747" s="149">
        <v>5100</v>
      </c>
      <c r="X747" s="150">
        <v>0.4</v>
      </c>
      <c r="Y747" s="149">
        <v>0</v>
      </c>
      <c r="Z747" s="157">
        <v>0</v>
      </c>
      <c r="AA747" s="149">
        <v>5100</v>
      </c>
      <c r="AB747" s="149">
        <v>0.4</v>
      </c>
      <c r="AC747" s="149">
        <v>6375</v>
      </c>
      <c r="AD747" s="158">
        <v>0.5</v>
      </c>
      <c r="AE747" s="147">
        <v>1275</v>
      </c>
      <c r="AF747" s="159"/>
      <c r="AH747" s="126" t="s">
        <v>21</v>
      </c>
    </row>
    <row r="748" s="114" customFormat="1" ht="36" spans="1:34">
      <c r="A748" s="126">
        <v>925</v>
      </c>
      <c r="B748" s="126" t="s">
        <v>16</v>
      </c>
      <c r="C748" s="126" t="s">
        <v>965</v>
      </c>
      <c r="D748" s="126" t="s">
        <v>21</v>
      </c>
      <c r="E748" s="127" t="s">
        <v>1558</v>
      </c>
      <c r="F748" s="127"/>
      <c r="G748" s="126" t="s">
        <v>114</v>
      </c>
      <c r="H748" s="128" t="s">
        <v>1822</v>
      </c>
      <c r="I748" s="126" t="s">
        <v>1823</v>
      </c>
      <c r="J748" s="126" t="s">
        <v>1823</v>
      </c>
      <c r="K748" s="126" t="s">
        <v>1577</v>
      </c>
      <c r="L748" s="126" t="s">
        <v>1577</v>
      </c>
      <c r="M748" s="130">
        <v>45807</v>
      </c>
      <c r="N748" s="131">
        <v>45808</v>
      </c>
      <c r="O748" s="131">
        <v>46172</v>
      </c>
      <c r="P748" s="127">
        <v>40</v>
      </c>
      <c r="Q748" s="145">
        <v>12500</v>
      </c>
      <c r="R748" s="146">
        <v>0.06</v>
      </c>
      <c r="S748" s="147">
        <v>750</v>
      </c>
      <c r="T748" s="148">
        <v>30000</v>
      </c>
      <c r="U748" s="149">
        <v>3000</v>
      </c>
      <c r="V748" s="150">
        <v>0.1</v>
      </c>
      <c r="W748" s="149">
        <v>12000</v>
      </c>
      <c r="X748" s="150">
        <v>0.4</v>
      </c>
      <c r="Y748" s="149">
        <v>0</v>
      </c>
      <c r="Z748" s="157">
        <v>0</v>
      </c>
      <c r="AA748" s="149">
        <v>12000</v>
      </c>
      <c r="AB748" s="149">
        <v>0.4</v>
      </c>
      <c r="AC748" s="149">
        <v>15000</v>
      </c>
      <c r="AD748" s="158">
        <v>0.5</v>
      </c>
      <c r="AE748" s="147">
        <v>3000</v>
      </c>
      <c r="AF748" s="159"/>
      <c r="AH748" s="126" t="s">
        <v>21</v>
      </c>
    </row>
    <row r="749" s="114" customFormat="1" ht="48" spans="1:34">
      <c r="A749" s="126">
        <v>926</v>
      </c>
      <c r="B749" s="126" t="s">
        <v>16</v>
      </c>
      <c r="C749" s="126" t="s">
        <v>965</v>
      </c>
      <c r="D749" s="126" t="s">
        <v>21</v>
      </c>
      <c r="E749" s="127" t="s">
        <v>1540</v>
      </c>
      <c r="F749" s="127"/>
      <c r="G749" s="126" t="s">
        <v>114</v>
      </c>
      <c r="H749" s="128" t="s">
        <v>1824</v>
      </c>
      <c r="I749" s="126" t="s">
        <v>1825</v>
      </c>
      <c r="J749" s="126" t="s">
        <v>1825</v>
      </c>
      <c r="K749" s="126" t="s">
        <v>1826</v>
      </c>
      <c r="L749" s="126" t="s">
        <v>1826</v>
      </c>
      <c r="M749" s="130">
        <v>45807</v>
      </c>
      <c r="N749" s="131">
        <v>45808</v>
      </c>
      <c r="O749" s="131">
        <v>46172</v>
      </c>
      <c r="P749" s="127">
        <v>30</v>
      </c>
      <c r="Q749" s="145">
        <v>12500</v>
      </c>
      <c r="R749" s="146">
        <v>0.06</v>
      </c>
      <c r="S749" s="147">
        <v>750</v>
      </c>
      <c r="T749" s="148">
        <v>22500</v>
      </c>
      <c r="U749" s="149">
        <v>2250</v>
      </c>
      <c r="V749" s="150">
        <v>0.1</v>
      </c>
      <c r="W749" s="149">
        <v>9000</v>
      </c>
      <c r="X749" s="150">
        <v>0.4</v>
      </c>
      <c r="Y749" s="149">
        <v>0</v>
      </c>
      <c r="Z749" s="157">
        <v>0</v>
      </c>
      <c r="AA749" s="149">
        <v>9000</v>
      </c>
      <c r="AB749" s="149">
        <v>0.4</v>
      </c>
      <c r="AC749" s="149">
        <v>11250</v>
      </c>
      <c r="AD749" s="158">
        <v>0.5</v>
      </c>
      <c r="AE749" s="147">
        <v>2250</v>
      </c>
      <c r="AF749" s="159"/>
      <c r="AH749" s="126" t="s">
        <v>21</v>
      </c>
    </row>
    <row r="750" s="114" customFormat="1" ht="48" spans="1:34">
      <c r="A750" s="126">
        <v>927</v>
      </c>
      <c r="B750" s="126" t="s">
        <v>16</v>
      </c>
      <c r="C750" s="126" t="s">
        <v>965</v>
      </c>
      <c r="D750" s="126" t="s">
        <v>21</v>
      </c>
      <c r="E750" s="127" t="s">
        <v>1540</v>
      </c>
      <c r="F750" s="127"/>
      <c r="G750" s="126" t="s">
        <v>114</v>
      </c>
      <c r="H750" s="128" t="s">
        <v>1827</v>
      </c>
      <c r="I750" s="126" t="s">
        <v>1825</v>
      </c>
      <c r="J750" s="126" t="s">
        <v>1825</v>
      </c>
      <c r="K750" s="126" t="s">
        <v>1828</v>
      </c>
      <c r="L750" s="126" t="s">
        <v>1828</v>
      </c>
      <c r="M750" s="130">
        <v>45807</v>
      </c>
      <c r="N750" s="131">
        <v>45808</v>
      </c>
      <c r="O750" s="131">
        <v>46172</v>
      </c>
      <c r="P750" s="127">
        <v>26</v>
      </c>
      <c r="Q750" s="145">
        <v>12500</v>
      </c>
      <c r="R750" s="146">
        <v>0.06</v>
      </c>
      <c r="S750" s="147">
        <v>750</v>
      </c>
      <c r="T750" s="148">
        <v>19500</v>
      </c>
      <c r="U750" s="149">
        <v>1950</v>
      </c>
      <c r="V750" s="150">
        <v>0.1</v>
      </c>
      <c r="W750" s="149">
        <v>7800</v>
      </c>
      <c r="X750" s="150">
        <v>0.4</v>
      </c>
      <c r="Y750" s="149">
        <v>0</v>
      </c>
      <c r="Z750" s="157">
        <v>0</v>
      </c>
      <c r="AA750" s="149">
        <v>7800</v>
      </c>
      <c r="AB750" s="149">
        <v>0.4</v>
      </c>
      <c r="AC750" s="149">
        <v>9750</v>
      </c>
      <c r="AD750" s="158">
        <v>0.5</v>
      </c>
      <c r="AE750" s="147">
        <v>1950</v>
      </c>
      <c r="AF750" s="159"/>
      <c r="AH750" s="126" t="s">
        <v>21</v>
      </c>
    </row>
    <row r="751" s="114" customFormat="1" ht="36" spans="1:34">
      <c r="A751" s="126">
        <v>928</v>
      </c>
      <c r="B751" s="126" t="s">
        <v>16</v>
      </c>
      <c r="C751" s="126" t="s">
        <v>965</v>
      </c>
      <c r="D751" s="126" t="s">
        <v>21</v>
      </c>
      <c r="E751" s="127" t="s">
        <v>1540</v>
      </c>
      <c r="F751" s="127"/>
      <c r="G751" s="126" t="s">
        <v>114</v>
      </c>
      <c r="H751" s="128" t="s">
        <v>1829</v>
      </c>
      <c r="I751" s="126" t="s">
        <v>1830</v>
      </c>
      <c r="J751" s="126" t="s">
        <v>1830</v>
      </c>
      <c r="K751" s="126" t="s">
        <v>1831</v>
      </c>
      <c r="L751" s="126" t="s">
        <v>1831</v>
      </c>
      <c r="M751" s="130">
        <v>45807</v>
      </c>
      <c r="N751" s="131">
        <v>45808</v>
      </c>
      <c r="O751" s="131">
        <v>46172</v>
      </c>
      <c r="P751" s="127">
        <v>32</v>
      </c>
      <c r="Q751" s="145">
        <v>12500</v>
      </c>
      <c r="R751" s="146">
        <v>0.06</v>
      </c>
      <c r="S751" s="147">
        <v>750</v>
      </c>
      <c r="T751" s="148">
        <v>24000</v>
      </c>
      <c r="U751" s="149">
        <v>2400</v>
      </c>
      <c r="V751" s="150">
        <v>0.1</v>
      </c>
      <c r="W751" s="149">
        <v>9600</v>
      </c>
      <c r="X751" s="150">
        <v>0.4</v>
      </c>
      <c r="Y751" s="149">
        <v>0</v>
      </c>
      <c r="Z751" s="157">
        <v>0</v>
      </c>
      <c r="AA751" s="149">
        <v>9600</v>
      </c>
      <c r="AB751" s="149">
        <v>0.4</v>
      </c>
      <c r="AC751" s="149">
        <v>12000</v>
      </c>
      <c r="AD751" s="158">
        <v>0.5</v>
      </c>
      <c r="AE751" s="147">
        <v>2400</v>
      </c>
      <c r="AF751" s="159"/>
      <c r="AH751" s="126" t="s">
        <v>21</v>
      </c>
    </row>
    <row r="752" s="114" customFormat="1" ht="36" spans="1:34">
      <c r="A752" s="126">
        <v>929</v>
      </c>
      <c r="B752" s="126" t="s">
        <v>16</v>
      </c>
      <c r="C752" s="126" t="s">
        <v>965</v>
      </c>
      <c r="D752" s="126" t="s">
        <v>21</v>
      </c>
      <c r="E752" s="127" t="s">
        <v>1540</v>
      </c>
      <c r="F752" s="127"/>
      <c r="G752" s="126" t="s">
        <v>114</v>
      </c>
      <c r="H752" s="128" t="s">
        <v>1832</v>
      </c>
      <c r="I752" s="126" t="s">
        <v>1833</v>
      </c>
      <c r="J752" s="126" t="s">
        <v>1833</v>
      </c>
      <c r="K752" s="126" t="s">
        <v>1779</v>
      </c>
      <c r="L752" s="126" t="s">
        <v>1779</v>
      </c>
      <c r="M752" s="130">
        <v>45806</v>
      </c>
      <c r="N752" s="131">
        <v>45808</v>
      </c>
      <c r="O752" s="131">
        <v>46172</v>
      </c>
      <c r="P752" s="127">
        <v>112.7</v>
      </c>
      <c r="Q752" s="145">
        <v>17500</v>
      </c>
      <c r="R752" s="146">
        <v>0.1</v>
      </c>
      <c r="S752" s="147">
        <v>1750</v>
      </c>
      <c r="T752" s="148">
        <v>197225</v>
      </c>
      <c r="U752" s="149">
        <v>19722.5</v>
      </c>
      <c r="V752" s="150">
        <v>0.1</v>
      </c>
      <c r="W752" s="149">
        <v>78890</v>
      </c>
      <c r="X752" s="150">
        <v>0.4</v>
      </c>
      <c r="Y752" s="149">
        <v>0</v>
      </c>
      <c r="Z752" s="157">
        <v>0</v>
      </c>
      <c r="AA752" s="149">
        <v>78890</v>
      </c>
      <c r="AB752" s="149">
        <v>0.4</v>
      </c>
      <c r="AC752" s="149">
        <v>98612.5</v>
      </c>
      <c r="AD752" s="158">
        <v>0.5</v>
      </c>
      <c r="AE752" s="147">
        <v>19722.5</v>
      </c>
      <c r="AF752" s="159"/>
      <c r="AH752" s="126" t="s">
        <v>21</v>
      </c>
    </row>
    <row r="753" s="114" customFormat="1" ht="36" spans="1:34">
      <c r="A753" s="126">
        <v>930</v>
      </c>
      <c r="B753" s="126" t="s">
        <v>16</v>
      </c>
      <c r="C753" s="126" t="s">
        <v>965</v>
      </c>
      <c r="D753" s="126" t="s">
        <v>21</v>
      </c>
      <c r="E753" s="127" t="s">
        <v>1558</v>
      </c>
      <c r="F753" s="127"/>
      <c r="G753" s="126" t="s">
        <v>114</v>
      </c>
      <c r="H753" s="128" t="s">
        <v>1834</v>
      </c>
      <c r="I753" s="126" t="s">
        <v>1833</v>
      </c>
      <c r="J753" s="126" t="s">
        <v>1833</v>
      </c>
      <c r="K753" s="126" t="s">
        <v>1835</v>
      </c>
      <c r="L753" s="126" t="s">
        <v>1835</v>
      </c>
      <c r="M753" s="130">
        <v>45806</v>
      </c>
      <c r="N753" s="131">
        <v>45808</v>
      </c>
      <c r="O753" s="131">
        <v>46172</v>
      </c>
      <c r="P753" s="127">
        <v>597</v>
      </c>
      <c r="Q753" s="145">
        <v>17500</v>
      </c>
      <c r="R753" s="146">
        <v>0.1</v>
      </c>
      <c r="S753" s="147">
        <v>1750</v>
      </c>
      <c r="T753" s="148">
        <v>1044750</v>
      </c>
      <c r="U753" s="149">
        <v>104475</v>
      </c>
      <c r="V753" s="150">
        <v>0.1</v>
      </c>
      <c r="W753" s="149">
        <v>417900</v>
      </c>
      <c r="X753" s="150">
        <v>0.4</v>
      </c>
      <c r="Y753" s="149">
        <v>0</v>
      </c>
      <c r="Z753" s="157">
        <v>0</v>
      </c>
      <c r="AA753" s="149">
        <v>417900</v>
      </c>
      <c r="AB753" s="149">
        <v>0.4</v>
      </c>
      <c r="AC753" s="149">
        <v>522375</v>
      </c>
      <c r="AD753" s="158">
        <v>0.5</v>
      </c>
      <c r="AE753" s="147">
        <v>104475</v>
      </c>
      <c r="AF753" s="159"/>
      <c r="AH753" s="126" t="s">
        <v>21</v>
      </c>
    </row>
    <row r="754" s="114" customFormat="1" ht="36" spans="1:34">
      <c r="A754" s="126">
        <v>931</v>
      </c>
      <c r="B754" s="126" t="s">
        <v>16</v>
      </c>
      <c r="C754" s="126" t="s">
        <v>965</v>
      </c>
      <c r="D754" s="126" t="s">
        <v>21</v>
      </c>
      <c r="E754" s="127" t="s">
        <v>1540</v>
      </c>
      <c r="F754" s="127"/>
      <c r="G754" s="126" t="s">
        <v>114</v>
      </c>
      <c r="H754" s="128" t="s">
        <v>1836</v>
      </c>
      <c r="I754" s="126" t="s">
        <v>1837</v>
      </c>
      <c r="J754" s="126" t="s">
        <v>1837</v>
      </c>
      <c r="K754" s="126" t="s">
        <v>1838</v>
      </c>
      <c r="L754" s="126" t="s">
        <v>1838</v>
      </c>
      <c r="M754" s="130">
        <v>45806</v>
      </c>
      <c r="N754" s="131">
        <v>45808</v>
      </c>
      <c r="O754" s="131">
        <v>46172</v>
      </c>
      <c r="P754" s="127">
        <v>11.1</v>
      </c>
      <c r="Q754" s="145">
        <v>12500</v>
      </c>
      <c r="R754" s="146">
        <v>0.06</v>
      </c>
      <c r="S754" s="147">
        <v>750</v>
      </c>
      <c r="T754" s="148">
        <v>8325</v>
      </c>
      <c r="U754" s="149">
        <v>832.5</v>
      </c>
      <c r="V754" s="150">
        <v>0.1</v>
      </c>
      <c r="W754" s="149">
        <v>3330</v>
      </c>
      <c r="X754" s="150">
        <v>0.4</v>
      </c>
      <c r="Y754" s="149">
        <v>0</v>
      </c>
      <c r="Z754" s="157">
        <v>0</v>
      </c>
      <c r="AA754" s="149">
        <v>3330</v>
      </c>
      <c r="AB754" s="149">
        <v>0.4</v>
      </c>
      <c r="AC754" s="149">
        <v>4162.5</v>
      </c>
      <c r="AD754" s="158">
        <v>0.5</v>
      </c>
      <c r="AE754" s="147">
        <v>832.5</v>
      </c>
      <c r="AF754" s="159"/>
      <c r="AH754" s="126" t="s">
        <v>21</v>
      </c>
    </row>
    <row r="755" s="114" customFormat="1" ht="36" spans="1:34">
      <c r="A755" s="126">
        <v>932</v>
      </c>
      <c r="B755" s="126" t="s">
        <v>16</v>
      </c>
      <c r="C755" s="126" t="s">
        <v>965</v>
      </c>
      <c r="D755" s="126" t="s">
        <v>21</v>
      </c>
      <c r="E755" s="127" t="s">
        <v>1558</v>
      </c>
      <c r="F755" s="127"/>
      <c r="G755" s="126" t="s">
        <v>114</v>
      </c>
      <c r="H755" s="128" t="s">
        <v>1839</v>
      </c>
      <c r="I755" s="126" t="s">
        <v>1840</v>
      </c>
      <c r="J755" s="126" t="s">
        <v>1840</v>
      </c>
      <c r="K755" s="126" t="s">
        <v>1841</v>
      </c>
      <c r="L755" s="126" t="s">
        <v>1841</v>
      </c>
      <c r="M755" s="130">
        <v>45807</v>
      </c>
      <c r="N755" s="131">
        <v>45808</v>
      </c>
      <c r="O755" s="131">
        <v>46172</v>
      </c>
      <c r="P755" s="127">
        <v>12</v>
      </c>
      <c r="Q755" s="145">
        <v>12500</v>
      </c>
      <c r="R755" s="146">
        <v>0.1</v>
      </c>
      <c r="S755" s="147">
        <v>1250</v>
      </c>
      <c r="T755" s="148">
        <v>15000</v>
      </c>
      <c r="U755" s="149">
        <v>1500</v>
      </c>
      <c r="V755" s="150">
        <v>0.1</v>
      </c>
      <c r="W755" s="149">
        <v>6000</v>
      </c>
      <c r="X755" s="150">
        <v>0.4</v>
      </c>
      <c r="Y755" s="149">
        <v>0</v>
      </c>
      <c r="Z755" s="157">
        <v>0</v>
      </c>
      <c r="AA755" s="149">
        <v>6000</v>
      </c>
      <c r="AB755" s="149">
        <v>0.4</v>
      </c>
      <c r="AC755" s="149">
        <v>7500</v>
      </c>
      <c r="AD755" s="158">
        <v>0.5</v>
      </c>
      <c r="AE755" s="147">
        <v>1500</v>
      </c>
      <c r="AF755" s="159"/>
      <c r="AH755" s="126" t="s">
        <v>21</v>
      </c>
    </row>
    <row r="756" s="114" customFormat="1" ht="36" spans="1:34">
      <c r="A756" s="126">
        <v>933</v>
      </c>
      <c r="B756" s="126" t="s">
        <v>16</v>
      </c>
      <c r="C756" s="126" t="s">
        <v>965</v>
      </c>
      <c r="D756" s="126" t="s">
        <v>21</v>
      </c>
      <c r="E756" s="127" t="s">
        <v>1540</v>
      </c>
      <c r="F756" s="127"/>
      <c r="G756" s="126" t="s">
        <v>114</v>
      </c>
      <c r="H756" s="128" t="s">
        <v>1842</v>
      </c>
      <c r="I756" s="126" t="s">
        <v>1843</v>
      </c>
      <c r="J756" s="126" t="s">
        <v>1843</v>
      </c>
      <c r="K756" s="126" t="s">
        <v>1844</v>
      </c>
      <c r="L756" s="126" t="s">
        <v>1844</v>
      </c>
      <c r="M756" s="130">
        <v>45806</v>
      </c>
      <c r="N756" s="131">
        <v>45808</v>
      </c>
      <c r="O756" s="131">
        <v>46172</v>
      </c>
      <c r="P756" s="127">
        <v>22</v>
      </c>
      <c r="Q756" s="145">
        <v>12500</v>
      </c>
      <c r="R756" s="146">
        <v>0.06</v>
      </c>
      <c r="S756" s="147">
        <v>750</v>
      </c>
      <c r="T756" s="148">
        <v>16500</v>
      </c>
      <c r="U756" s="149">
        <v>1650</v>
      </c>
      <c r="V756" s="150">
        <v>0.1</v>
      </c>
      <c r="W756" s="149">
        <v>6600</v>
      </c>
      <c r="X756" s="150">
        <v>0.4</v>
      </c>
      <c r="Y756" s="149">
        <v>0</v>
      </c>
      <c r="Z756" s="157">
        <v>0</v>
      </c>
      <c r="AA756" s="149">
        <v>6600</v>
      </c>
      <c r="AB756" s="149">
        <v>0.4</v>
      </c>
      <c r="AC756" s="149">
        <v>8250</v>
      </c>
      <c r="AD756" s="158">
        <v>0.5</v>
      </c>
      <c r="AE756" s="147">
        <v>1650</v>
      </c>
      <c r="AF756" s="159"/>
      <c r="AH756" s="126" t="s">
        <v>21</v>
      </c>
    </row>
    <row r="757" s="114" customFormat="1" ht="36" spans="1:34">
      <c r="A757" s="126">
        <v>934</v>
      </c>
      <c r="B757" s="126" t="s">
        <v>16</v>
      </c>
      <c r="C757" s="126" t="s">
        <v>965</v>
      </c>
      <c r="D757" s="126" t="s">
        <v>21</v>
      </c>
      <c r="E757" s="127" t="s">
        <v>1540</v>
      </c>
      <c r="F757" s="127"/>
      <c r="G757" s="126" t="s">
        <v>114</v>
      </c>
      <c r="H757" s="128" t="s">
        <v>1845</v>
      </c>
      <c r="I757" s="126" t="s">
        <v>1846</v>
      </c>
      <c r="J757" s="126" t="s">
        <v>1846</v>
      </c>
      <c r="K757" s="126" t="s">
        <v>1847</v>
      </c>
      <c r="L757" s="126" t="s">
        <v>1847</v>
      </c>
      <c r="M757" s="130">
        <v>45806</v>
      </c>
      <c r="N757" s="131">
        <v>45808</v>
      </c>
      <c r="O757" s="131">
        <v>46172</v>
      </c>
      <c r="P757" s="127">
        <v>22</v>
      </c>
      <c r="Q757" s="145">
        <v>12500</v>
      </c>
      <c r="R757" s="146">
        <v>0.06</v>
      </c>
      <c r="S757" s="147">
        <v>750</v>
      </c>
      <c r="T757" s="148">
        <v>16500</v>
      </c>
      <c r="U757" s="149">
        <v>1650</v>
      </c>
      <c r="V757" s="150">
        <v>0.1</v>
      </c>
      <c r="W757" s="149">
        <v>6600</v>
      </c>
      <c r="X757" s="150">
        <v>0.4</v>
      </c>
      <c r="Y757" s="149">
        <v>0</v>
      </c>
      <c r="Z757" s="157">
        <v>0</v>
      </c>
      <c r="AA757" s="149">
        <v>6600</v>
      </c>
      <c r="AB757" s="149">
        <v>0.4</v>
      </c>
      <c r="AC757" s="149">
        <v>8250</v>
      </c>
      <c r="AD757" s="158">
        <v>0.5</v>
      </c>
      <c r="AE757" s="147">
        <v>1650</v>
      </c>
      <c r="AF757" s="159"/>
      <c r="AH757" s="126" t="s">
        <v>21</v>
      </c>
    </row>
    <row r="758" s="114" customFormat="1" ht="36" spans="1:34">
      <c r="A758" s="126">
        <v>935</v>
      </c>
      <c r="B758" s="126" t="s">
        <v>16</v>
      </c>
      <c r="C758" s="126" t="s">
        <v>965</v>
      </c>
      <c r="D758" s="126" t="s">
        <v>21</v>
      </c>
      <c r="E758" s="127" t="s">
        <v>1540</v>
      </c>
      <c r="F758" s="127"/>
      <c r="G758" s="126" t="s">
        <v>114</v>
      </c>
      <c r="H758" s="128" t="s">
        <v>1848</v>
      </c>
      <c r="I758" s="126" t="s">
        <v>1849</v>
      </c>
      <c r="J758" s="126" t="s">
        <v>1849</v>
      </c>
      <c r="K758" s="126" t="s">
        <v>1850</v>
      </c>
      <c r="L758" s="126" t="s">
        <v>1850</v>
      </c>
      <c r="M758" s="130">
        <v>45805</v>
      </c>
      <c r="N758" s="131">
        <v>45808</v>
      </c>
      <c r="O758" s="131">
        <v>46172</v>
      </c>
      <c r="P758" s="127">
        <v>15</v>
      </c>
      <c r="Q758" s="145">
        <v>12500</v>
      </c>
      <c r="R758" s="146">
        <v>0.06</v>
      </c>
      <c r="S758" s="147">
        <v>750</v>
      </c>
      <c r="T758" s="148">
        <v>11250</v>
      </c>
      <c r="U758" s="149">
        <v>1125</v>
      </c>
      <c r="V758" s="150">
        <v>0.1</v>
      </c>
      <c r="W758" s="149">
        <v>4500</v>
      </c>
      <c r="X758" s="150">
        <v>0.4</v>
      </c>
      <c r="Y758" s="149">
        <v>0</v>
      </c>
      <c r="Z758" s="157">
        <v>0</v>
      </c>
      <c r="AA758" s="149">
        <v>4500</v>
      </c>
      <c r="AB758" s="149">
        <v>0.4</v>
      </c>
      <c r="AC758" s="149">
        <v>5625</v>
      </c>
      <c r="AD758" s="158">
        <v>0.5</v>
      </c>
      <c r="AE758" s="147">
        <v>1125</v>
      </c>
      <c r="AF758" s="159"/>
      <c r="AH758" s="126" t="s">
        <v>21</v>
      </c>
    </row>
    <row r="759" s="114" customFormat="1" ht="60" spans="1:34">
      <c r="A759" s="126">
        <v>936</v>
      </c>
      <c r="B759" s="126" t="s">
        <v>16</v>
      </c>
      <c r="C759" s="126" t="s">
        <v>965</v>
      </c>
      <c r="D759" s="126" t="s">
        <v>21</v>
      </c>
      <c r="E759" s="127" t="s">
        <v>1540</v>
      </c>
      <c r="F759" s="127"/>
      <c r="G759" s="126" t="s">
        <v>114</v>
      </c>
      <c r="H759" s="128" t="s">
        <v>1851</v>
      </c>
      <c r="I759" s="126" t="s">
        <v>1852</v>
      </c>
      <c r="J759" s="126" t="s">
        <v>1852</v>
      </c>
      <c r="K759" s="126" t="s">
        <v>1853</v>
      </c>
      <c r="L759" s="126" t="s">
        <v>1853</v>
      </c>
      <c r="M759" s="130">
        <v>45806</v>
      </c>
      <c r="N759" s="131">
        <v>45808</v>
      </c>
      <c r="O759" s="131">
        <v>46172</v>
      </c>
      <c r="P759" s="127">
        <v>128.7</v>
      </c>
      <c r="Q759" s="145">
        <v>12500</v>
      </c>
      <c r="R759" s="146">
        <v>0.06</v>
      </c>
      <c r="S759" s="147">
        <v>750</v>
      </c>
      <c r="T759" s="148">
        <v>96525</v>
      </c>
      <c r="U759" s="149">
        <v>9652.5</v>
      </c>
      <c r="V759" s="150">
        <v>0.1</v>
      </c>
      <c r="W759" s="149">
        <v>38610</v>
      </c>
      <c r="X759" s="150">
        <v>0.4</v>
      </c>
      <c r="Y759" s="149">
        <v>0</v>
      </c>
      <c r="Z759" s="157">
        <v>0</v>
      </c>
      <c r="AA759" s="149">
        <v>38610</v>
      </c>
      <c r="AB759" s="149">
        <v>0.4</v>
      </c>
      <c r="AC759" s="149">
        <v>48262.5</v>
      </c>
      <c r="AD759" s="158">
        <v>0.5</v>
      </c>
      <c r="AE759" s="147">
        <v>9652.5</v>
      </c>
      <c r="AF759" s="159"/>
      <c r="AH759" s="126" t="s">
        <v>21</v>
      </c>
    </row>
    <row r="760" s="114" customFormat="1" ht="36" spans="1:34">
      <c r="A760" s="126">
        <v>937</v>
      </c>
      <c r="B760" s="126" t="s">
        <v>16</v>
      </c>
      <c r="C760" s="126" t="s">
        <v>965</v>
      </c>
      <c r="D760" s="126" t="s">
        <v>21</v>
      </c>
      <c r="E760" s="127" t="s">
        <v>1540</v>
      </c>
      <c r="F760" s="127"/>
      <c r="G760" s="126" t="s">
        <v>114</v>
      </c>
      <c r="H760" s="128" t="s">
        <v>1854</v>
      </c>
      <c r="I760" s="126" t="s">
        <v>1855</v>
      </c>
      <c r="J760" s="126" t="s">
        <v>1855</v>
      </c>
      <c r="K760" s="126" t="s">
        <v>1856</v>
      </c>
      <c r="L760" s="126" t="s">
        <v>1856</v>
      </c>
      <c r="M760" s="130">
        <v>45807</v>
      </c>
      <c r="N760" s="131">
        <v>45808</v>
      </c>
      <c r="O760" s="131">
        <v>46172</v>
      </c>
      <c r="P760" s="127">
        <v>88</v>
      </c>
      <c r="Q760" s="145">
        <v>12500</v>
      </c>
      <c r="R760" s="146">
        <v>0.1</v>
      </c>
      <c r="S760" s="147">
        <v>1250</v>
      </c>
      <c r="T760" s="148">
        <v>110000</v>
      </c>
      <c r="U760" s="149">
        <v>11000</v>
      </c>
      <c r="V760" s="150">
        <v>0.1</v>
      </c>
      <c r="W760" s="149">
        <v>44000</v>
      </c>
      <c r="X760" s="150">
        <v>0.4</v>
      </c>
      <c r="Y760" s="149">
        <v>0</v>
      </c>
      <c r="Z760" s="157">
        <v>0</v>
      </c>
      <c r="AA760" s="149">
        <v>44000</v>
      </c>
      <c r="AB760" s="149">
        <v>0.4</v>
      </c>
      <c r="AC760" s="149">
        <v>55000</v>
      </c>
      <c r="AD760" s="158">
        <v>0.5</v>
      </c>
      <c r="AE760" s="147">
        <v>11000</v>
      </c>
      <c r="AF760" s="159"/>
      <c r="AH760" s="126" t="s">
        <v>21</v>
      </c>
    </row>
    <row r="761" s="114" customFormat="1" ht="36" spans="1:34">
      <c r="A761" s="126">
        <v>938</v>
      </c>
      <c r="B761" s="126" t="s">
        <v>16</v>
      </c>
      <c r="C761" s="126" t="s">
        <v>965</v>
      </c>
      <c r="D761" s="126" t="s">
        <v>21</v>
      </c>
      <c r="E761" s="127" t="s">
        <v>1540</v>
      </c>
      <c r="F761" s="127"/>
      <c r="G761" s="126" t="s">
        <v>114</v>
      </c>
      <c r="H761" s="128" t="s">
        <v>1857</v>
      </c>
      <c r="I761" s="126" t="s">
        <v>1858</v>
      </c>
      <c r="J761" s="126" t="s">
        <v>1858</v>
      </c>
      <c r="K761" s="126" t="s">
        <v>1859</v>
      </c>
      <c r="L761" s="126" t="s">
        <v>1859</v>
      </c>
      <c r="M761" s="130">
        <v>45807</v>
      </c>
      <c r="N761" s="131">
        <v>45808</v>
      </c>
      <c r="O761" s="131">
        <v>46172</v>
      </c>
      <c r="P761" s="127">
        <v>102</v>
      </c>
      <c r="Q761" s="145">
        <v>12500</v>
      </c>
      <c r="R761" s="146">
        <v>0.1</v>
      </c>
      <c r="S761" s="147">
        <v>1250</v>
      </c>
      <c r="T761" s="148">
        <v>127500</v>
      </c>
      <c r="U761" s="149">
        <v>12750</v>
      </c>
      <c r="V761" s="150">
        <v>0.1</v>
      </c>
      <c r="W761" s="149">
        <v>51000</v>
      </c>
      <c r="X761" s="150">
        <v>0.4</v>
      </c>
      <c r="Y761" s="149">
        <v>0</v>
      </c>
      <c r="Z761" s="157">
        <v>0</v>
      </c>
      <c r="AA761" s="149">
        <v>51000</v>
      </c>
      <c r="AB761" s="149">
        <v>0.4</v>
      </c>
      <c r="AC761" s="149">
        <v>63750</v>
      </c>
      <c r="AD761" s="158">
        <v>0.5</v>
      </c>
      <c r="AE761" s="147">
        <v>12750</v>
      </c>
      <c r="AF761" s="159"/>
      <c r="AH761" s="126" t="s">
        <v>21</v>
      </c>
    </row>
    <row r="762" s="114" customFormat="1" ht="36" spans="1:34">
      <c r="A762" s="126">
        <v>939</v>
      </c>
      <c r="B762" s="126" t="s">
        <v>16</v>
      </c>
      <c r="C762" s="126" t="s">
        <v>965</v>
      </c>
      <c r="D762" s="126" t="s">
        <v>21</v>
      </c>
      <c r="E762" s="127" t="s">
        <v>1540</v>
      </c>
      <c r="F762" s="127"/>
      <c r="G762" s="126" t="s">
        <v>114</v>
      </c>
      <c r="H762" s="128" t="s">
        <v>1860</v>
      </c>
      <c r="I762" s="126" t="s">
        <v>1858</v>
      </c>
      <c r="J762" s="126" t="s">
        <v>1858</v>
      </c>
      <c r="K762" s="126" t="s">
        <v>1861</v>
      </c>
      <c r="L762" s="126" t="s">
        <v>1861</v>
      </c>
      <c r="M762" s="130">
        <v>45807</v>
      </c>
      <c r="N762" s="131">
        <v>45808</v>
      </c>
      <c r="O762" s="131">
        <v>46172</v>
      </c>
      <c r="P762" s="127">
        <v>31.6</v>
      </c>
      <c r="Q762" s="145">
        <v>12500</v>
      </c>
      <c r="R762" s="146">
        <v>0.1</v>
      </c>
      <c r="S762" s="147">
        <v>1250</v>
      </c>
      <c r="T762" s="148">
        <v>39500</v>
      </c>
      <c r="U762" s="149">
        <v>3950</v>
      </c>
      <c r="V762" s="150">
        <v>0.1</v>
      </c>
      <c r="W762" s="149">
        <v>15800</v>
      </c>
      <c r="X762" s="150">
        <v>0.4</v>
      </c>
      <c r="Y762" s="149">
        <v>0</v>
      </c>
      <c r="Z762" s="157">
        <v>0</v>
      </c>
      <c r="AA762" s="149">
        <v>15800</v>
      </c>
      <c r="AB762" s="149">
        <v>0.4</v>
      </c>
      <c r="AC762" s="149">
        <v>19750</v>
      </c>
      <c r="AD762" s="158">
        <v>0.5</v>
      </c>
      <c r="AE762" s="147">
        <v>3950</v>
      </c>
      <c r="AF762" s="159"/>
      <c r="AH762" s="126" t="s">
        <v>21</v>
      </c>
    </row>
    <row r="763" s="114" customFormat="1" ht="60" spans="1:34">
      <c r="A763" s="126">
        <v>940</v>
      </c>
      <c r="B763" s="126" t="s">
        <v>16</v>
      </c>
      <c r="C763" s="126" t="s">
        <v>965</v>
      </c>
      <c r="D763" s="126" t="s">
        <v>21</v>
      </c>
      <c r="E763" s="127" t="s">
        <v>1558</v>
      </c>
      <c r="F763" s="127"/>
      <c r="G763" s="126" t="s">
        <v>114</v>
      </c>
      <c r="H763" s="128" t="s">
        <v>1862</v>
      </c>
      <c r="I763" s="126" t="s">
        <v>1323</v>
      </c>
      <c r="J763" s="126" t="s">
        <v>1323</v>
      </c>
      <c r="K763" s="126" t="s">
        <v>1863</v>
      </c>
      <c r="L763" s="126" t="s">
        <v>1863</v>
      </c>
      <c r="M763" s="130">
        <v>45807</v>
      </c>
      <c r="N763" s="131">
        <v>45808</v>
      </c>
      <c r="O763" s="131">
        <v>46172</v>
      </c>
      <c r="P763" s="127">
        <v>70</v>
      </c>
      <c r="Q763" s="145">
        <v>12500</v>
      </c>
      <c r="R763" s="146">
        <v>0.1</v>
      </c>
      <c r="S763" s="147">
        <v>1250</v>
      </c>
      <c r="T763" s="148">
        <v>87500</v>
      </c>
      <c r="U763" s="149">
        <v>8750</v>
      </c>
      <c r="V763" s="150">
        <v>0.1</v>
      </c>
      <c r="W763" s="149">
        <v>35000</v>
      </c>
      <c r="X763" s="150">
        <v>0.4</v>
      </c>
      <c r="Y763" s="149">
        <v>0</v>
      </c>
      <c r="Z763" s="157">
        <v>0</v>
      </c>
      <c r="AA763" s="149">
        <v>35000</v>
      </c>
      <c r="AB763" s="149">
        <v>0.4</v>
      </c>
      <c r="AC763" s="149">
        <v>43750</v>
      </c>
      <c r="AD763" s="158">
        <v>0.5</v>
      </c>
      <c r="AE763" s="147">
        <v>8750</v>
      </c>
      <c r="AF763" s="159"/>
      <c r="AH763" s="126" t="s">
        <v>21</v>
      </c>
    </row>
    <row r="764" s="114" customFormat="1" ht="48" spans="1:34">
      <c r="A764" s="126">
        <v>941</v>
      </c>
      <c r="B764" s="126" t="s">
        <v>16</v>
      </c>
      <c r="C764" s="126" t="s">
        <v>965</v>
      </c>
      <c r="D764" s="126" t="s">
        <v>21</v>
      </c>
      <c r="E764" s="127" t="s">
        <v>1540</v>
      </c>
      <c r="F764" s="127"/>
      <c r="G764" s="126" t="s">
        <v>114</v>
      </c>
      <c r="H764" s="128" t="s">
        <v>1864</v>
      </c>
      <c r="I764" s="126" t="s">
        <v>1865</v>
      </c>
      <c r="J764" s="126" t="s">
        <v>1865</v>
      </c>
      <c r="K764" s="126" t="s">
        <v>1866</v>
      </c>
      <c r="L764" s="126" t="s">
        <v>1866</v>
      </c>
      <c r="M764" s="130">
        <v>45807</v>
      </c>
      <c r="N764" s="131">
        <v>45808</v>
      </c>
      <c r="O764" s="131">
        <v>46172</v>
      </c>
      <c r="P764" s="127">
        <v>50</v>
      </c>
      <c r="Q764" s="145">
        <v>12500</v>
      </c>
      <c r="R764" s="146">
        <v>0.06</v>
      </c>
      <c r="S764" s="147">
        <v>750</v>
      </c>
      <c r="T764" s="148">
        <v>37500</v>
      </c>
      <c r="U764" s="149">
        <v>3750</v>
      </c>
      <c r="V764" s="150">
        <v>0.1</v>
      </c>
      <c r="W764" s="149">
        <v>15000</v>
      </c>
      <c r="X764" s="150">
        <v>0.4</v>
      </c>
      <c r="Y764" s="149">
        <v>0</v>
      </c>
      <c r="Z764" s="157">
        <v>0</v>
      </c>
      <c r="AA764" s="149">
        <v>15000</v>
      </c>
      <c r="AB764" s="149">
        <v>0.4</v>
      </c>
      <c r="AC764" s="149">
        <v>18750</v>
      </c>
      <c r="AD764" s="158">
        <v>0.5</v>
      </c>
      <c r="AE764" s="147">
        <v>3750</v>
      </c>
      <c r="AF764" s="159"/>
      <c r="AH764" s="126" t="s">
        <v>21</v>
      </c>
    </row>
    <row r="765" s="114" customFormat="1" ht="48" spans="1:34">
      <c r="A765" s="126">
        <v>942</v>
      </c>
      <c r="B765" s="126" t="s">
        <v>16</v>
      </c>
      <c r="C765" s="126" t="s">
        <v>965</v>
      </c>
      <c r="D765" s="126" t="s">
        <v>21</v>
      </c>
      <c r="E765" s="127" t="s">
        <v>1540</v>
      </c>
      <c r="F765" s="127"/>
      <c r="G765" s="126" t="s">
        <v>114</v>
      </c>
      <c r="H765" s="128" t="s">
        <v>1867</v>
      </c>
      <c r="I765" s="126" t="s">
        <v>1868</v>
      </c>
      <c r="J765" s="126" t="s">
        <v>1868</v>
      </c>
      <c r="K765" s="126" t="s">
        <v>1869</v>
      </c>
      <c r="L765" s="126" t="s">
        <v>1869</v>
      </c>
      <c r="M765" s="130">
        <v>45807</v>
      </c>
      <c r="N765" s="131">
        <v>45808</v>
      </c>
      <c r="O765" s="131">
        <v>46172</v>
      </c>
      <c r="P765" s="127">
        <v>27.7</v>
      </c>
      <c r="Q765" s="145">
        <v>12500</v>
      </c>
      <c r="R765" s="146">
        <v>0.1</v>
      </c>
      <c r="S765" s="147">
        <v>1250</v>
      </c>
      <c r="T765" s="148">
        <v>34625</v>
      </c>
      <c r="U765" s="149">
        <v>3462.5</v>
      </c>
      <c r="V765" s="150">
        <v>0.1</v>
      </c>
      <c r="W765" s="149">
        <v>13850</v>
      </c>
      <c r="X765" s="150">
        <v>0.4</v>
      </c>
      <c r="Y765" s="149">
        <v>0</v>
      </c>
      <c r="Z765" s="157">
        <v>0</v>
      </c>
      <c r="AA765" s="149">
        <v>13850</v>
      </c>
      <c r="AB765" s="149">
        <v>0.4</v>
      </c>
      <c r="AC765" s="149">
        <v>17312.5</v>
      </c>
      <c r="AD765" s="158">
        <v>0.5</v>
      </c>
      <c r="AE765" s="147">
        <v>3462.5</v>
      </c>
      <c r="AF765" s="159"/>
      <c r="AH765" s="126" t="s">
        <v>21</v>
      </c>
    </row>
    <row r="766" s="114" customFormat="1" ht="36" spans="1:34">
      <c r="A766" s="126">
        <v>943</v>
      </c>
      <c r="B766" s="126" t="s">
        <v>16</v>
      </c>
      <c r="C766" s="126" t="s">
        <v>965</v>
      </c>
      <c r="D766" s="126" t="s">
        <v>21</v>
      </c>
      <c r="E766" s="127" t="s">
        <v>1540</v>
      </c>
      <c r="F766" s="127"/>
      <c r="G766" s="126" t="s">
        <v>114</v>
      </c>
      <c r="H766" s="128" t="s">
        <v>1870</v>
      </c>
      <c r="I766" s="126" t="s">
        <v>1871</v>
      </c>
      <c r="J766" s="126" t="s">
        <v>1871</v>
      </c>
      <c r="K766" s="126" t="s">
        <v>1872</v>
      </c>
      <c r="L766" s="126" t="s">
        <v>1872</v>
      </c>
      <c r="M766" s="130">
        <v>45807</v>
      </c>
      <c r="N766" s="131">
        <v>45808</v>
      </c>
      <c r="O766" s="131">
        <v>46172</v>
      </c>
      <c r="P766" s="127">
        <v>22</v>
      </c>
      <c r="Q766" s="145">
        <v>12500</v>
      </c>
      <c r="R766" s="146">
        <v>0.1</v>
      </c>
      <c r="S766" s="147">
        <v>1250</v>
      </c>
      <c r="T766" s="148">
        <v>27500</v>
      </c>
      <c r="U766" s="149">
        <v>2750</v>
      </c>
      <c r="V766" s="150">
        <v>0.1</v>
      </c>
      <c r="W766" s="149">
        <v>11000</v>
      </c>
      <c r="X766" s="150">
        <v>0.4</v>
      </c>
      <c r="Y766" s="149">
        <v>0</v>
      </c>
      <c r="Z766" s="157">
        <v>0</v>
      </c>
      <c r="AA766" s="149">
        <v>11000</v>
      </c>
      <c r="AB766" s="149">
        <v>0.4</v>
      </c>
      <c r="AC766" s="149">
        <v>13750</v>
      </c>
      <c r="AD766" s="158">
        <v>0.5</v>
      </c>
      <c r="AE766" s="147">
        <v>2750</v>
      </c>
      <c r="AF766" s="159"/>
      <c r="AH766" s="126" t="s">
        <v>21</v>
      </c>
    </row>
    <row r="767" s="114" customFormat="1" ht="36" spans="1:34">
      <c r="A767" s="126">
        <v>944</v>
      </c>
      <c r="B767" s="126" t="s">
        <v>16</v>
      </c>
      <c r="C767" s="126" t="s">
        <v>965</v>
      </c>
      <c r="D767" s="126" t="s">
        <v>21</v>
      </c>
      <c r="E767" s="127" t="s">
        <v>1540</v>
      </c>
      <c r="F767" s="127"/>
      <c r="G767" s="126" t="s">
        <v>114</v>
      </c>
      <c r="H767" s="128" t="s">
        <v>1873</v>
      </c>
      <c r="I767" s="126" t="s">
        <v>1874</v>
      </c>
      <c r="J767" s="126" t="s">
        <v>1874</v>
      </c>
      <c r="K767" s="126" t="s">
        <v>1875</v>
      </c>
      <c r="L767" s="126" t="s">
        <v>1875</v>
      </c>
      <c r="M767" s="130">
        <v>45807</v>
      </c>
      <c r="N767" s="131">
        <v>45808</v>
      </c>
      <c r="O767" s="131">
        <v>46172</v>
      </c>
      <c r="P767" s="127">
        <v>18.4</v>
      </c>
      <c r="Q767" s="145">
        <v>12500</v>
      </c>
      <c r="R767" s="146">
        <v>0.06</v>
      </c>
      <c r="S767" s="147">
        <v>750</v>
      </c>
      <c r="T767" s="148">
        <v>13800</v>
      </c>
      <c r="U767" s="149">
        <v>1380</v>
      </c>
      <c r="V767" s="150">
        <v>0.1</v>
      </c>
      <c r="W767" s="149">
        <v>5520</v>
      </c>
      <c r="X767" s="150">
        <v>0.4</v>
      </c>
      <c r="Y767" s="149">
        <v>0</v>
      </c>
      <c r="Z767" s="157">
        <v>0</v>
      </c>
      <c r="AA767" s="149">
        <v>5520</v>
      </c>
      <c r="AB767" s="149">
        <v>0.4</v>
      </c>
      <c r="AC767" s="149">
        <v>6900</v>
      </c>
      <c r="AD767" s="158">
        <v>0.5</v>
      </c>
      <c r="AE767" s="147">
        <v>1380</v>
      </c>
      <c r="AF767" s="159"/>
      <c r="AH767" s="126" t="s">
        <v>21</v>
      </c>
    </row>
    <row r="768" s="114" customFormat="1" ht="36" spans="1:34">
      <c r="A768" s="126">
        <v>945</v>
      </c>
      <c r="B768" s="126" t="s">
        <v>16</v>
      </c>
      <c r="C768" s="126" t="s">
        <v>965</v>
      </c>
      <c r="D768" s="126" t="s">
        <v>21</v>
      </c>
      <c r="E768" s="127" t="s">
        <v>1540</v>
      </c>
      <c r="F768" s="127"/>
      <c r="G768" s="126" t="s">
        <v>114</v>
      </c>
      <c r="H768" s="128" t="s">
        <v>1876</v>
      </c>
      <c r="I768" s="126" t="s">
        <v>1877</v>
      </c>
      <c r="J768" s="126" t="s">
        <v>1877</v>
      </c>
      <c r="K768" s="126" t="s">
        <v>1754</v>
      </c>
      <c r="L768" s="126" t="s">
        <v>1754</v>
      </c>
      <c r="M768" s="130">
        <v>45807</v>
      </c>
      <c r="N768" s="131">
        <v>45808</v>
      </c>
      <c r="O768" s="131">
        <v>46172</v>
      </c>
      <c r="P768" s="127">
        <v>29.5</v>
      </c>
      <c r="Q768" s="145">
        <v>12500</v>
      </c>
      <c r="R768" s="146">
        <v>0.06</v>
      </c>
      <c r="S768" s="147">
        <v>750</v>
      </c>
      <c r="T768" s="148">
        <v>22125</v>
      </c>
      <c r="U768" s="149">
        <v>2212.5</v>
      </c>
      <c r="V768" s="150">
        <v>0.1</v>
      </c>
      <c r="W768" s="149">
        <v>8850</v>
      </c>
      <c r="X768" s="150">
        <v>0.4</v>
      </c>
      <c r="Y768" s="149">
        <v>0</v>
      </c>
      <c r="Z768" s="157">
        <v>0</v>
      </c>
      <c r="AA768" s="149">
        <v>8850</v>
      </c>
      <c r="AB768" s="149">
        <v>0.4</v>
      </c>
      <c r="AC768" s="149">
        <v>11062.5</v>
      </c>
      <c r="AD768" s="158">
        <v>0.5</v>
      </c>
      <c r="AE768" s="147">
        <v>2212.5</v>
      </c>
      <c r="AF768" s="159"/>
      <c r="AH768" s="126" t="s">
        <v>21</v>
      </c>
    </row>
    <row r="769" s="114" customFormat="1" ht="36" spans="1:34">
      <c r="A769" s="126">
        <v>946</v>
      </c>
      <c r="B769" s="126" t="s">
        <v>16</v>
      </c>
      <c r="C769" s="126" t="s">
        <v>965</v>
      </c>
      <c r="D769" s="126" t="s">
        <v>21</v>
      </c>
      <c r="E769" s="127" t="s">
        <v>1540</v>
      </c>
      <c r="F769" s="127"/>
      <c r="G769" s="126" t="s">
        <v>114</v>
      </c>
      <c r="H769" s="128" t="s">
        <v>1878</v>
      </c>
      <c r="I769" s="126" t="s">
        <v>1879</v>
      </c>
      <c r="J769" s="126" t="s">
        <v>1879</v>
      </c>
      <c r="K769" s="126" t="s">
        <v>1880</v>
      </c>
      <c r="L769" s="126" t="s">
        <v>1880</v>
      </c>
      <c r="M769" s="130">
        <v>45807</v>
      </c>
      <c r="N769" s="131">
        <v>45808</v>
      </c>
      <c r="O769" s="131">
        <v>46172</v>
      </c>
      <c r="P769" s="127">
        <v>15</v>
      </c>
      <c r="Q769" s="145">
        <v>12500</v>
      </c>
      <c r="R769" s="146">
        <v>0.06</v>
      </c>
      <c r="S769" s="147">
        <v>750</v>
      </c>
      <c r="T769" s="148">
        <v>11250</v>
      </c>
      <c r="U769" s="149">
        <v>1125</v>
      </c>
      <c r="V769" s="150">
        <v>0.1</v>
      </c>
      <c r="W769" s="149">
        <v>4500</v>
      </c>
      <c r="X769" s="150">
        <v>0.4</v>
      </c>
      <c r="Y769" s="149">
        <v>0</v>
      </c>
      <c r="Z769" s="157">
        <v>0</v>
      </c>
      <c r="AA769" s="149">
        <v>4500</v>
      </c>
      <c r="AB769" s="149">
        <v>0.4</v>
      </c>
      <c r="AC769" s="149">
        <v>5625</v>
      </c>
      <c r="AD769" s="158">
        <v>0.5</v>
      </c>
      <c r="AE769" s="147">
        <v>1125</v>
      </c>
      <c r="AF769" s="159"/>
      <c r="AH769" s="126" t="s">
        <v>21</v>
      </c>
    </row>
    <row r="770" s="114" customFormat="1" ht="36" spans="1:34">
      <c r="A770" s="126">
        <v>947</v>
      </c>
      <c r="B770" s="126" t="s">
        <v>16</v>
      </c>
      <c r="C770" s="126" t="s">
        <v>965</v>
      </c>
      <c r="D770" s="126" t="s">
        <v>21</v>
      </c>
      <c r="E770" s="127" t="s">
        <v>1540</v>
      </c>
      <c r="F770" s="127"/>
      <c r="G770" s="126" t="s">
        <v>114</v>
      </c>
      <c r="H770" s="128" t="s">
        <v>1881</v>
      </c>
      <c r="I770" s="126" t="s">
        <v>1882</v>
      </c>
      <c r="J770" s="126" t="s">
        <v>1882</v>
      </c>
      <c r="K770" s="126" t="s">
        <v>1707</v>
      </c>
      <c r="L770" s="126" t="s">
        <v>1707</v>
      </c>
      <c r="M770" s="130">
        <v>45807</v>
      </c>
      <c r="N770" s="131">
        <v>45808</v>
      </c>
      <c r="O770" s="131">
        <v>46172</v>
      </c>
      <c r="P770" s="127">
        <v>10</v>
      </c>
      <c r="Q770" s="145">
        <v>12500</v>
      </c>
      <c r="R770" s="146">
        <v>0.06</v>
      </c>
      <c r="S770" s="147">
        <v>750</v>
      </c>
      <c r="T770" s="148">
        <v>7500</v>
      </c>
      <c r="U770" s="149">
        <v>750</v>
      </c>
      <c r="V770" s="150">
        <v>0.1</v>
      </c>
      <c r="W770" s="149">
        <v>3000</v>
      </c>
      <c r="X770" s="150">
        <v>0.4</v>
      </c>
      <c r="Y770" s="149">
        <v>0</v>
      </c>
      <c r="Z770" s="157">
        <v>0</v>
      </c>
      <c r="AA770" s="149">
        <v>3000</v>
      </c>
      <c r="AB770" s="149">
        <v>0.4</v>
      </c>
      <c r="AC770" s="149">
        <v>3750</v>
      </c>
      <c r="AD770" s="158">
        <v>0.5</v>
      </c>
      <c r="AE770" s="147">
        <v>750</v>
      </c>
      <c r="AF770" s="159"/>
      <c r="AH770" s="126" t="s">
        <v>21</v>
      </c>
    </row>
    <row r="771" s="114" customFormat="1" ht="36" spans="1:34">
      <c r="A771" s="126">
        <v>948</v>
      </c>
      <c r="B771" s="126" t="s">
        <v>16</v>
      </c>
      <c r="C771" s="126" t="s">
        <v>965</v>
      </c>
      <c r="D771" s="126" t="s">
        <v>21</v>
      </c>
      <c r="E771" s="127" t="s">
        <v>1540</v>
      </c>
      <c r="F771" s="127"/>
      <c r="G771" s="126" t="s">
        <v>114</v>
      </c>
      <c r="H771" s="128" t="s">
        <v>1883</v>
      </c>
      <c r="I771" s="126" t="s">
        <v>1884</v>
      </c>
      <c r="J771" s="126" t="s">
        <v>1884</v>
      </c>
      <c r="K771" s="126" t="s">
        <v>1885</v>
      </c>
      <c r="L771" s="126" t="s">
        <v>1885</v>
      </c>
      <c r="M771" s="130">
        <v>45807</v>
      </c>
      <c r="N771" s="131">
        <v>45808</v>
      </c>
      <c r="O771" s="131">
        <v>46172</v>
      </c>
      <c r="P771" s="127">
        <v>29</v>
      </c>
      <c r="Q771" s="145">
        <v>12500</v>
      </c>
      <c r="R771" s="146">
        <v>0.1</v>
      </c>
      <c r="S771" s="147">
        <v>1250</v>
      </c>
      <c r="T771" s="148">
        <v>36250</v>
      </c>
      <c r="U771" s="149">
        <v>3625</v>
      </c>
      <c r="V771" s="150">
        <v>0.1</v>
      </c>
      <c r="W771" s="149">
        <v>14500</v>
      </c>
      <c r="X771" s="150">
        <v>0.4</v>
      </c>
      <c r="Y771" s="149">
        <v>0</v>
      </c>
      <c r="Z771" s="157">
        <v>0</v>
      </c>
      <c r="AA771" s="149">
        <v>14500</v>
      </c>
      <c r="AB771" s="149">
        <v>0.4</v>
      </c>
      <c r="AC771" s="149">
        <v>18125</v>
      </c>
      <c r="AD771" s="158">
        <v>0.5</v>
      </c>
      <c r="AE771" s="147">
        <v>3625</v>
      </c>
      <c r="AF771" s="159"/>
      <c r="AH771" s="126" t="s">
        <v>21</v>
      </c>
    </row>
    <row r="772" s="114" customFormat="1" ht="36" spans="1:34">
      <c r="A772" s="126">
        <v>949</v>
      </c>
      <c r="B772" s="126" t="s">
        <v>16</v>
      </c>
      <c r="C772" s="126" t="s">
        <v>965</v>
      </c>
      <c r="D772" s="126" t="s">
        <v>21</v>
      </c>
      <c r="E772" s="127" t="s">
        <v>1540</v>
      </c>
      <c r="F772" s="127"/>
      <c r="G772" s="126" t="s">
        <v>114</v>
      </c>
      <c r="H772" s="128" t="s">
        <v>1886</v>
      </c>
      <c r="I772" s="126" t="s">
        <v>1887</v>
      </c>
      <c r="J772" s="126" t="s">
        <v>1887</v>
      </c>
      <c r="K772" s="126" t="s">
        <v>1888</v>
      </c>
      <c r="L772" s="126" t="s">
        <v>1888</v>
      </c>
      <c r="M772" s="130">
        <v>45807</v>
      </c>
      <c r="N772" s="131">
        <v>45808</v>
      </c>
      <c r="O772" s="131">
        <v>46172</v>
      </c>
      <c r="P772" s="127">
        <v>19.4</v>
      </c>
      <c r="Q772" s="145">
        <v>12500</v>
      </c>
      <c r="R772" s="146">
        <v>0.06</v>
      </c>
      <c r="S772" s="147">
        <v>750</v>
      </c>
      <c r="T772" s="148">
        <v>14550</v>
      </c>
      <c r="U772" s="149">
        <v>1455</v>
      </c>
      <c r="V772" s="150">
        <v>0.1</v>
      </c>
      <c r="W772" s="149">
        <v>5820</v>
      </c>
      <c r="X772" s="150">
        <v>0.4</v>
      </c>
      <c r="Y772" s="149">
        <v>0</v>
      </c>
      <c r="Z772" s="157">
        <v>0</v>
      </c>
      <c r="AA772" s="149">
        <v>5820</v>
      </c>
      <c r="AB772" s="149">
        <v>0.4</v>
      </c>
      <c r="AC772" s="149">
        <v>7275</v>
      </c>
      <c r="AD772" s="158">
        <v>0.5</v>
      </c>
      <c r="AE772" s="147">
        <v>1455</v>
      </c>
      <c r="AF772" s="159"/>
      <c r="AH772" s="126" t="s">
        <v>21</v>
      </c>
    </row>
    <row r="773" s="114" customFormat="1" ht="60" spans="1:34">
      <c r="A773" s="126">
        <v>950</v>
      </c>
      <c r="B773" s="126" t="s">
        <v>16</v>
      </c>
      <c r="C773" s="126" t="s">
        <v>965</v>
      </c>
      <c r="D773" s="126" t="s">
        <v>21</v>
      </c>
      <c r="E773" s="127" t="s">
        <v>1540</v>
      </c>
      <c r="F773" s="127"/>
      <c r="G773" s="126" t="s">
        <v>114</v>
      </c>
      <c r="H773" s="128" t="s">
        <v>1889</v>
      </c>
      <c r="I773" s="126" t="s">
        <v>1890</v>
      </c>
      <c r="J773" s="126" t="s">
        <v>1890</v>
      </c>
      <c r="K773" s="126" t="s">
        <v>1891</v>
      </c>
      <c r="L773" s="126" t="s">
        <v>1891</v>
      </c>
      <c r="M773" s="130">
        <v>45807</v>
      </c>
      <c r="N773" s="131">
        <v>45808</v>
      </c>
      <c r="O773" s="131">
        <v>46172</v>
      </c>
      <c r="P773" s="127">
        <v>36.8</v>
      </c>
      <c r="Q773" s="145">
        <v>12500</v>
      </c>
      <c r="R773" s="146">
        <v>0.1</v>
      </c>
      <c r="S773" s="147">
        <v>1250</v>
      </c>
      <c r="T773" s="148">
        <v>46000</v>
      </c>
      <c r="U773" s="149">
        <v>4600</v>
      </c>
      <c r="V773" s="150">
        <v>0.1</v>
      </c>
      <c r="W773" s="149">
        <v>18400</v>
      </c>
      <c r="X773" s="150">
        <v>0.4</v>
      </c>
      <c r="Y773" s="149">
        <v>0</v>
      </c>
      <c r="Z773" s="157">
        <v>0</v>
      </c>
      <c r="AA773" s="149">
        <v>18400</v>
      </c>
      <c r="AB773" s="149">
        <v>0.4</v>
      </c>
      <c r="AC773" s="149">
        <v>23000</v>
      </c>
      <c r="AD773" s="158">
        <v>0.5</v>
      </c>
      <c r="AE773" s="147">
        <v>4600</v>
      </c>
      <c r="AF773" s="159"/>
      <c r="AH773" s="126" t="s">
        <v>21</v>
      </c>
    </row>
    <row r="774" s="114" customFormat="1" ht="36" spans="1:34">
      <c r="A774" s="126">
        <v>951</v>
      </c>
      <c r="B774" s="126" t="s">
        <v>16</v>
      </c>
      <c r="C774" s="126" t="s">
        <v>965</v>
      </c>
      <c r="D774" s="126" t="s">
        <v>21</v>
      </c>
      <c r="E774" s="127" t="s">
        <v>1540</v>
      </c>
      <c r="F774" s="127"/>
      <c r="G774" s="126" t="s">
        <v>114</v>
      </c>
      <c r="H774" s="128" t="s">
        <v>1892</v>
      </c>
      <c r="I774" s="126" t="s">
        <v>1893</v>
      </c>
      <c r="J774" s="126" t="s">
        <v>1893</v>
      </c>
      <c r="K774" s="126" t="s">
        <v>1754</v>
      </c>
      <c r="L774" s="126" t="s">
        <v>1754</v>
      </c>
      <c r="M774" s="130">
        <v>45807</v>
      </c>
      <c r="N774" s="131">
        <v>45808</v>
      </c>
      <c r="O774" s="131">
        <v>46172</v>
      </c>
      <c r="P774" s="127">
        <v>14</v>
      </c>
      <c r="Q774" s="145">
        <v>12500</v>
      </c>
      <c r="R774" s="146">
        <v>0.06</v>
      </c>
      <c r="S774" s="147">
        <v>750</v>
      </c>
      <c r="T774" s="148">
        <v>10500</v>
      </c>
      <c r="U774" s="149">
        <v>1050</v>
      </c>
      <c r="V774" s="150">
        <v>0.1</v>
      </c>
      <c r="W774" s="149">
        <v>4200</v>
      </c>
      <c r="X774" s="150">
        <v>0.4</v>
      </c>
      <c r="Y774" s="149">
        <v>0</v>
      </c>
      <c r="Z774" s="157">
        <v>0</v>
      </c>
      <c r="AA774" s="149">
        <v>4200</v>
      </c>
      <c r="AB774" s="149">
        <v>0.4</v>
      </c>
      <c r="AC774" s="149">
        <v>5250</v>
      </c>
      <c r="AD774" s="158">
        <v>0.5</v>
      </c>
      <c r="AE774" s="147">
        <v>1050</v>
      </c>
      <c r="AF774" s="159"/>
      <c r="AH774" s="126" t="s">
        <v>21</v>
      </c>
    </row>
    <row r="775" s="114" customFormat="1" ht="36" spans="1:34">
      <c r="A775" s="126">
        <v>952</v>
      </c>
      <c r="B775" s="126" t="s">
        <v>16</v>
      </c>
      <c r="C775" s="126" t="s">
        <v>965</v>
      </c>
      <c r="D775" s="126" t="s">
        <v>21</v>
      </c>
      <c r="E775" s="127" t="s">
        <v>1540</v>
      </c>
      <c r="F775" s="127"/>
      <c r="G775" s="126" t="s">
        <v>114</v>
      </c>
      <c r="H775" s="128" t="s">
        <v>1894</v>
      </c>
      <c r="I775" s="126" t="s">
        <v>1895</v>
      </c>
      <c r="J775" s="126" t="s">
        <v>1895</v>
      </c>
      <c r="K775" s="126" t="s">
        <v>1896</v>
      </c>
      <c r="L775" s="126" t="s">
        <v>1896</v>
      </c>
      <c r="M775" s="130">
        <v>45807</v>
      </c>
      <c r="N775" s="131">
        <v>45808</v>
      </c>
      <c r="O775" s="131">
        <v>46172</v>
      </c>
      <c r="P775" s="127">
        <v>56</v>
      </c>
      <c r="Q775" s="145">
        <v>12500</v>
      </c>
      <c r="R775" s="146">
        <v>0.06</v>
      </c>
      <c r="S775" s="147">
        <v>750</v>
      </c>
      <c r="T775" s="148">
        <v>42000</v>
      </c>
      <c r="U775" s="149">
        <v>4200</v>
      </c>
      <c r="V775" s="150">
        <v>0.1</v>
      </c>
      <c r="W775" s="149">
        <v>16800</v>
      </c>
      <c r="X775" s="150">
        <v>0.4</v>
      </c>
      <c r="Y775" s="149">
        <v>0</v>
      </c>
      <c r="Z775" s="157">
        <v>0</v>
      </c>
      <c r="AA775" s="149">
        <v>16800</v>
      </c>
      <c r="AB775" s="149">
        <v>0.4</v>
      </c>
      <c r="AC775" s="149">
        <v>21000</v>
      </c>
      <c r="AD775" s="158">
        <v>0.5</v>
      </c>
      <c r="AE775" s="147">
        <v>4200</v>
      </c>
      <c r="AF775" s="159"/>
      <c r="AH775" s="126" t="s">
        <v>21</v>
      </c>
    </row>
    <row r="776" s="114" customFormat="1" ht="36" spans="1:34">
      <c r="A776" s="126">
        <v>953</v>
      </c>
      <c r="B776" s="126" t="s">
        <v>16</v>
      </c>
      <c r="C776" s="126" t="s">
        <v>965</v>
      </c>
      <c r="D776" s="126" t="s">
        <v>21</v>
      </c>
      <c r="E776" s="127" t="s">
        <v>1540</v>
      </c>
      <c r="F776" s="127"/>
      <c r="G776" s="126" t="s">
        <v>114</v>
      </c>
      <c r="H776" s="128" t="s">
        <v>1897</v>
      </c>
      <c r="I776" s="126" t="s">
        <v>1898</v>
      </c>
      <c r="J776" s="126" t="s">
        <v>1898</v>
      </c>
      <c r="K776" s="126" t="s">
        <v>1663</v>
      </c>
      <c r="L776" s="126" t="s">
        <v>1663</v>
      </c>
      <c r="M776" s="130">
        <v>45807</v>
      </c>
      <c r="N776" s="131">
        <v>45808</v>
      </c>
      <c r="O776" s="131">
        <v>46172</v>
      </c>
      <c r="P776" s="127">
        <v>23.7</v>
      </c>
      <c r="Q776" s="145">
        <v>12500</v>
      </c>
      <c r="R776" s="146">
        <v>0.06</v>
      </c>
      <c r="S776" s="147">
        <v>750</v>
      </c>
      <c r="T776" s="148">
        <v>17775</v>
      </c>
      <c r="U776" s="149">
        <v>1777.5</v>
      </c>
      <c r="V776" s="150">
        <v>0.1</v>
      </c>
      <c r="W776" s="149">
        <v>7110</v>
      </c>
      <c r="X776" s="150">
        <v>0.4</v>
      </c>
      <c r="Y776" s="149">
        <v>0</v>
      </c>
      <c r="Z776" s="157">
        <v>0</v>
      </c>
      <c r="AA776" s="149">
        <v>7110</v>
      </c>
      <c r="AB776" s="149">
        <v>0.4</v>
      </c>
      <c r="AC776" s="149">
        <v>8887.5</v>
      </c>
      <c r="AD776" s="158">
        <v>0.5</v>
      </c>
      <c r="AE776" s="147">
        <v>1777.5</v>
      </c>
      <c r="AF776" s="159"/>
      <c r="AH776" s="126" t="s">
        <v>21</v>
      </c>
    </row>
    <row r="777" s="114" customFormat="1" ht="36" spans="1:34">
      <c r="A777" s="126">
        <v>954</v>
      </c>
      <c r="B777" s="126" t="s">
        <v>16</v>
      </c>
      <c r="C777" s="126" t="s">
        <v>965</v>
      </c>
      <c r="D777" s="126" t="s">
        <v>21</v>
      </c>
      <c r="E777" s="127" t="s">
        <v>1540</v>
      </c>
      <c r="F777" s="127"/>
      <c r="G777" s="126" t="s">
        <v>114</v>
      </c>
      <c r="H777" s="128" t="s">
        <v>1899</v>
      </c>
      <c r="I777" s="126" t="s">
        <v>1900</v>
      </c>
      <c r="J777" s="126" t="s">
        <v>1900</v>
      </c>
      <c r="K777" s="126" t="s">
        <v>1901</v>
      </c>
      <c r="L777" s="126" t="s">
        <v>1901</v>
      </c>
      <c r="M777" s="130">
        <v>45807</v>
      </c>
      <c r="N777" s="131">
        <v>45808</v>
      </c>
      <c r="O777" s="131">
        <v>46172</v>
      </c>
      <c r="P777" s="127">
        <v>22.8</v>
      </c>
      <c r="Q777" s="145">
        <v>12500</v>
      </c>
      <c r="R777" s="146">
        <v>0.1</v>
      </c>
      <c r="S777" s="147">
        <v>1250</v>
      </c>
      <c r="T777" s="148">
        <v>28500</v>
      </c>
      <c r="U777" s="149">
        <v>2850</v>
      </c>
      <c r="V777" s="150">
        <v>0.1</v>
      </c>
      <c r="W777" s="149">
        <v>11400</v>
      </c>
      <c r="X777" s="150">
        <v>0.4</v>
      </c>
      <c r="Y777" s="149">
        <v>0</v>
      </c>
      <c r="Z777" s="157">
        <v>0</v>
      </c>
      <c r="AA777" s="149">
        <v>11400</v>
      </c>
      <c r="AB777" s="149">
        <v>0.4</v>
      </c>
      <c r="AC777" s="149">
        <v>14250</v>
      </c>
      <c r="AD777" s="158">
        <v>0.5</v>
      </c>
      <c r="AE777" s="147">
        <v>2850</v>
      </c>
      <c r="AF777" s="159"/>
      <c r="AH777" s="126" t="s">
        <v>21</v>
      </c>
    </row>
    <row r="778" s="114" customFormat="1" ht="36" spans="1:34">
      <c r="A778" s="126">
        <v>955</v>
      </c>
      <c r="B778" s="126" t="s">
        <v>16</v>
      </c>
      <c r="C778" s="126" t="s">
        <v>965</v>
      </c>
      <c r="D778" s="126" t="s">
        <v>21</v>
      </c>
      <c r="E778" s="127" t="s">
        <v>1540</v>
      </c>
      <c r="F778" s="127"/>
      <c r="G778" s="126" t="s">
        <v>114</v>
      </c>
      <c r="H778" s="128" t="s">
        <v>1902</v>
      </c>
      <c r="I778" s="126" t="s">
        <v>1903</v>
      </c>
      <c r="J778" s="126" t="s">
        <v>1903</v>
      </c>
      <c r="K778" s="126" t="s">
        <v>1904</v>
      </c>
      <c r="L778" s="126" t="s">
        <v>1904</v>
      </c>
      <c r="M778" s="130">
        <v>45807</v>
      </c>
      <c r="N778" s="131">
        <v>45808</v>
      </c>
      <c r="O778" s="131">
        <v>46172</v>
      </c>
      <c r="P778" s="127">
        <v>56</v>
      </c>
      <c r="Q778" s="145">
        <v>12500</v>
      </c>
      <c r="R778" s="146">
        <v>0.06</v>
      </c>
      <c r="S778" s="147">
        <v>750</v>
      </c>
      <c r="T778" s="148">
        <v>42000</v>
      </c>
      <c r="U778" s="149">
        <v>4200</v>
      </c>
      <c r="V778" s="150">
        <v>0.1</v>
      </c>
      <c r="W778" s="149">
        <v>16800</v>
      </c>
      <c r="X778" s="150">
        <v>0.4</v>
      </c>
      <c r="Y778" s="149">
        <v>0</v>
      </c>
      <c r="Z778" s="157">
        <v>0</v>
      </c>
      <c r="AA778" s="149">
        <v>16800</v>
      </c>
      <c r="AB778" s="149">
        <v>0.4</v>
      </c>
      <c r="AC778" s="149">
        <v>21000</v>
      </c>
      <c r="AD778" s="158">
        <v>0.5</v>
      </c>
      <c r="AE778" s="147">
        <v>4200</v>
      </c>
      <c r="AF778" s="159"/>
      <c r="AH778" s="126" t="s">
        <v>21</v>
      </c>
    </row>
    <row r="779" s="114" customFormat="1" ht="36" spans="1:34">
      <c r="A779" s="126">
        <v>956</v>
      </c>
      <c r="B779" s="126" t="s">
        <v>16</v>
      </c>
      <c r="C779" s="126" t="s">
        <v>965</v>
      </c>
      <c r="D779" s="126" t="s">
        <v>21</v>
      </c>
      <c r="E779" s="127" t="s">
        <v>1540</v>
      </c>
      <c r="F779" s="127"/>
      <c r="G779" s="126" t="s">
        <v>114</v>
      </c>
      <c r="H779" s="128" t="s">
        <v>1905</v>
      </c>
      <c r="I779" s="126" t="s">
        <v>1906</v>
      </c>
      <c r="J779" s="126" t="s">
        <v>1906</v>
      </c>
      <c r="K779" s="126" t="s">
        <v>1907</v>
      </c>
      <c r="L779" s="126" t="s">
        <v>1907</v>
      </c>
      <c r="M779" s="130">
        <v>45806</v>
      </c>
      <c r="N779" s="131">
        <v>45808</v>
      </c>
      <c r="O779" s="131">
        <v>46172</v>
      </c>
      <c r="P779" s="127">
        <v>15</v>
      </c>
      <c r="Q779" s="145">
        <v>12500</v>
      </c>
      <c r="R779" s="146">
        <v>0.1</v>
      </c>
      <c r="S779" s="147">
        <v>1250</v>
      </c>
      <c r="T779" s="148">
        <v>18750</v>
      </c>
      <c r="U779" s="149">
        <v>1875</v>
      </c>
      <c r="V779" s="150">
        <v>0.1</v>
      </c>
      <c r="W779" s="149">
        <v>7500</v>
      </c>
      <c r="X779" s="150">
        <v>0.4</v>
      </c>
      <c r="Y779" s="149">
        <v>0</v>
      </c>
      <c r="Z779" s="157">
        <v>0</v>
      </c>
      <c r="AA779" s="149">
        <v>7500</v>
      </c>
      <c r="AB779" s="149">
        <v>0.4</v>
      </c>
      <c r="AC779" s="149">
        <v>9375</v>
      </c>
      <c r="AD779" s="158">
        <v>0.5</v>
      </c>
      <c r="AE779" s="147">
        <v>1875</v>
      </c>
      <c r="AF779" s="159"/>
      <c r="AH779" s="126" t="s">
        <v>21</v>
      </c>
    </row>
    <row r="780" s="114" customFormat="1" ht="36" spans="1:34">
      <c r="A780" s="126">
        <v>957</v>
      </c>
      <c r="B780" s="126" t="s">
        <v>16</v>
      </c>
      <c r="C780" s="126" t="s">
        <v>965</v>
      </c>
      <c r="D780" s="126" t="s">
        <v>21</v>
      </c>
      <c r="E780" s="127" t="s">
        <v>1540</v>
      </c>
      <c r="F780" s="127"/>
      <c r="G780" s="126" t="s">
        <v>114</v>
      </c>
      <c r="H780" s="128" t="s">
        <v>1908</v>
      </c>
      <c r="I780" s="126" t="s">
        <v>1909</v>
      </c>
      <c r="J780" s="126" t="s">
        <v>1909</v>
      </c>
      <c r="K780" s="126" t="s">
        <v>1910</v>
      </c>
      <c r="L780" s="126" t="s">
        <v>1910</v>
      </c>
      <c r="M780" s="130">
        <v>45807</v>
      </c>
      <c r="N780" s="131">
        <v>45808</v>
      </c>
      <c r="O780" s="131">
        <v>46172</v>
      </c>
      <c r="P780" s="127">
        <v>21</v>
      </c>
      <c r="Q780" s="145">
        <v>12500</v>
      </c>
      <c r="R780" s="146">
        <v>0.06</v>
      </c>
      <c r="S780" s="147">
        <v>750</v>
      </c>
      <c r="T780" s="148">
        <v>15750</v>
      </c>
      <c r="U780" s="149">
        <v>1575</v>
      </c>
      <c r="V780" s="150">
        <v>0.1</v>
      </c>
      <c r="W780" s="149">
        <v>6300</v>
      </c>
      <c r="X780" s="150">
        <v>0.4</v>
      </c>
      <c r="Y780" s="149">
        <v>0</v>
      </c>
      <c r="Z780" s="157">
        <v>0</v>
      </c>
      <c r="AA780" s="149">
        <v>6300</v>
      </c>
      <c r="AB780" s="149">
        <v>0.4</v>
      </c>
      <c r="AC780" s="149">
        <v>7875</v>
      </c>
      <c r="AD780" s="158">
        <v>0.5</v>
      </c>
      <c r="AE780" s="147">
        <v>1575</v>
      </c>
      <c r="AF780" s="159"/>
      <c r="AH780" s="126" t="s">
        <v>21</v>
      </c>
    </row>
    <row r="781" s="114" customFormat="1" ht="36" spans="1:34">
      <c r="A781" s="126">
        <v>958</v>
      </c>
      <c r="B781" s="126" t="s">
        <v>16</v>
      </c>
      <c r="C781" s="126" t="s">
        <v>965</v>
      </c>
      <c r="D781" s="126" t="s">
        <v>21</v>
      </c>
      <c r="E781" s="127" t="s">
        <v>1540</v>
      </c>
      <c r="F781" s="127"/>
      <c r="G781" s="126" t="s">
        <v>114</v>
      </c>
      <c r="H781" s="128" t="s">
        <v>1911</v>
      </c>
      <c r="I781" s="126" t="s">
        <v>1912</v>
      </c>
      <c r="J781" s="126" t="s">
        <v>1912</v>
      </c>
      <c r="K781" s="126" t="s">
        <v>1913</v>
      </c>
      <c r="L781" s="126" t="s">
        <v>1913</v>
      </c>
      <c r="M781" s="130">
        <v>45806</v>
      </c>
      <c r="N781" s="131">
        <v>45808</v>
      </c>
      <c r="O781" s="131">
        <v>46172</v>
      </c>
      <c r="P781" s="127">
        <v>30</v>
      </c>
      <c r="Q781" s="145">
        <v>12500</v>
      </c>
      <c r="R781" s="146">
        <v>0.06</v>
      </c>
      <c r="S781" s="147">
        <v>750</v>
      </c>
      <c r="T781" s="148">
        <v>22500</v>
      </c>
      <c r="U781" s="149">
        <v>2250</v>
      </c>
      <c r="V781" s="150">
        <v>0.1</v>
      </c>
      <c r="W781" s="149">
        <v>9000</v>
      </c>
      <c r="X781" s="150">
        <v>0.4</v>
      </c>
      <c r="Y781" s="149">
        <v>0</v>
      </c>
      <c r="Z781" s="157">
        <v>0</v>
      </c>
      <c r="AA781" s="149">
        <v>9000</v>
      </c>
      <c r="AB781" s="149">
        <v>0.4</v>
      </c>
      <c r="AC781" s="149">
        <v>11250</v>
      </c>
      <c r="AD781" s="158">
        <v>0.5</v>
      </c>
      <c r="AE781" s="147">
        <v>2250</v>
      </c>
      <c r="AF781" s="159"/>
      <c r="AH781" s="126" t="s">
        <v>21</v>
      </c>
    </row>
    <row r="782" s="114" customFormat="1" ht="36" spans="1:34">
      <c r="A782" s="126">
        <v>959</v>
      </c>
      <c r="B782" s="126" t="s">
        <v>16</v>
      </c>
      <c r="C782" s="126" t="s">
        <v>965</v>
      </c>
      <c r="D782" s="126" t="s">
        <v>21</v>
      </c>
      <c r="E782" s="127" t="s">
        <v>1540</v>
      </c>
      <c r="F782" s="127"/>
      <c r="G782" s="126" t="s">
        <v>114</v>
      </c>
      <c r="H782" s="128" t="s">
        <v>1914</v>
      </c>
      <c r="I782" s="126" t="s">
        <v>1915</v>
      </c>
      <c r="J782" s="126" t="s">
        <v>1915</v>
      </c>
      <c r="K782" s="126" t="s">
        <v>1916</v>
      </c>
      <c r="L782" s="126" t="s">
        <v>1916</v>
      </c>
      <c r="M782" s="130">
        <v>45807</v>
      </c>
      <c r="N782" s="131">
        <v>45808</v>
      </c>
      <c r="O782" s="131">
        <v>46172</v>
      </c>
      <c r="P782" s="127">
        <v>28.5</v>
      </c>
      <c r="Q782" s="145">
        <v>12500</v>
      </c>
      <c r="R782" s="146">
        <v>0.1</v>
      </c>
      <c r="S782" s="147">
        <v>1250</v>
      </c>
      <c r="T782" s="148">
        <v>35625</v>
      </c>
      <c r="U782" s="149">
        <v>3562.5</v>
      </c>
      <c r="V782" s="150">
        <v>0.1</v>
      </c>
      <c r="W782" s="149">
        <v>14250</v>
      </c>
      <c r="X782" s="150">
        <v>0.4</v>
      </c>
      <c r="Y782" s="149">
        <v>0</v>
      </c>
      <c r="Z782" s="157">
        <v>0</v>
      </c>
      <c r="AA782" s="149">
        <v>14250</v>
      </c>
      <c r="AB782" s="149">
        <v>0.4</v>
      </c>
      <c r="AC782" s="149">
        <v>17812.5</v>
      </c>
      <c r="AD782" s="158">
        <v>0.5</v>
      </c>
      <c r="AE782" s="147">
        <v>3562.5</v>
      </c>
      <c r="AF782" s="159"/>
      <c r="AH782" s="126" t="s">
        <v>21</v>
      </c>
    </row>
    <row r="783" s="114" customFormat="1" ht="36" spans="1:34">
      <c r="A783" s="126">
        <v>960</v>
      </c>
      <c r="B783" s="126" t="s">
        <v>16</v>
      </c>
      <c r="C783" s="126" t="s">
        <v>965</v>
      </c>
      <c r="D783" s="126" t="s">
        <v>21</v>
      </c>
      <c r="E783" s="127" t="s">
        <v>1540</v>
      </c>
      <c r="F783" s="127"/>
      <c r="G783" s="126" t="s">
        <v>114</v>
      </c>
      <c r="H783" s="128" t="s">
        <v>1917</v>
      </c>
      <c r="I783" s="126" t="s">
        <v>1918</v>
      </c>
      <c r="J783" s="126" t="s">
        <v>1918</v>
      </c>
      <c r="K783" s="126" t="s">
        <v>1919</v>
      </c>
      <c r="L783" s="126" t="s">
        <v>1919</v>
      </c>
      <c r="M783" s="130">
        <v>45807</v>
      </c>
      <c r="N783" s="131">
        <v>45808</v>
      </c>
      <c r="O783" s="131">
        <v>46172</v>
      </c>
      <c r="P783" s="127">
        <v>22</v>
      </c>
      <c r="Q783" s="145">
        <v>12500</v>
      </c>
      <c r="R783" s="146">
        <v>0.1</v>
      </c>
      <c r="S783" s="147">
        <v>1250</v>
      </c>
      <c r="T783" s="148">
        <v>27500</v>
      </c>
      <c r="U783" s="149">
        <v>2750</v>
      </c>
      <c r="V783" s="150">
        <v>0.1</v>
      </c>
      <c r="W783" s="149">
        <v>11000</v>
      </c>
      <c r="X783" s="150">
        <v>0.4</v>
      </c>
      <c r="Y783" s="149">
        <v>0</v>
      </c>
      <c r="Z783" s="157">
        <v>0</v>
      </c>
      <c r="AA783" s="149">
        <v>11000</v>
      </c>
      <c r="AB783" s="149">
        <v>0.4</v>
      </c>
      <c r="AC783" s="149">
        <v>13750</v>
      </c>
      <c r="AD783" s="158">
        <v>0.5</v>
      </c>
      <c r="AE783" s="147">
        <v>2750</v>
      </c>
      <c r="AF783" s="159"/>
      <c r="AH783" s="126" t="s">
        <v>21</v>
      </c>
    </row>
    <row r="784" s="114" customFormat="1" ht="36" spans="1:34">
      <c r="A784" s="126">
        <v>961</v>
      </c>
      <c r="B784" s="126" t="s">
        <v>16</v>
      </c>
      <c r="C784" s="126" t="s">
        <v>965</v>
      </c>
      <c r="D784" s="126" t="s">
        <v>21</v>
      </c>
      <c r="E784" s="127" t="s">
        <v>1540</v>
      </c>
      <c r="F784" s="127"/>
      <c r="G784" s="126" t="s">
        <v>114</v>
      </c>
      <c r="H784" s="128" t="s">
        <v>1920</v>
      </c>
      <c r="I784" s="126" t="s">
        <v>1921</v>
      </c>
      <c r="J784" s="126" t="s">
        <v>1921</v>
      </c>
      <c r="K784" s="126" t="s">
        <v>1922</v>
      </c>
      <c r="L784" s="126" t="s">
        <v>1922</v>
      </c>
      <c r="M784" s="130">
        <v>45806</v>
      </c>
      <c r="N784" s="131">
        <v>45808</v>
      </c>
      <c r="O784" s="131">
        <v>46172</v>
      </c>
      <c r="P784" s="127">
        <v>12.8</v>
      </c>
      <c r="Q784" s="145">
        <v>12500</v>
      </c>
      <c r="R784" s="146">
        <v>0.1</v>
      </c>
      <c r="S784" s="147">
        <v>1250</v>
      </c>
      <c r="T784" s="148">
        <v>16000</v>
      </c>
      <c r="U784" s="149">
        <v>1600</v>
      </c>
      <c r="V784" s="150">
        <v>0.1</v>
      </c>
      <c r="W784" s="149">
        <v>6400</v>
      </c>
      <c r="X784" s="150">
        <v>0.4</v>
      </c>
      <c r="Y784" s="149">
        <v>0</v>
      </c>
      <c r="Z784" s="157">
        <v>0</v>
      </c>
      <c r="AA784" s="149">
        <v>6400</v>
      </c>
      <c r="AB784" s="149">
        <v>0.4</v>
      </c>
      <c r="AC784" s="149">
        <v>8000</v>
      </c>
      <c r="AD784" s="158">
        <v>0.5</v>
      </c>
      <c r="AE784" s="147">
        <v>1600</v>
      </c>
      <c r="AF784" s="159"/>
      <c r="AH784" s="126" t="s">
        <v>21</v>
      </c>
    </row>
    <row r="785" s="114" customFormat="1" ht="36" spans="1:34">
      <c r="A785" s="126">
        <v>962</v>
      </c>
      <c r="B785" s="126" t="s">
        <v>16</v>
      </c>
      <c r="C785" s="126" t="s">
        <v>965</v>
      </c>
      <c r="D785" s="126" t="s">
        <v>21</v>
      </c>
      <c r="E785" s="127" t="s">
        <v>1540</v>
      </c>
      <c r="F785" s="127"/>
      <c r="G785" s="126" t="s">
        <v>114</v>
      </c>
      <c r="H785" s="128" t="s">
        <v>1923</v>
      </c>
      <c r="I785" s="126" t="s">
        <v>1924</v>
      </c>
      <c r="J785" s="126" t="s">
        <v>1924</v>
      </c>
      <c r="K785" s="126" t="s">
        <v>1925</v>
      </c>
      <c r="L785" s="126" t="s">
        <v>1925</v>
      </c>
      <c r="M785" s="130">
        <v>45806</v>
      </c>
      <c r="N785" s="131">
        <v>45808</v>
      </c>
      <c r="O785" s="131">
        <v>46172</v>
      </c>
      <c r="P785" s="127">
        <v>56</v>
      </c>
      <c r="Q785" s="145">
        <v>12500</v>
      </c>
      <c r="R785" s="146">
        <v>0.1</v>
      </c>
      <c r="S785" s="147">
        <v>1250</v>
      </c>
      <c r="T785" s="148">
        <v>70000</v>
      </c>
      <c r="U785" s="149">
        <v>7000</v>
      </c>
      <c r="V785" s="150">
        <v>0.1</v>
      </c>
      <c r="W785" s="149">
        <v>28000</v>
      </c>
      <c r="X785" s="150">
        <v>0.4</v>
      </c>
      <c r="Y785" s="149">
        <v>0</v>
      </c>
      <c r="Z785" s="157">
        <v>0</v>
      </c>
      <c r="AA785" s="149">
        <v>28000</v>
      </c>
      <c r="AB785" s="149">
        <v>0.4</v>
      </c>
      <c r="AC785" s="149">
        <v>35000</v>
      </c>
      <c r="AD785" s="158">
        <v>0.5</v>
      </c>
      <c r="AE785" s="147">
        <v>7000</v>
      </c>
      <c r="AF785" s="159"/>
      <c r="AH785" s="126" t="s">
        <v>21</v>
      </c>
    </row>
    <row r="786" s="114" customFormat="1" ht="48" spans="1:34">
      <c r="A786" s="126">
        <v>963</v>
      </c>
      <c r="B786" s="126" t="s">
        <v>16</v>
      </c>
      <c r="C786" s="126" t="s">
        <v>965</v>
      </c>
      <c r="D786" s="126" t="s">
        <v>21</v>
      </c>
      <c r="E786" s="127" t="s">
        <v>1540</v>
      </c>
      <c r="F786" s="127"/>
      <c r="G786" s="126" t="s">
        <v>114</v>
      </c>
      <c r="H786" s="128" t="s">
        <v>1926</v>
      </c>
      <c r="I786" s="126" t="s">
        <v>1927</v>
      </c>
      <c r="J786" s="126" t="s">
        <v>1927</v>
      </c>
      <c r="K786" s="126" t="s">
        <v>1928</v>
      </c>
      <c r="L786" s="126" t="s">
        <v>1928</v>
      </c>
      <c r="M786" s="130">
        <v>45806</v>
      </c>
      <c r="N786" s="131">
        <v>45808</v>
      </c>
      <c r="O786" s="131">
        <v>46172</v>
      </c>
      <c r="P786" s="127">
        <v>23.7</v>
      </c>
      <c r="Q786" s="145">
        <v>12500</v>
      </c>
      <c r="R786" s="146">
        <v>0.1</v>
      </c>
      <c r="S786" s="147">
        <v>1250</v>
      </c>
      <c r="T786" s="148">
        <v>29625</v>
      </c>
      <c r="U786" s="149">
        <v>2962.5</v>
      </c>
      <c r="V786" s="150">
        <v>0.1</v>
      </c>
      <c r="W786" s="149">
        <v>11850</v>
      </c>
      <c r="X786" s="150">
        <v>0.4</v>
      </c>
      <c r="Y786" s="149">
        <v>0</v>
      </c>
      <c r="Z786" s="157">
        <v>0</v>
      </c>
      <c r="AA786" s="149">
        <v>11850</v>
      </c>
      <c r="AB786" s="149">
        <v>0.4</v>
      </c>
      <c r="AC786" s="149">
        <v>14812.5</v>
      </c>
      <c r="AD786" s="158">
        <v>0.5</v>
      </c>
      <c r="AE786" s="147">
        <v>2962.5</v>
      </c>
      <c r="AF786" s="159"/>
      <c r="AH786" s="126" t="s">
        <v>21</v>
      </c>
    </row>
    <row r="787" s="114" customFormat="1" ht="36" spans="1:34">
      <c r="A787" s="126">
        <v>964</v>
      </c>
      <c r="B787" s="126" t="s">
        <v>16</v>
      </c>
      <c r="C787" s="126" t="s">
        <v>965</v>
      </c>
      <c r="D787" s="126" t="s">
        <v>21</v>
      </c>
      <c r="E787" s="127" t="s">
        <v>1540</v>
      </c>
      <c r="F787" s="127"/>
      <c r="G787" s="126" t="s">
        <v>114</v>
      </c>
      <c r="H787" s="128" t="s">
        <v>1929</v>
      </c>
      <c r="I787" s="126" t="s">
        <v>1930</v>
      </c>
      <c r="J787" s="126" t="s">
        <v>1930</v>
      </c>
      <c r="K787" s="126" t="s">
        <v>1931</v>
      </c>
      <c r="L787" s="126" t="s">
        <v>1931</v>
      </c>
      <c r="M787" s="130">
        <v>45806</v>
      </c>
      <c r="N787" s="131">
        <v>45808</v>
      </c>
      <c r="O787" s="131">
        <v>46172</v>
      </c>
      <c r="P787" s="127">
        <v>45</v>
      </c>
      <c r="Q787" s="145">
        <v>12500</v>
      </c>
      <c r="R787" s="146">
        <v>0.06</v>
      </c>
      <c r="S787" s="147">
        <v>750</v>
      </c>
      <c r="T787" s="148">
        <v>33750</v>
      </c>
      <c r="U787" s="149">
        <v>3375</v>
      </c>
      <c r="V787" s="150">
        <v>0.1</v>
      </c>
      <c r="W787" s="149">
        <v>13500</v>
      </c>
      <c r="X787" s="150">
        <v>0.4</v>
      </c>
      <c r="Y787" s="149">
        <v>0</v>
      </c>
      <c r="Z787" s="157">
        <v>0</v>
      </c>
      <c r="AA787" s="149">
        <v>13500</v>
      </c>
      <c r="AB787" s="149">
        <v>0.4</v>
      </c>
      <c r="AC787" s="149">
        <v>16875</v>
      </c>
      <c r="AD787" s="158">
        <v>0.5</v>
      </c>
      <c r="AE787" s="147">
        <v>3375</v>
      </c>
      <c r="AF787" s="159"/>
      <c r="AH787" s="126" t="s">
        <v>21</v>
      </c>
    </row>
    <row r="788" s="114" customFormat="1" ht="48" spans="1:34">
      <c r="A788" s="126">
        <v>965</v>
      </c>
      <c r="B788" s="126" t="s">
        <v>16</v>
      </c>
      <c r="C788" s="126" t="s">
        <v>965</v>
      </c>
      <c r="D788" s="126" t="s">
        <v>21</v>
      </c>
      <c r="E788" s="127" t="s">
        <v>1540</v>
      </c>
      <c r="F788" s="127"/>
      <c r="G788" s="126" t="s">
        <v>114</v>
      </c>
      <c r="H788" s="128" t="s">
        <v>1932</v>
      </c>
      <c r="I788" s="126" t="s">
        <v>1933</v>
      </c>
      <c r="J788" s="126" t="s">
        <v>1933</v>
      </c>
      <c r="K788" s="126" t="s">
        <v>1934</v>
      </c>
      <c r="L788" s="126" t="s">
        <v>1934</v>
      </c>
      <c r="M788" s="130">
        <v>45807</v>
      </c>
      <c r="N788" s="131">
        <v>45808</v>
      </c>
      <c r="O788" s="131">
        <v>46172</v>
      </c>
      <c r="P788" s="127">
        <v>6.8</v>
      </c>
      <c r="Q788" s="145">
        <v>12500</v>
      </c>
      <c r="R788" s="146">
        <v>0.1</v>
      </c>
      <c r="S788" s="147">
        <v>1250</v>
      </c>
      <c r="T788" s="148">
        <v>8500</v>
      </c>
      <c r="U788" s="149">
        <v>850</v>
      </c>
      <c r="V788" s="150">
        <v>0.1</v>
      </c>
      <c r="W788" s="149">
        <v>3400</v>
      </c>
      <c r="X788" s="150">
        <v>0.4</v>
      </c>
      <c r="Y788" s="149">
        <v>0</v>
      </c>
      <c r="Z788" s="157">
        <v>0</v>
      </c>
      <c r="AA788" s="149">
        <v>3400</v>
      </c>
      <c r="AB788" s="149">
        <v>0.4</v>
      </c>
      <c r="AC788" s="149">
        <v>4250</v>
      </c>
      <c r="AD788" s="158">
        <v>0.5</v>
      </c>
      <c r="AE788" s="147">
        <v>850</v>
      </c>
      <c r="AF788" s="159"/>
      <c r="AH788" s="126" t="s">
        <v>21</v>
      </c>
    </row>
    <row r="789" s="114" customFormat="1" ht="36" spans="1:34">
      <c r="A789" s="126">
        <v>966</v>
      </c>
      <c r="B789" s="126" t="s">
        <v>16</v>
      </c>
      <c r="C789" s="126" t="s">
        <v>965</v>
      </c>
      <c r="D789" s="126" t="s">
        <v>21</v>
      </c>
      <c r="E789" s="127" t="s">
        <v>1540</v>
      </c>
      <c r="F789" s="127"/>
      <c r="G789" s="126" t="s">
        <v>114</v>
      </c>
      <c r="H789" s="128" t="s">
        <v>1935</v>
      </c>
      <c r="I789" s="126" t="s">
        <v>1936</v>
      </c>
      <c r="J789" s="126" t="s">
        <v>1936</v>
      </c>
      <c r="K789" s="126" t="s">
        <v>1937</v>
      </c>
      <c r="L789" s="126" t="s">
        <v>1937</v>
      </c>
      <c r="M789" s="130">
        <v>45806</v>
      </c>
      <c r="N789" s="131">
        <v>45808</v>
      </c>
      <c r="O789" s="131">
        <v>46172</v>
      </c>
      <c r="P789" s="127">
        <v>14</v>
      </c>
      <c r="Q789" s="145">
        <v>12500</v>
      </c>
      <c r="R789" s="146">
        <v>0.06</v>
      </c>
      <c r="S789" s="147">
        <v>750</v>
      </c>
      <c r="T789" s="148">
        <v>10500</v>
      </c>
      <c r="U789" s="149">
        <v>1050</v>
      </c>
      <c r="V789" s="150">
        <v>0.1</v>
      </c>
      <c r="W789" s="149">
        <v>4200</v>
      </c>
      <c r="X789" s="150">
        <v>0.4</v>
      </c>
      <c r="Y789" s="149">
        <v>0</v>
      </c>
      <c r="Z789" s="157">
        <v>0</v>
      </c>
      <c r="AA789" s="149">
        <v>4200</v>
      </c>
      <c r="AB789" s="149">
        <v>0.4</v>
      </c>
      <c r="AC789" s="149">
        <v>5250</v>
      </c>
      <c r="AD789" s="158">
        <v>0.5</v>
      </c>
      <c r="AE789" s="147">
        <v>1050</v>
      </c>
      <c r="AF789" s="159"/>
      <c r="AH789" s="126" t="s">
        <v>21</v>
      </c>
    </row>
    <row r="790" s="114" customFormat="1" ht="48" spans="1:34">
      <c r="A790" s="126">
        <v>967</v>
      </c>
      <c r="B790" s="126" t="s">
        <v>16</v>
      </c>
      <c r="C790" s="126" t="s">
        <v>965</v>
      </c>
      <c r="D790" s="126" t="s">
        <v>21</v>
      </c>
      <c r="E790" s="127" t="s">
        <v>1540</v>
      </c>
      <c r="F790" s="127"/>
      <c r="G790" s="126" t="s">
        <v>114</v>
      </c>
      <c r="H790" s="128" t="s">
        <v>1938</v>
      </c>
      <c r="I790" s="126" t="s">
        <v>1939</v>
      </c>
      <c r="J790" s="126" t="s">
        <v>1939</v>
      </c>
      <c r="K790" s="126" t="s">
        <v>1940</v>
      </c>
      <c r="L790" s="126" t="s">
        <v>1940</v>
      </c>
      <c r="M790" s="130">
        <v>45806</v>
      </c>
      <c r="N790" s="131">
        <v>45808</v>
      </c>
      <c r="O790" s="131">
        <v>46172</v>
      </c>
      <c r="P790" s="127">
        <v>36</v>
      </c>
      <c r="Q790" s="145">
        <v>12500</v>
      </c>
      <c r="R790" s="146">
        <v>0.1</v>
      </c>
      <c r="S790" s="147">
        <v>1250</v>
      </c>
      <c r="T790" s="148">
        <v>45000</v>
      </c>
      <c r="U790" s="149">
        <v>4500</v>
      </c>
      <c r="V790" s="150">
        <v>0.1</v>
      </c>
      <c r="W790" s="149">
        <v>18000</v>
      </c>
      <c r="X790" s="150">
        <v>0.4</v>
      </c>
      <c r="Y790" s="149">
        <v>0</v>
      </c>
      <c r="Z790" s="157">
        <v>0</v>
      </c>
      <c r="AA790" s="149">
        <v>18000</v>
      </c>
      <c r="AB790" s="149">
        <v>0.4</v>
      </c>
      <c r="AC790" s="149">
        <v>22500</v>
      </c>
      <c r="AD790" s="158">
        <v>0.5</v>
      </c>
      <c r="AE790" s="147">
        <v>4500</v>
      </c>
      <c r="AF790" s="159"/>
      <c r="AH790" s="126" t="s">
        <v>21</v>
      </c>
    </row>
    <row r="791" s="114" customFormat="1" ht="36" spans="1:34">
      <c r="A791" s="126">
        <v>968</v>
      </c>
      <c r="B791" s="126" t="s">
        <v>16</v>
      </c>
      <c r="C791" s="126" t="s">
        <v>965</v>
      </c>
      <c r="D791" s="126" t="s">
        <v>21</v>
      </c>
      <c r="E791" s="127" t="s">
        <v>1540</v>
      </c>
      <c r="F791" s="127"/>
      <c r="G791" s="126" t="s">
        <v>114</v>
      </c>
      <c r="H791" s="128" t="s">
        <v>1941</v>
      </c>
      <c r="I791" s="126" t="s">
        <v>1942</v>
      </c>
      <c r="J791" s="126" t="s">
        <v>1942</v>
      </c>
      <c r="K791" s="126" t="s">
        <v>1943</v>
      </c>
      <c r="L791" s="126" t="s">
        <v>1943</v>
      </c>
      <c r="M791" s="130">
        <v>45811</v>
      </c>
      <c r="N791" s="131">
        <v>45812</v>
      </c>
      <c r="O791" s="131">
        <v>46176</v>
      </c>
      <c r="P791" s="127">
        <v>25</v>
      </c>
      <c r="Q791" s="145">
        <v>12500</v>
      </c>
      <c r="R791" s="146">
        <v>0.06</v>
      </c>
      <c r="S791" s="147">
        <v>750</v>
      </c>
      <c r="T791" s="148">
        <v>18750</v>
      </c>
      <c r="U791" s="149">
        <v>1875</v>
      </c>
      <c r="V791" s="150">
        <v>0.1</v>
      </c>
      <c r="W791" s="149">
        <v>7500</v>
      </c>
      <c r="X791" s="150">
        <v>0.4</v>
      </c>
      <c r="Y791" s="149">
        <v>0</v>
      </c>
      <c r="Z791" s="157">
        <v>0</v>
      </c>
      <c r="AA791" s="149">
        <v>7500</v>
      </c>
      <c r="AB791" s="149">
        <v>0.4</v>
      </c>
      <c r="AC791" s="149">
        <v>9375</v>
      </c>
      <c r="AD791" s="158">
        <v>0.5</v>
      </c>
      <c r="AE791" s="147">
        <v>1875</v>
      </c>
      <c r="AF791" s="159"/>
      <c r="AH791" s="126" t="s">
        <v>21</v>
      </c>
    </row>
    <row r="792" s="114" customFormat="1" ht="36" spans="1:34">
      <c r="A792" s="126">
        <v>969</v>
      </c>
      <c r="B792" s="126" t="s">
        <v>16</v>
      </c>
      <c r="C792" s="126" t="s">
        <v>965</v>
      </c>
      <c r="D792" s="126" t="s">
        <v>21</v>
      </c>
      <c r="E792" s="127" t="s">
        <v>1540</v>
      </c>
      <c r="F792" s="127"/>
      <c r="G792" s="126" t="s">
        <v>114</v>
      </c>
      <c r="H792" s="128" t="s">
        <v>1944</v>
      </c>
      <c r="I792" s="126" t="s">
        <v>1945</v>
      </c>
      <c r="J792" s="126" t="s">
        <v>1945</v>
      </c>
      <c r="K792" s="126" t="s">
        <v>1946</v>
      </c>
      <c r="L792" s="126" t="s">
        <v>1946</v>
      </c>
      <c r="M792" s="130">
        <v>45811</v>
      </c>
      <c r="N792" s="131">
        <v>45812</v>
      </c>
      <c r="O792" s="131">
        <v>46176</v>
      </c>
      <c r="P792" s="127">
        <v>29</v>
      </c>
      <c r="Q792" s="145">
        <v>12500</v>
      </c>
      <c r="R792" s="146">
        <v>0.06</v>
      </c>
      <c r="S792" s="147">
        <v>750</v>
      </c>
      <c r="T792" s="148">
        <v>21750</v>
      </c>
      <c r="U792" s="149">
        <v>2175</v>
      </c>
      <c r="V792" s="150">
        <v>0.1</v>
      </c>
      <c r="W792" s="149">
        <v>8700</v>
      </c>
      <c r="X792" s="150">
        <v>0.4</v>
      </c>
      <c r="Y792" s="149">
        <v>0</v>
      </c>
      <c r="Z792" s="157">
        <v>0</v>
      </c>
      <c r="AA792" s="149">
        <v>8700</v>
      </c>
      <c r="AB792" s="149">
        <v>0.4</v>
      </c>
      <c r="AC792" s="149">
        <v>10875</v>
      </c>
      <c r="AD792" s="158">
        <v>0.5</v>
      </c>
      <c r="AE792" s="147">
        <v>2175</v>
      </c>
      <c r="AF792" s="159"/>
      <c r="AH792" s="126" t="s">
        <v>21</v>
      </c>
    </row>
    <row r="793" s="114" customFormat="1" ht="36" spans="1:34">
      <c r="A793" s="126">
        <v>970</v>
      </c>
      <c r="B793" s="126" t="s">
        <v>16</v>
      </c>
      <c r="C793" s="126" t="s">
        <v>965</v>
      </c>
      <c r="D793" s="126" t="s">
        <v>21</v>
      </c>
      <c r="E793" s="127" t="s">
        <v>1540</v>
      </c>
      <c r="F793" s="127"/>
      <c r="G793" s="126" t="s">
        <v>114</v>
      </c>
      <c r="H793" s="128" t="s">
        <v>1947</v>
      </c>
      <c r="I793" s="126" t="s">
        <v>1948</v>
      </c>
      <c r="J793" s="126" t="s">
        <v>1948</v>
      </c>
      <c r="K793" s="126" t="s">
        <v>1949</v>
      </c>
      <c r="L793" s="126" t="s">
        <v>1949</v>
      </c>
      <c r="M793" s="130">
        <v>45811</v>
      </c>
      <c r="N793" s="131">
        <v>45813</v>
      </c>
      <c r="O793" s="131">
        <v>46177</v>
      </c>
      <c r="P793" s="127">
        <v>19.5</v>
      </c>
      <c r="Q793" s="145">
        <v>12500</v>
      </c>
      <c r="R793" s="146">
        <v>0.06</v>
      </c>
      <c r="S793" s="147">
        <v>750</v>
      </c>
      <c r="T793" s="148">
        <v>14625</v>
      </c>
      <c r="U793" s="149">
        <v>1462.5</v>
      </c>
      <c r="V793" s="150">
        <v>0.1</v>
      </c>
      <c r="W793" s="149">
        <v>5850</v>
      </c>
      <c r="X793" s="150">
        <v>0.4</v>
      </c>
      <c r="Y793" s="149">
        <v>0</v>
      </c>
      <c r="Z793" s="157">
        <v>0</v>
      </c>
      <c r="AA793" s="149">
        <v>5850</v>
      </c>
      <c r="AB793" s="149">
        <v>0.4</v>
      </c>
      <c r="AC793" s="149">
        <v>7312.5</v>
      </c>
      <c r="AD793" s="158">
        <v>0.5</v>
      </c>
      <c r="AE793" s="147">
        <v>1462.5</v>
      </c>
      <c r="AF793" s="159"/>
      <c r="AH793" s="126" t="s">
        <v>21</v>
      </c>
    </row>
    <row r="794" s="114" customFormat="1" ht="36" spans="1:34">
      <c r="A794" s="126">
        <v>971</v>
      </c>
      <c r="B794" s="126" t="s">
        <v>16</v>
      </c>
      <c r="C794" s="126" t="s">
        <v>965</v>
      </c>
      <c r="D794" s="126" t="s">
        <v>21</v>
      </c>
      <c r="E794" s="127" t="s">
        <v>1540</v>
      </c>
      <c r="F794" s="127"/>
      <c r="G794" s="126" t="s">
        <v>114</v>
      </c>
      <c r="H794" s="128" t="s">
        <v>1950</v>
      </c>
      <c r="I794" s="126" t="s">
        <v>1951</v>
      </c>
      <c r="J794" s="126" t="s">
        <v>1951</v>
      </c>
      <c r="K794" s="126" t="s">
        <v>1952</v>
      </c>
      <c r="L794" s="126" t="s">
        <v>1952</v>
      </c>
      <c r="M794" s="130">
        <v>45811</v>
      </c>
      <c r="N794" s="131">
        <v>45813</v>
      </c>
      <c r="O794" s="131">
        <v>46177</v>
      </c>
      <c r="P794" s="127">
        <v>42</v>
      </c>
      <c r="Q794" s="145">
        <v>12500</v>
      </c>
      <c r="R794" s="146">
        <v>0.06</v>
      </c>
      <c r="S794" s="147">
        <v>750</v>
      </c>
      <c r="T794" s="148">
        <v>31500</v>
      </c>
      <c r="U794" s="149">
        <v>3150</v>
      </c>
      <c r="V794" s="150">
        <v>0.1</v>
      </c>
      <c r="W794" s="149">
        <v>12600</v>
      </c>
      <c r="X794" s="150">
        <v>0.4</v>
      </c>
      <c r="Y794" s="149">
        <v>0</v>
      </c>
      <c r="Z794" s="157">
        <v>0</v>
      </c>
      <c r="AA794" s="149">
        <v>12600</v>
      </c>
      <c r="AB794" s="149">
        <v>0.4</v>
      </c>
      <c r="AC794" s="149">
        <v>15750</v>
      </c>
      <c r="AD794" s="158">
        <v>0.5</v>
      </c>
      <c r="AE794" s="147">
        <v>3150</v>
      </c>
      <c r="AF794" s="159"/>
      <c r="AH794" s="126" t="s">
        <v>21</v>
      </c>
    </row>
    <row r="795" s="114" customFormat="1" ht="48" spans="1:34">
      <c r="A795" s="126">
        <v>972</v>
      </c>
      <c r="B795" s="126" t="s">
        <v>16</v>
      </c>
      <c r="C795" s="126" t="s">
        <v>965</v>
      </c>
      <c r="D795" s="126" t="s">
        <v>21</v>
      </c>
      <c r="E795" s="127" t="s">
        <v>1540</v>
      </c>
      <c r="F795" s="127"/>
      <c r="G795" s="126" t="s">
        <v>114</v>
      </c>
      <c r="H795" s="128" t="s">
        <v>1953</v>
      </c>
      <c r="I795" s="126" t="s">
        <v>1954</v>
      </c>
      <c r="J795" s="126" t="s">
        <v>1954</v>
      </c>
      <c r="K795" s="126" t="s">
        <v>1955</v>
      </c>
      <c r="L795" s="126" t="s">
        <v>1955</v>
      </c>
      <c r="M795" s="130">
        <v>45812</v>
      </c>
      <c r="N795" s="131">
        <v>45813</v>
      </c>
      <c r="O795" s="131">
        <v>46177</v>
      </c>
      <c r="P795" s="127">
        <v>20</v>
      </c>
      <c r="Q795" s="145">
        <v>12500</v>
      </c>
      <c r="R795" s="146">
        <v>0.1</v>
      </c>
      <c r="S795" s="147">
        <v>1250</v>
      </c>
      <c r="T795" s="148">
        <v>25000</v>
      </c>
      <c r="U795" s="149">
        <v>2500</v>
      </c>
      <c r="V795" s="150">
        <v>0.1</v>
      </c>
      <c r="W795" s="149">
        <v>10000</v>
      </c>
      <c r="X795" s="150">
        <v>0.4</v>
      </c>
      <c r="Y795" s="149">
        <v>0</v>
      </c>
      <c r="Z795" s="157">
        <v>0</v>
      </c>
      <c r="AA795" s="149">
        <v>10000</v>
      </c>
      <c r="AB795" s="149">
        <v>0.4</v>
      </c>
      <c r="AC795" s="149">
        <v>12500</v>
      </c>
      <c r="AD795" s="158">
        <v>0.5</v>
      </c>
      <c r="AE795" s="147">
        <v>2500</v>
      </c>
      <c r="AF795" s="159"/>
      <c r="AH795" s="126" t="s">
        <v>21</v>
      </c>
    </row>
    <row r="796" s="114" customFormat="1" ht="36" spans="1:34">
      <c r="A796" s="126">
        <v>973</v>
      </c>
      <c r="B796" s="126" t="s">
        <v>16</v>
      </c>
      <c r="C796" s="126" t="s">
        <v>965</v>
      </c>
      <c r="D796" s="126" t="s">
        <v>21</v>
      </c>
      <c r="E796" s="127" t="s">
        <v>1540</v>
      </c>
      <c r="F796" s="127"/>
      <c r="G796" s="126" t="s">
        <v>114</v>
      </c>
      <c r="H796" s="128" t="s">
        <v>1956</v>
      </c>
      <c r="I796" s="126" t="s">
        <v>1865</v>
      </c>
      <c r="J796" s="126" t="s">
        <v>1865</v>
      </c>
      <c r="K796" s="126" t="s">
        <v>1957</v>
      </c>
      <c r="L796" s="126" t="s">
        <v>1957</v>
      </c>
      <c r="M796" s="130">
        <v>45807</v>
      </c>
      <c r="N796" s="131">
        <v>45813</v>
      </c>
      <c r="O796" s="131">
        <v>46177</v>
      </c>
      <c r="P796" s="127">
        <v>88.6</v>
      </c>
      <c r="Q796" s="145">
        <v>12500</v>
      </c>
      <c r="R796" s="146">
        <v>0.1</v>
      </c>
      <c r="S796" s="147">
        <v>1250</v>
      </c>
      <c r="T796" s="148">
        <v>110750</v>
      </c>
      <c r="U796" s="149">
        <v>11075</v>
      </c>
      <c r="V796" s="150">
        <v>0.1</v>
      </c>
      <c r="W796" s="149">
        <v>44300</v>
      </c>
      <c r="X796" s="150">
        <v>0.4</v>
      </c>
      <c r="Y796" s="149">
        <v>0</v>
      </c>
      <c r="Z796" s="157">
        <v>0</v>
      </c>
      <c r="AA796" s="149">
        <v>44300</v>
      </c>
      <c r="AB796" s="149">
        <v>0.4</v>
      </c>
      <c r="AC796" s="149">
        <v>55375</v>
      </c>
      <c r="AD796" s="158">
        <v>0.5</v>
      </c>
      <c r="AE796" s="147">
        <v>11075</v>
      </c>
      <c r="AF796" s="159"/>
      <c r="AH796" s="126" t="s">
        <v>21</v>
      </c>
    </row>
    <row r="797" s="114" customFormat="1" ht="36" spans="1:34">
      <c r="A797" s="126">
        <v>974</v>
      </c>
      <c r="B797" s="126" t="s">
        <v>16</v>
      </c>
      <c r="C797" s="126" t="s">
        <v>965</v>
      </c>
      <c r="D797" s="126" t="s">
        <v>21</v>
      </c>
      <c r="E797" s="127" t="s">
        <v>1540</v>
      </c>
      <c r="F797" s="127"/>
      <c r="G797" s="126" t="s">
        <v>114</v>
      </c>
      <c r="H797" s="128" t="s">
        <v>1958</v>
      </c>
      <c r="I797" s="126" t="s">
        <v>1954</v>
      </c>
      <c r="J797" s="126" t="s">
        <v>1954</v>
      </c>
      <c r="K797" s="126" t="s">
        <v>1959</v>
      </c>
      <c r="L797" s="126" t="s">
        <v>1959</v>
      </c>
      <c r="M797" s="130">
        <v>45812</v>
      </c>
      <c r="N797" s="131">
        <v>45815</v>
      </c>
      <c r="O797" s="131">
        <v>46179</v>
      </c>
      <c r="P797" s="127">
        <v>75.6</v>
      </c>
      <c r="Q797" s="145">
        <v>12500</v>
      </c>
      <c r="R797" s="146">
        <v>0.1</v>
      </c>
      <c r="S797" s="147">
        <v>1250</v>
      </c>
      <c r="T797" s="148">
        <v>94500</v>
      </c>
      <c r="U797" s="149">
        <v>9450</v>
      </c>
      <c r="V797" s="150">
        <v>0.1</v>
      </c>
      <c r="W797" s="149">
        <v>37800</v>
      </c>
      <c r="X797" s="150">
        <v>0.4</v>
      </c>
      <c r="Y797" s="149">
        <v>0</v>
      </c>
      <c r="Z797" s="157">
        <v>0</v>
      </c>
      <c r="AA797" s="149">
        <v>37800</v>
      </c>
      <c r="AB797" s="149">
        <v>0.4</v>
      </c>
      <c r="AC797" s="149">
        <v>47250</v>
      </c>
      <c r="AD797" s="158">
        <v>0.5</v>
      </c>
      <c r="AE797" s="147">
        <v>9450</v>
      </c>
      <c r="AF797" s="159"/>
      <c r="AH797" s="126" t="s">
        <v>21</v>
      </c>
    </row>
    <row r="798" s="114" customFormat="1" ht="36" spans="1:34">
      <c r="A798" s="126">
        <v>975</v>
      </c>
      <c r="B798" s="126" t="s">
        <v>16</v>
      </c>
      <c r="C798" s="126" t="s">
        <v>965</v>
      </c>
      <c r="D798" s="126" t="s">
        <v>21</v>
      </c>
      <c r="E798" s="127" t="s">
        <v>1540</v>
      </c>
      <c r="F798" s="127"/>
      <c r="G798" s="126" t="s">
        <v>114</v>
      </c>
      <c r="H798" s="128" t="s">
        <v>1960</v>
      </c>
      <c r="I798" s="126" t="s">
        <v>1961</v>
      </c>
      <c r="J798" s="126" t="s">
        <v>1961</v>
      </c>
      <c r="K798" s="126" t="s">
        <v>1962</v>
      </c>
      <c r="L798" s="126" t="s">
        <v>1962</v>
      </c>
      <c r="M798" s="130">
        <v>45813</v>
      </c>
      <c r="N798" s="131">
        <v>45815</v>
      </c>
      <c r="O798" s="131">
        <v>46179</v>
      </c>
      <c r="P798" s="127">
        <v>26.5</v>
      </c>
      <c r="Q798" s="145">
        <v>12500</v>
      </c>
      <c r="R798" s="146">
        <v>0.06</v>
      </c>
      <c r="S798" s="147">
        <v>750</v>
      </c>
      <c r="T798" s="148">
        <v>19875</v>
      </c>
      <c r="U798" s="149">
        <v>1987.5</v>
      </c>
      <c r="V798" s="150">
        <v>0.1</v>
      </c>
      <c r="W798" s="149">
        <v>7950</v>
      </c>
      <c r="X798" s="150">
        <v>0.4</v>
      </c>
      <c r="Y798" s="149">
        <v>0</v>
      </c>
      <c r="Z798" s="157">
        <v>0</v>
      </c>
      <c r="AA798" s="149">
        <v>7950</v>
      </c>
      <c r="AB798" s="149">
        <v>0.4</v>
      </c>
      <c r="AC798" s="149">
        <v>9937.5</v>
      </c>
      <c r="AD798" s="158">
        <v>0.5</v>
      </c>
      <c r="AE798" s="147">
        <v>1987.5</v>
      </c>
      <c r="AF798" s="159"/>
      <c r="AH798" s="126" t="s">
        <v>21</v>
      </c>
    </row>
    <row r="799" s="114" customFormat="1" ht="36" spans="1:34">
      <c r="A799" s="126">
        <v>976</v>
      </c>
      <c r="B799" s="126" t="s">
        <v>16</v>
      </c>
      <c r="C799" s="126" t="s">
        <v>965</v>
      </c>
      <c r="D799" s="126" t="s">
        <v>21</v>
      </c>
      <c r="E799" s="127" t="s">
        <v>1540</v>
      </c>
      <c r="F799" s="127"/>
      <c r="G799" s="126" t="s">
        <v>114</v>
      </c>
      <c r="H799" s="128" t="s">
        <v>1963</v>
      </c>
      <c r="I799" s="126" t="s">
        <v>1964</v>
      </c>
      <c r="J799" s="126" t="s">
        <v>1964</v>
      </c>
      <c r="K799" s="126" t="s">
        <v>1965</v>
      </c>
      <c r="L799" s="126" t="s">
        <v>1965</v>
      </c>
      <c r="M799" s="130">
        <v>45817</v>
      </c>
      <c r="N799" s="131">
        <v>45819</v>
      </c>
      <c r="O799" s="131">
        <v>46183</v>
      </c>
      <c r="P799" s="127">
        <v>12.7</v>
      </c>
      <c r="Q799" s="145">
        <v>12500</v>
      </c>
      <c r="R799" s="146">
        <v>0.1</v>
      </c>
      <c r="S799" s="147">
        <v>1250</v>
      </c>
      <c r="T799" s="148">
        <v>15875</v>
      </c>
      <c r="U799" s="149">
        <v>1587.5</v>
      </c>
      <c r="V799" s="150">
        <v>0.1</v>
      </c>
      <c r="W799" s="149">
        <v>6350</v>
      </c>
      <c r="X799" s="150">
        <v>0.4</v>
      </c>
      <c r="Y799" s="149">
        <v>0</v>
      </c>
      <c r="Z799" s="157">
        <v>0</v>
      </c>
      <c r="AA799" s="149">
        <v>6350</v>
      </c>
      <c r="AB799" s="149">
        <v>0.4</v>
      </c>
      <c r="AC799" s="149">
        <v>7937.5</v>
      </c>
      <c r="AD799" s="158">
        <v>0.5</v>
      </c>
      <c r="AE799" s="147">
        <v>1587.5</v>
      </c>
      <c r="AF799" s="159"/>
      <c r="AH799" s="126" t="s">
        <v>21</v>
      </c>
    </row>
    <row r="800" s="114" customFormat="1" ht="36" spans="1:34">
      <c r="A800" s="126">
        <v>977</v>
      </c>
      <c r="B800" s="126" t="s">
        <v>16</v>
      </c>
      <c r="C800" s="126" t="s">
        <v>965</v>
      </c>
      <c r="D800" s="126" t="s">
        <v>21</v>
      </c>
      <c r="E800" s="127" t="s">
        <v>1540</v>
      </c>
      <c r="F800" s="127"/>
      <c r="G800" s="126" t="s">
        <v>114</v>
      </c>
      <c r="H800" s="128" t="s">
        <v>1966</v>
      </c>
      <c r="I800" s="126" t="s">
        <v>1967</v>
      </c>
      <c r="J800" s="126" t="s">
        <v>1967</v>
      </c>
      <c r="K800" s="126" t="s">
        <v>1968</v>
      </c>
      <c r="L800" s="126" t="s">
        <v>1968</v>
      </c>
      <c r="M800" s="130">
        <v>45817</v>
      </c>
      <c r="N800" s="131">
        <v>45819</v>
      </c>
      <c r="O800" s="131">
        <v>46183</v>
      </c>
      <c r="P800" s="127">
        <v>26.7</v>
      </c>
      <c r="Q800" s="145">
        <v>12500</v>
      </c>
      <c r="R800" s="146">
        <v>0.1</v>
      </c>
      <c r="S800" s="147">
        <v>1250</v>
      </c>
      <c r="T800" s="148">
        <v>33375</v>
      </c>
      <c r="U800" s="149">
        <v>3337.5</v>
      </c>
      <c r="V800" s="150">
        <v>0.1</v>
      </c>
      <c r="W800" s="149">
        <v>13350</v>
      </c>
      <c r="X800" s="150">
        <v>0.4</v>
      </c>
      <c r="Y800" s="149">
        <v>0</v>
      </c>
      <c r="Z800" s="157">
        <v>0</v>
      </c>
      <c r="AA800" s="149">
        <v>13350</v>
      </c>
      <c r="AB800" s="149">
        <v>0.4</v>
      </c>
      <c r="AC800" s="149">
        <v>16687.5</v>
      </c>
      <c r="AD800" s="158">
        <v>0.5</v>
      </c>
      <c r="AE800" s="147">
        <v>3337.5</v>
      </c>
      <c r="AF800" s="159"/>
      <c r="AH800" s="126" t="s">
        <v>21</v>
      </c>
    </row>
    <row r="801" s="114" customFormat="1" ht="36" spans="1:34">
      <c r="A801" s="126">
        <v>978</v>
      </c>
      <c r="B801" s="126" t="s">
        <v>16</v>
      </c>
      <c r="C801" s="126" t="s">
        <v>965</v>
      </c>
      <c r="D801" s="126" t="s">
        <v>21</v>
      </c>
      <c r="E801" s="127" t="s">
        <v>1540</v>
      </c>
      <c r="F801" s="127"/>
      <c r="G801" s="126" t="s">
        <v>114</v>
      </c>
      <c r="H801" s="128" t="s">
        <v>1969</v>
      </c>
      <c r="I801" s="126" t="s">
        <v>1970</v>
      </c>
      <c r="J801" s="126" t="s">
        <v>1970</v>
      </c>
      <c r="K801" s="126" t="s">
        <v>1707</v>
      </c>
      <c r="L801" s="126" t="s">
        <v>1707</v>
      </c>
      <c r="M801" s="130">
        <v>45817</v>
      </c>
      <c r="N801" s="131">
        <v>45819</v>
      </c>
      <c r="O801" s="131">
        <v>46183</v>
      </c>
      <c r="P801" s="127">
        <v>6.3</v>
      </c>
      <c r="Q801" s="145">
        <v>12500</v>
      </c>
      <c r="R801" s="146">
        <v>0.1</v>
      </c>
      <c r="S801" s="147">
        <v>1250</v>
      </c>
      <c r="T801" s="148">
        <v>7875</v>
      </c>
      <c r="U801" s="149">
        <v>787.5</v>
      </c>
      <c r="V801" s="150">
        <v>0.1</v>
      </c>
      <c r="W801" s="149">
        <v>3150</v>
      </c>
      <c r="X801" s="150">
        <v>0.4</v>
      </c>
      <c r="Y801" s="149">
        <v>0</v>
      </c>
      <c r="Z801" s="157">
        <v>0</v>
      </c>
      <c r="AA801" s="149">
        <v>3150</v>
      </c>
      <c r="AB801" s="149">
        <v>0.4</v>
      </c>
      <c r="AC801" s="149">
        <v>3937.5</v>
      </c>
      <c r="AD801" s="158">
        <v>0.5</v>
      </c>
      <c r="AE801" s="147">
        <v>787.5</v>
      </c>
      <c r="AF801" s="159"/>
      <c r="AH801" s="126" t="s">
        <v>21</v>
      </c>
    </row>
    <row r="802" s="114" customFormat="1" ht="36" spans="1:34">
      <c r="A802" s="126">
        <v>979</v>
      </c>
      <c r="B802" s="126" t="s">
        <v>16</v>
      </c>
      <c r="C802" s="126" t="s">
        <v>965</v>
      </c>
      <c r="D802" s="126" t="s">
        <v>21</v>
      </c>
      <c r="E802" s="127" t="s">
        <v>1540</v>
      </c>
      <c r="F802" s="127"/>
      <c r="G802" s="126" t="s">
        <v>114</v>
      </c>
      <c r="H802" s="128" t="s">
        <v>1971</v>
      </c>
      <c r="I802" s="126" t="s">
        <v>1972</v>
      </c>
      <c r="J802" s="126" t="s">
        <v>1972</v>
      </c>
      <c r="K802" s="126" t="s">
        <v>1745</v>
      </c>
      <c r="L802" s="126" t="s">
        <v>1745</v>
      </c>
      <c r="M802" s="130">
        <v>45817</v>
      </c>
      <c r="N802" s="131">
        <v>45819</v>
      </c>
      <c r="O802" s="131">
        <v>46183</v>
      </c>
      <c r="P802" s="127">
        <v>9.5</v>
      </c>
      <c r="Q802" s="145">
        <v>12500</v>
      </c>
      <c r="R802" s="146">
        <v>0.1</v>
      </c>
      <c r="S802" s="147">
        <v>1250</v>
      </c>
      <c r="T802" s="148">
        <v>11875</v>
      </c>
      <c r="U802" s="149">
        <v>1187.5</v>
      </c>
      <c r="V802" s="150">
        <v>0.1</v>
      </c>
      <c r="W802" s="149">
        <v>4750</v>
      </c>
      <c r="X802" s="150">
        <v>0.4</v>
      </c>
      <c r="Y802" s="149">
        <v>0</v>
      </c>
      <c r="Z802" s="157">
        <v>0</v>
      </c>
      <c r="AA802" s="149">
        <v>4750</v>
      </c>
      <c r="AB802" s="149">
        <v>0.4</v>
      </c>
      <c r="AC802" s="149">
        <v>5937.5</v>
      </c>
      <c r="AD802" s="158">
        <v>0.5</v>
      </c>
      <c r="AE802" s="147">
        <v>1187.5</v>
      </c>
      <c r="AF802" s="159"/>
      <c r="AH802" s="126" t="s">
        <v>21</v>
      </c>
    </row>
    <row r="803" s="114" customFormat="1" ht="48" spans="1:34">
      <c r="A803" s="126">
        <v>980</v>
      </c>
      <c r="B803" s="126" t="s">
        <v>16</v>
      </c>
      <c r="C803" s="126" t="s">
        <v>965</v>
      </c>
      <c r="D803" s="126" t="s">
        <v>21</v>
      </c>
      <c r="E803" s="127" t="s">
        <v>1558</v>
      </c>
      <c r="F803" s="127"/>
      <c r="G803" s="126" t="s">
        <v>114</v>
      </c>
      <c r="H803" s="128" t="s">
        <v>1973</v>
      </c>
      <c r="I803" s="126" t="s">
        <v>1081</v>
      </c>
      <c r="J803" s="126" t="s">
        <v>1081</v>
      </c>
      <c r="K803" s="126" t="s">
        <v>1974</v>
      </c>
      <c r="L803" s="126" t="s">
        <v>1974</v>
      </c>
      <c r="M803" s="130">
        <v>45818</v>
      </c>
      <c r="N803" s="131">
        <v>45820</v>
      </c>
      <c r="O803" s="131">
        <v>46184</v>
      </c>
      <c r="P803" s="127">
        <v>289</v>
      </c>
      <c r="Q803" s="145">
        <v>17500</v>
      </c>
      <c r="R803" s="146">
        <v>0.1</v>
      </c>
      <c r="S803" s="147">
        <v>1750</v>
      </c>
      <c r="T803" s="148">
        <v>505750</v>
      </c>
      <c r="U803" s="149">
        <v>50575</v>
      </c>
      <c r="V803" s="150">
        <v>0.1</v>
      </c>
      <c r="W803" s="149">
        <v>202300</v>
      </c>
      <c r="X803" s="150">
        <v>0.4</v>
      </c>
      <c r="Y803" s="149">
        <v>0</v>
      </c>
      <c r="Z803" s="157">
        <v>0</v>
      </c>
      <c r="AA803" s="149">
        <v>202300</v>
      </c>
      <c r="AB803" s="149">
        <v>0.4</v>
      </c>
      <c r="AC803" s="149">
        <v>252875</v>
      </c>
      <c r="AD803" s="158">
        <v>0.5</v>
      </c>
      <c r="AE803" s="147">
        <v>50575</v>
      </c>
      <c r="AF803" s="159"/>
      <c r="AH803" s="126" t="s">
        <v>21</v>
      </c>
    </row>
    <row r="804" s="114" customFormat="1" ht="36" spans="1:34">
      <c r="A804" s="126">
        <v>981</v>
      </c>
      <c r="B804" s="126" t="s">
        <v>16</v>
      </c>
      <c r="C804" s="126" t="s">
        <v>965</v>
      </c>
      <c r="D804" s="126" t="s">
        <v>21</v>
      </c>
      <c r="E804" s="127" t="s">
        <v>1540</v>
      </c>
      <c r="F804" s="127"/>
      <c r="G804" s="126" t="s">
        <v>114</v>
      </c>
      <c r="H804" s="128" t="s">
        <v>1975</v>
      </c>
      <c r="I804" s="126" t="s">
        <v>1976</v>
      </c>
      <c r="J804" s="126" t="s">
        <v>1976</v>
      </c>
      <c r="K804" s="126" t="s">
        <v>1977</v>
      </c>
      <c r="L804" s="126" t="s">
        <v>1977</v>
      </c>
      <c r="M804" s="130">
        <v>45819</v>
      </c>
      <c r="N804" s="131">
        <v>45820</v>
      </c>
      <c r="O804" s="131">
        <v>46184</v>
      </c>
      <c r="P804" s="127">
        <v>17</v>
      </c>
      <c r="Q804" s="145">
        <v>12500</v>
      </c>
      <c r="R804" s="146">
        <v>0.1</v>
      </c>
      <c r="S804" s="147">
        <v>1250</v>
      </c>
      <c r="T804" s="148">
        <v>21250</v>
      </c>
      <c r="U804" s="149">
        <v>2125</v>
      </c>
      <c r="V804" s="150">
        <v>0.1</v>
      </c>
      <c r="W804" s="149">
        <v>8500</v>
      </c>
      <c r="X804" s="150">
        <v>0.4</v>
      </c>
      <c r="Y804" s="149">
        <v>0</v>
      </c>
      <c r="Z804" s="157">
        <v>0</v>
      </c>
      <c r="AA804" s="149">
        <v>8500</v>
      </c>
      <c r="AB804" s="149">
        <v>0.4</v>
      </c>
      <c r="AC804" s="149">
        <v>10625</v>
      </c>
      <c r="AD804" s="158">
        <v>0.5</v>
      </c>
      <c r="AE804" s="147">
        <v>2125</v>
      </c>
      <c r="AF804" s="159"/>
      <c r="AH804" s="126" t="s">
        <v>21</v>
      </c>
    </row>
    <row r="805" s="114" customFormat="1" ht="36" spans="1:34">
      <c r="A805" s="126">
        <v>982</v>
      </c>
      <c r="B805" s="126" t="s">
        <v>16</v>
      </c>
      <c r="C805" s="126" t="s">
        <v>965</v>
      </c>
      <c r="D805" s="126" t="s">
        <v>21</v>
      </c>
      <c r="E805" s="127" t="s">
        <v>1540</v>
      </c>
      <c r="F805" s="127"/>
      <c r="G805" s="126" t="s">
        <v>114</v>
      </c>
      <c r="H805" s="128" t="s">
        <v>1978</v>
      </c>
      <c r="I805" s="126" t="s">
        <v>1979</v>
      </c>
      <c r="J805" s="126" t="s">
        <v>1979</v>
      </c>
      <c r="K805" s="126" t="s">
        <v>1980</v>
      </c>
      <c r="L805" s="126" t="s">
        <v>1980</v>
      </c>
      <c r="M805" s="130">
        <v>45819</v>
      </c>
      <c r="N805" s="131">
        <v>45820</v>
      </c>
      <c r="O805" s="131">
        <v>46184</v>
      </c>
      <c r="P805" s="127">
        <v>13.9</v>
      </c>
      <c r="Q805" s="145">
        <v>12500</v>
      </c>
      <c r="R805" s="146">
        <v>0.06</v>
      </c>
      <c r="S805" s="147">
        <v>750</v>
      </c>
      <c r="T805" s="148">
        <v>10425</v>
      </c>
      <c r="U805" s="149">
        <v>1042.5</v>
      </c>
      <c r="V805" s="150">
        <v>0.1</v>
      </c>
      <c r="W805" s="149">
        <v>4170</v>
      </c>
      <c r="X805" s="150">
        <v>0.4</v>
      </c>
      <c r="Y805" s="149">
        <v>0</v>
      </c>
      <c r="Z805" s="157">
        <v>0</v>
      </c>
      <c r="AA805" s="149">
        <v>4170</v>
      </c>
      <c r="AB805" s="149">
        <v>0.4</v>
      </c>
      <c r="AC805" s="149">
        <v>5212.5</v>
      </c>
      <c r="AD805" s="158">
        <v>0.5</v>
      </c>
      <c r="AE805" s="147">
        <v>1042.5</v>
      </c>
      <c r="AF805" s="159"/>
      <c r="AH805" s="126" t="s">
        <v>21</v>
      </c>
    </row>
    <row r="806" s="114" customFormat="1" ht="60" spans="1:34">
      <c r="A806" s="126">
        <v>983</v>
      </c>
      <c r="B806" s="126" t="s">
        <v>16</v>
      </c>
      <c r="C806" s="126" t="s">
        <v>965</v>
      </c>
      <c r="D806" s="126" t="s">
        <v>21</v>
      </c>
      <c r="E806" s="127" t="s">
        <v>1540</v>
      </c>
      <c r="F806" s="127"/>
      <c r="G806" s="126" t="s">
        <v>114</v>
      </c>
      <c r="H806" s="128" t="s">
        <v>1981</v>
      </c>
      <c r="I806" s="126" t="s">
        <v>1982</v>
      </c>
      <c r="J806" s="126" t="s">
        <v>1982</v>
      </c>
      <c r="K806" s="126" t="s">
        <v>1983</v>
      </c>
      <c r="L806" s="126" t="s">
        <v>1983</v>
      </c>
      <c r="M806" s="130">
        <v>45819</v>
      </c>
      <c r="N806" s="131">
        <v>45820</v>
      </c>
      <c r="O806" s="131">
        <v>46184</v>
      </c>
      <c r="P806" s="127">
        <v>10.7</v>
      </c>
      <c r="Q806" s="145">
        <v>12500</v>
      </c>
      <c r="R806" s="146">
        <v>0.06</v>
      </c>
      <c r="S806" s="147">
        <v>750</v>
      </c>
      <c r="T806" s="148">
        <v>8025</v>
      </c>
      <c r="U806" s="149">
        <v>802.5</v>
      </c>
      <c r="V806" s="150">
        <v>0.1</v>
      </c>
      <c r="W806" s="149">
        <v>3210</v>
      </c>
      <c r="X806" s="150">
        <v>0.4</v>
      </c>
      <c r="Y806" s="149">
        <v>0</v>
      </c>
      <c r="Z806" s="157">
        <v>0</v>
      </c>
      <c r="AA806" s="149">
        <v>3210</v>
      </c>
      <c r="AB806" s="149">
        <v>0.4</v>
      </c>
      <c r="AC806" s="149">
        <v>4012.5</v>
      </c>
      <c r="AD806" s="158">
        <v>0.5</v>
      </c>
      <c r="AE806" s="147">
        <v>802.5</v>
      </c>
      <c r="AF806" s="159"/>
      <c r="AH806" s="126" t="s">
        <v>21</v>
      </c>
    </row>
    <row r="807" s="114" customFormat="1" ht="36" spans="1:34">
      <c r="A807" s="126">
        <v>984</v>
      </c>
      <c r="B807" s="126" t="s">
        <v>16</v>
      </c>
      <c r="C807" s="126" t="s">
        <v>965</v>
      </c>
      <c r="D807" s="126" t="s">
        <v>21</v>
      </c>
      <c r="E807" s="127" t="s">
        <v>1540</v>
      </c>
      <c r="F807" s="127"/>
      <c r="G807" s="126" t="s">
        <v>114</v>
      </c>
      <c r="H807" s="128" t="s">
        <v>1984</v>
      </c>
      <c r="I807" s="126" t="s">
        <v>1985</v>
      </c>
      <c r="J807" s="126" t="s">
        <v>1985</v>
      </c>
      <c r="K807" s="126" t="s">
        <v>1986</v>
      </c>
      <c r="L807" s="126" t="s">
        <v>1986</v>
      </c>
      <c r="M807" s="130">
        <v>45819</v>
      </c>
      <c r="N807" s="131">
        <v>45820</v>
      </c>
      <c r="O807" s="131">
        <v>46184</v>
      </c>
      <c r="P807" s="127">
        <v>21</v>
      </c>
      <c r="Q807" s="145">
        <v>12500</v>
      </c>
      <c r="R807" s="146">
        <v>0.06</v>
      </c>
      <c r="S807" s="147">
        <v>750</v>
      </c>
      <c r="T807" s="148">
        <v>15750</v>
      </c>
      <c r="U807" s="149">
        <v>1575</v>
      </c>
      <c r="V807" s="150">
        <v>0.1</v>
      </c>
      <c r="W807" s="149">
        <v>6300</v>
      </c>
      <c r="X807" s="150">
        <v>0.4</v>
      </c>
      <c r="Y807" s="149">
        <v>0</v>
      </c>
      <c r="Z807" s="157">
        <v>0</v>
      </c>
      <c r="AA807" s="149">
        <v>6300</v>
      </c>
      <c r="AB807" s="149">
        <v>0.4</v>
      </c>
      <c r="AC807" s="149">
        <v>7875</v>
      </c>
      <c r="AD807" s="158">
        <v>0.5</v>
      </c>
      <c r="AE807" s="147">
        <v>1575</v>
      </c>
      <c r="AF807" s="159"/>
      <c r="AH807" s="126" t="s">
        <v>21</v>
      </c>
    </row>
    <row r="808" s="114" customFormat="1" ht="48" spans="1:34">
      <c r="A808" s="126">
        <v>985</v>
      </c>
      <c r="B808" s="126" t="s">
        <v>16</v>
      </c>
      <c r="C808" s="126" t="s">
        <v>965</v>
      </c>
      <c r="D808" s="126" t="s">
        <v>21</v>
      </c>
      <c r="E808" s="127" t="s">
        <v>1540</v>
      </c>
      <c r="F808" s="127"/>
      <c r="G808" s="126" t="s">
        <v>114</v>
      </c>
      <c r="H808" s="128" t="s">
        <v>1987</v>
      </c>
      <c r="I808" s="126" t="s">
        <v>1988</v>
      </c>
      <c r="J808" s="126" t="s">
        <v>1988</v>
      </c>
      <c r="K808" s="126" t="s">
        <v>1989</v>
      </c>
      <c r="L808" s="126" t="s">
        <v>1989</v>
      </c>
      <c r="M808" s="130">
        <v>45819</v>
      </c>
      <c r="N808" s="131">
        <v>45820</v>
      </c>
      <c r="O808" s="131">
        <v>46184</v>
      </c>
      <c r="P808" s="127">
        <v>3</v>
      </c>
      <c r="Q808" s="145">
        <v>12500</v>
      </c>
      <c r="R808" s="146">
        <v>0.1</v>
      </c>
      <c r="S808" s="147">
        <v>1250</v>
      </c>
      <c r="T808" s="148">
        <v>3750</v>
      </c>
      <c r="U808" s="149">
        <v>375</v>
      </c>
      <c r="V808" s="150">
        <v>0.1</v>
      </c>
      <c r="W808" s="149">
        <v>1500</v>
      </c>
      <c r="X808" s="150">
        <v>0.4</v>
      </c>
      <c r="Y808" s="149">
        <v>0</v>
      </c>
      <c r="Z808" s="157">
        <v>0</v>
      </c>
      <c r="AA808" s="149">
        <v>1500</v>
      </c>
      <c r="AB808" s="149">
        <v>0.4</v>
      </c>
      <c r="AC808" s="149">
        <v>1875</v>
      </c>
      <c r="AD808" s="158">
        <v>0.5</v>
      </c>
      <c r="AE808" s="147">
        <v>375</v>
      </c>
      <c r="AF808" s="159"/>
      <c r="AH808" s="126" t="s">
        <v>21</v>
      </c>
    </row>
    <row r="809" s="114" customFormat="1" ht="48" spans="1:34">
      <c r="A809" s="126">
        <v>986</v>
      </c>
      <c r="B809" s="126" t="s">
        <v>16</v>
      </c>
      <c r="C809" s="126" t="s">
        <v>965</v>
      </c>
      <c r="D809" s="126" t="s">
        <v>21</v>
      </c>
      <c r="E809" s="127" t="s">
        <v>1540</v>
      </c>
      <c r="F809" s="127"/>
      <c r="G809" s="126" t="s">
        <v>114</v>
      </c>
      <c r="H809" s="128" t="s">
        <v>1990</v>
      </c>
      <c r="I809" s="126" t="s">
        <v>1991</v>
      </c>
      <c r="J809" s="126" t="s">
        <v>1991</v>
      </c>
      <c r="K809" s="126" t="s">
        <v>1992</v>
      </c>
      <c r="L809" s="126" t="s">
        <v>1992</v>
      </c>
      <c r="M809" s="130">
        <v>45820</v>
      </c>
      <c r="N809" s="131">
        <v>45821</v>
      </c>
      <c r="O809" s="131">
        <v>46185</v>
      </c>
      <c r="P809" s="127">
        <v>123.9</v>
      </c>
      <c r="Q809" s="145">
        <v>17500</v>
      </c>
      <c r="R809" s="146">
        <v>0.1</v>
      </c>
      <c r="S809" s="147">
        <v>1750</v>
      </c>
      <c r="T809" s="148">
        <v>216825</v>
      </c>
      <c r="U809" s="149">
        <v>21682.5</v>
      </c>
      <c r="V809" s="150">
        <v>0.1</v>
      </c>
      <c r="W809" s="149">
        <v>86730</v>
      </c>
      <c r="X809" s="150">
        <v>0.4</v>
      </c>
      <c r="Y809" s="149">
        <v>0</v>
      </c>
      <c r="Z809" s="157">
        <v>0</v>
      </c>
      <c r="AA809" s="149">
        <v>86730</v>
      </c>
      <c r="AB809" s="149">
        <v>0.4</v>
      </c>
      <c r="AC809" s="149">
        <v>108412.5</v>
      </c>
      <c r="AD809" s="158">
        <v>0.5</v>
      </c>
      <c r="AE809" s="147">
        <v>21682.5</v>
      </c>
      <c r="AF809" s="159"/>
      <c r="AH809" s="126" t="s">
        <v>21</v>
      </c>
    </row>
    <row r="810" s="114" customFormat="1" ht="36" spans="1:34">
      <c r="A810" s="126">
        <v>987</v>
      </c>
      <c r="B810" s="126" t="s">
        <v>16</v>
      </c>
      <c r="C810" s="126" t="s">
        <v>965</v>
      </c>
      <c r="D810" s="126" t="s">
        <v>21</v>
      </c>
      <c r="E810" s="127" t="s">
        <v>1540</v>
      </c>
      <c r="F810" s="127"/>
      <c r="G810" s="126" t="s">
        <v>114</v>
      </c>
      <c r="H810" s="128" t="s">
        <v>1993</v>
      </c>
      <c r="I810" s="126" t="s">
        <v>1994</v>
      </c>
      <c r="J810" s="126" t="s">
        <v>1994</v>
      </c>
      <c r="K810" s="126" t="s">
        <v>1995</v>
      </c>
      <c r="L810" s="126" t="s">
        <v>1995</v>
      </c>
      <c r="M810" s="130">
        <v>45820</v>
      </c>
      <c r="N810" s="131">
        <v>45821</v>
      </c>
      <c r="O810" s="131">
        <v>46185</v>
      </c>
      <c r="P810" s="127">
        <v>21</v>
      </c>
      <c r="Q810" s="145">
        <v>12500</v>
      </c>
      <c r="R810" s="146">
        <v>0.06</v>
      </c>
      <c r="S810" s="147">
        <v>750</v>
      </c>
      <c r="T810" s="148">
        <v>15750</v>
      </c>
      <c r="U810" s="149">
        <v>1575</v>
      </c>
      <c r="V810" s="150">
        <v>0.1</v>
      </c>
      <c r="W810" s="149">
        <v>6300</v>
      </c>
      <c r="X810" s="150">
        <v>0.4</v>
      </c>
      <c r="Y810" s="149">
        <v>0</v>
      </c>
      <c r="Z810" s="157">
        <v>0</v>
      </c>
      <c r="AA810" s="149">
        <v>6300</v>
      </c>
      <c r="AB810" s="149">
        <v>0.4</v>
      </c>
      <c r="AC810" s="149">
        <v>7875</v>
      </c>
      <c r="AD810" s="158">
        <v>0.5</v>
      </c>
      <c r="AE810" s="147">
        <v>1575</v>
      </c>
      <c r="AF810" s="159"/>
      <c r="AH810" s="126" t="s">
        <v>21</v>
      </c>
    </row>
    <row r="811" s="114" customFormat="1" ht="36" spans="1:34">
      <c r="A811" s="126">
        <v>988</v>
      </c>
      <c r="B811" s="126" t="s">
        <v>16</v>
      </c>
      <c r="C811" s="126" t="s">
        <v>965</v>
      </c>
      <c r="D811" s="126" t="s">
        <v>21</v>
      </c>
      <c r="E811" s="127" t="s">
        <v>1540</v>
      </c>
      <c r="F811" s="127"/>
      <c r="G811" s="126" t="s">
        <v>114</v>
      </c>
      <c r="H811" s="128" t="s">
        <v>1996</v>
      </c>
      <c r="I811" s="126" t="s">
        <v>1997</v>
      </c>
      <c r="J811" s="126" t="s">
        <v>1997</v>
      </c>
      <c r="K811" s="126" t="s">
        <v>1998</v>
      </c>
      <c r="L811" s="126" t="s">
        <v>1998</v>
      </c>
      <c r="M811" s="130">
        <v>45820</v>
      </c>
      <c r="N811" s="131">
        <v>45821</v>
      </c>
      <c r="O811" s="131">
        <v>46185</v>
      </c>
      <c r="P811" s="127">
        <v>3.9</v>
      </c>
      <c r="Q811" s="145">
        <v>12500</v>
      </c>
      <c r="R811" s="146">
        <v>0.1</v>
      </c>
      <c r="S811" s="147">
        <v>1250</v>
      </c>
      <c r="T811" s="148">
        <v>4875</v>
      </c>
      <c r="U811" s="149">
        <v>487.5</v>
      </c>
      <c r="V811" s="150">
        <v>0.1</v>
      </c>
      <c r="W811" s="149">
        <v>1950</v>
      </c>
      <c r="X811" s="150">
        <v>0.4</v>
      </c>
      <c r="Y811" s="149">
        <v>0</v>
      </c>
      <c r="Z811" s="157">
        <v>0</v>
      </c>
      <c r="AA811" s="149">
        <v>1950</v>
      </c>
      <c r="AB811" s="149">
        <v>0.4</v>
      </c>
      <c r="AC811" s="149">
        <v>2437.5</v>
      </c>
      <c r="AD811" s="158">
        <v>0.5</v>
      </c>
      <c r="AE811" s="147">
        <v>487.5</v>
      </c>
      <c r="AF811" s="159"/>
      <c r="AH811" s="126" t="s">
        <v>21</v>
      </c>
    </row>
    <row r="812" s="114" customFormat="1" ht="60" spans="1:34">
      <c r="A812" s="126">
        <v>989</v>
      </c>
      <c r="B812" s="126" t="s">
        <v>16</v>
      </c>
      <c r="C812" s="126" t="s">
        <v>965</v>
      </c>
      <c r="D812" s="126" t="s">
        <v>21</v>
      </c>
      <c r="E812" s="127" t="s">
        <v>1540</v>
      </c>
      <c r="F812" s="127"/>
      <c r="G812" s="126" t="s">
        <v>114</v>
      </c>
      <c r="H812" s="128" t="s">
        <v>1999</v>
      </c>
      <c r="I812" s="126" t="s">
        <v>1858</v>
      </c>
      <c r="J812" s="126" t="s">
        <v>1858</v>
      </c>
      <c r="K812" s="126" t="s">
        <v>2000</v>
      </c>
      <c r="L812" s="126" t="s">
        <v>2000</v>
      </c>
      <c r="M812" s="130">
        <v>45820</v>
      </c>
      <c r="N812" s="131">
        <v>45821</v>
      </c>
      <c r="O812" s="131">
        <v>46185</v>
      </c>
      <c r="P812" s="127">
        <v>19.5</v>
      </c>
      <c r="Q812" s="145">
        <v>12500</v>
      </c>
      <c r="R812" s="146">
        <v>0.1</v>
      </c>
      <c r="S812" s="147">
        <v>1250</v>
      </c>
      <c r="T812" s="148">
        <v>24375</v>
      </c>
      <c r="U812" s="149">
        <v>2437.5</v>
      </c>
      <c r="V812" s="150">
        <v>0.1</v>
      </c>
      <c r="W812" s="149">
        <v>9750</v>
      </c>
      <c r="X812" s="150">
        <v>0.4</v>
      </c>
      <c r="Y812" s="149">
        <v>0</v>
      </c>
      <c r="Z812" s="157">
        <v>0</v>
      </c>
      <c r="AA812" s="149">
        <v>9750</v>
      </c>
      <c r="AB812" s="149">
        <v>0.4</v>
      </c>
      <c r="AC812" s="149">
        <v>12187.5</v>
      </c>
      <c r="AD812" s="158">
        <v>0.5</v>
      </c>
      <c r="AE812" s="147">
        <v>2437.5</v>
      </c>
      <c r="AF812" s="159"/>
      <c r="AH812" s="126" t="s">
        <v>21</v>
      </c>
    </row>
    <row r="813" s="114" customFormat="1" ht="36" spans="1:34">
      <c r="A813" s="126">
        <v>990</v>
      </c>
      <c r="B813" s="126" t="s">
        <v>16</v>
      </c>
      <c r="C813" s="126" t="s">
        <v>965</v>
      </c>
      <c r="D813" s="126" t="s">
        <v>21</v>
      </c>
      <c r="E813" s="127" t="s">
        <v>1540</v>
      </c>
      <c r="F813" s="127"/>
      <c r="G813" s="126" t="s">
        <v>114</v>
      </c>
      <c r="H813" s="128" t="s">
        <v>2001</v>
      </c>
      <c r="I813" s="126" t="s">
        <v>2002</v>
      </c>
      <c r="J813" s="126" t="s">
        <v>2002</v>
      </c>
      <c r="K813" s="126" t="s">
        <v>2003</v>
      </c>
      <c r="L813" s="126" t="s">
        <v>2003</v>
      </c>
      <c r="M813" s="130">
        <v>45820</v>
      </c>
      <c r="N813" s="131">
        <v>45821</v>
      </c>
      <c r="O813" s="131">
        <v>46185</v>
      </c>
      <c r="P813" s="127">
        <v>10.1</v>
      </c>
      <c r="Q813" s="145">
        <v>12500</v>
      </c>
      <c r="R813" s="146">
        <v>0.1</v>
      </c>
      <c r="S813" s="147">
        <v>1250</v>
      </c>
      <c r="T813" s="148">
        <v>12625</v>
      </c>
      <c r="U813" s="149">
        <v>1262.5</v>
      </c>
      <c r="V813" s="150">
        <v>0.1</v>
      </c>
      <c r="W813" s="149">
        <v>5050</v>
      </c>
      <c r="X813" s="150">
        <v>0.4</v>
      </c>
      <c r="Y813" s="149">
        <v>0</v>
      </c>
      <c r="Z813" s="157">
        <v>0</v>
      </c>
      <c r="AA813" s="149">
        <v>5050</v>
      </c>
      <c r="AB813" s="149">
        <v>0.4</v>
      </c>
      <c r="AC813" s="149">
        <v>6312.5</v>
      </c>
      <c r="AD813" s="158">
        <v>0.5</v>
      </c>
      <c r="AE813" s="147">
        <v>1262.5</v>
      </c>
      <c r="AF813" s="159"/>
      <c r="AH813" s="126" t="s">
        <v>21</v>
      </c>
    </row>
    <row r="814" s="114" customFormat="1" ht="36" spans="1:34">
      <c r="A814" s="126">
        <v>991</v>
      </c>
      <c r="B814" s="126" t="s">
        <v>16</v>
      </c>
      <c r="C814" s="126" t="s">
        <v>965</v>
      </c>
      <c r="D814" s="126" t="s">
        <v>21</v>
      </c>
      <c r="E814" s="127" t="s">
        <v>1540</v>
      </c>
      <c r="F814" s="127"/>
      <c r="G814" s="126" t="s">
        <v>114</v>
      </c>
      <c r="H814" s="128" t="s">
        <v>2004</v>
      </c>
      <c r="I814" s="126" t="s">
        <v>2005</v>
      </c>
      <c r="J814" s="126" t="s">
        <v>2005</v>
      </c>
      <c r="K814" s="126" t="s">
        <v>2006</v>
      </c>
      <c r="L814" s="126" t="s">
        <v>2006</v>
      </c>
      <c r="M814" s="130">
        <v>45820</v>
      </c>
      <c r="N814" s="131">
        <v>45821</v>
      </c>
      <c r="O814" s="131">
        <v>46185</v>
      </c>
      <c r="P814" s="127">
        <v>12</v>
      </c>
      <c r="Q814" s="145">
        <v>12500</v>
      </c>
      <c r="R814" s="146">
        <v>0.1</v>
      </c>
      <c r="S814" s="147">
        <v>1250</v>
      </c>
      <c r="T814" s="148">
        <v>15000</v>
      </c>
      <c r="U814" s="149">
        <v>1500</v>
      </c>
      <c r="V814" s="150">
        <v>0.1</v>
      </c>
      <c r="W814" s="149">
        <v>6000</v>
      </c>
      <c r="X814" s="150">
        <v>0.4</v>
      </c>
      <c r="Y814" s="149">
        <v>0</v>
      </c>
      <c r="Z814" s="157">
        <v>0</v>
      </c>
      <c r="AA814" s="149">
        <v>6000</v>
      </c>
      <c r="AB814" s="149">
        <v>0.4</v>
      </c>
      <c r="AC814" s="149">
        <v>7500</v>
      </c>
      <c r="AD814" s="158">
        <v>0.5</v>
      </c>
      <c r="AE814" s="147">
        <v>1500</v>
      </c>
      <c r="AF814" s="159"/>
      <c r="AH814" s="126" t="s">
        <v>21</v>
      </c>
    </row>
    <row r="815" s="114" customFormat="1" ht="36" spans="1:34">
      <c r="A815" s="126">
        <v>992</v>
      </c>
      <c r="B815" s="126" t="s">
        <v>16</v>
      </c>
      <c r="C815" s="126" t="s">
        <v>965</v>
      </c>
      <c r="D815" s="126" t="s">
        <v>21</v>
      </c>
      <c r="E815" s="127" t="s">
        <v>1540</v>
      </c>
      <c r="F815" s="127"/>
      <c r="G815" s="126" t="s">
        <v>114</v>
      </c>
      <c r="H815" s="128" t="s">
        <v>2007</v>
      </c>
      <c r="I815" s="126" t="s">
        <v>2008</v>
      </c>
      <c r="J815" s="126" t="s">
        <v>2008</v>
      </c>
      <c r="K815" s="126" t="s">
        <v>1580</v>
      </c>
      <c r="L815" s="126" t="s">
        <v>1580</v>
      </c>
      <c r="M815" s="130">
        <v>45821</v>
      </c>
      <c r="N815" s="131">
        <v>45825</v>
      </c>
      <c r="O815" s="131">
        <v>46189</v>
      </c>
      <c r="P815" s="127">
        <v>115</v>
      </c>
      <c r="Q815" s="145">
        <v>12500</v>
      </c>
      <c r="R815" s="146">
        <v>0.1</v>
      </c>
      <c r="S815" s="147">
        <v>1250</v>
      </c>
      <c r="T815" s="148">
        <v>143750</v>
      </c>
      <c r="U815" s="149">
        <v>14375</v>
      </c>
      <c r="V815" s="150">
        <v>0.1</v>
      </c>
      <c r="W815" s="149">
        <v>57500</v>
      </c>
      <c r="X815" s="150">
        <v>0.4</v>
      </c>
      <c r="Y815" s="149">
        <v>0</v>
      </c>
      <c r="Z815" s="157">
        <v>0</v>
      </c>
      <c r="AA815" s="149">
        <v>57500</v>
      </c>
      <c r="AB815" s="149">
        <v>0.4</v>
      </c>
      <c r="AC815" s="149">
        <v>71875</v>
      </c>
      <c r="AD815" s="158">
        <v>0.5</v>
      </c>
      <c r="AE815" s="147">
        <v>14375</v>
      </c>
      <c r="AF815" s="159"/>
      <c r="AH815" s="126" t="s">
        <v>21</v>
      </c>
    </row>
    <row r="816" s="114" customFormat="1" ht="36" spans="1:34">
      <c r="A816" s="126">
        <v>993</v>
      </c>
      <c r="B816" s="126" t="s">
        <v>16</v>
      </c>
      <c r="C816" s="126" t="s">
        <v>965</v>
      </c>
      <c r="D816" s="126" t="s">
        <v>21</v>
      </c>
      <c r="E816" s="127" t="s">
        <v>1540</v>
      </c>
      <c r="F816" s="127"/>
      <c r="G816" s="126" t="s">
        <v>114</v>
      </c>
      <c r="H816" s="128" t="s">
        <v>2009</v>
      </c>
      <c r="I816" s="126" t="s">
        <v>1219</v>
      </c>
      <c r="J816" s="126" t="s">
        <v>1219</v>
      </c>
      <c r="K816" s="126" t="s">
        <v>2010</v>
      </c>
      <c r="L816" s="126" t="s">
        <v>2010</v>
      </c>
      <c r="M816" s="130">
        <v>45821</v>
      </c>
      <c r="N816" s="131">
        <v>45825</v>
      </c>
      <c r="O816" s="131">
        <v>46189</v>
      </c>
      <c r="P816" s="127">
        <v>9.3</v>
      </c>
      <c r="Q816" s="145">
        <v>17500</v>
      </c>
      <c r="R816" s="146">
        <v>0.1</v>
      </c>
      <c r="S816" s="147">
        <v>1750</v>
      </c>
      <c r="T816" s="148">
        <v>16275</v>
      </c>
      <c r="U816" s="149">
        <v>1627.5</v>
      </c>
      <c r="V816" s="150">
        <v>0.1</v>
      </c>
      <c r="W816" s="149">
        <v>6510</v>
      </c>
      <c r="X816" s="150">
        <v>0.4</v>
      </c>
      <c r="Y816" s="149">
        <v>0</v>
      </c>
      <c r="Z816" s="157">
        <v>0</v>
      </c>
      <c r="AA816" s="149">
        <v>6510</v>
      </c>
      <c r="AB816" s="149">
        <v>0.4</v>
      </c>
      <c r="AC816" s="149">
        <v>8137.5</v>
      </c>
      <c r="AD816" s="158">
        <v>0.5</v>
      </c>
      <c r="AE816" s="147">
        <v>1627.5</v>
      </c>
      <c r="AF816" s="159"/>
      <c r="AH816" s="126" t="s">
        <v>21</v>
      </c>
    </row>
    <row r="817" s="114" customFormat="1" ht="36" spans="1:34">
      <c r="A817" s="126">
        <v>994</v>
      </c>
      <c r="B817" s="126" t="s">
        <v>16</v>
      </c>
      <c r="C817" s="126" t="s">
        <v>965</v>
      </c>
      <c r="D817" s="126" t="s">
        <v>21</v>
      </c>
      <c r="E817" s="127" t="s">
        <v>1540</v>
      </c>
      <c r="F817" s="127"/>
      <c r="G817" s="126" t="s">
        <v>114</v>
      </c>
      <c r="H817" s="128" t="s">
        <v>2011</v>
      </c>
      <c r="I817" s="126" t="s">
        <v>2012</v>
      </c>
      <c r="J817" s="126" t="s">
        <v>2012</v>
      </c>
      <c r="K817" s="126" t="s">
        <v>2013</v>
      </c>
      <c r="L817" s="126" t="s">
        <v>2013</v>
      </c>
      <c r="M817" s="130">
        <v>45821</v>
      </c>
      <c r="N817" s="131">
        <v>45825</v>
      </c>
      <c r="O817" s="131">
        <v>46189</v>
      </c>
      <c r="P817" s="127">
        <v>14.3</v>
      </c>
      <c r="Q817" s="145">
        <v>12500</v>
      </c>
      <c r="R817" s="146">
        <v>0.1</v>
      </c>
      <c r="S817" s="147">
        <v>1250</v>
      </c>
      <c r="T817" s="148">
        <v>17875</v>
      </c>
      <c r="U817" s="149">
        <v>1787.5</v>
      </c>
      <c r="V817" s="150">
        <v>0.1</v>
      </c>
      <c r="W817" s="149">
        <v>7150</v>
      </c>
      <c r="X817" s="150">
        <v>0.4</v>
      </c>
      <c r="Y817" s="149">
        <v>0</v>
      </c>
      <c r="Z817" s="157">
        <v>0</v>
      </c>
      <c r="AA817" s="149">
        <v>7150</v>
      </c>
      <c r="AB817" s="149">
        <v>0.4</v>
      </c>
      <c r="AC817" s="149">
        <v>8937.5</v>
      </c>
      <c r="AD817" s="158">
        <v>0.5</v>
      </c>
      <c r="AE817" s="147">
        <v>1787.5</v>
      </c>
      <c r="AF817" s="159"/>
      <c r="AH817" s="126" t="s">
        <v>21</v>
      </c>
    </row>
    <row r="818" s="114" customFormat="1" ht="36" spans="1:34">
      <c r="A818" s="126">
        <v>995</v>
      </c>
      <c r="B818" s="126" t="s">
        <v>16</v>
      </c>
      <c r="C818" s="126" t="s">
        <v>965</v>
      </c>
      <c r="D818" s="126" t="s">
        <v>21</v>
      </c>
      <c r="E818" s="127" t="s">
        <v>1540</v>
      </c>
      <c r="F818" s="127"/>
      <c r="G818" s="126" t="s">
        <v>114</v>
      </c>
      <c r="H818" s="128" t="s">
        <v>2014</v>
      </c>
      <c r="I818" s="126" t="s">
        <v>2015</v>
      </c>
      <c r="J818" s="126" t="s">
        <v>2015</v>
      </c>
      <c r="K818" s="126" t="s">
        <v>1952</v>
      </c>
      <c r="L818" s="126" t="s">
        <v>1952</v>
      </c>
      <c r="M818" s="130">
        <v>45821</v>
      </c>
      <c r="N818" s="131">
        <v>45825</v>
      </c>
      <c r="O818" s="131">
        <v>46189</v>
      </c>
      <c r="P818" s="127">
        <v>20.5</v>
      </c>
      <c r="Q818" s="145">
        <v>12500</v>
      </c>
      <c r="R818" s="146">
        <v>0.06</v>
      </c>
      <c r="S818" s="147">
        <v>750</v>
      </c>
      <c r="T818" s="148">
        <v>15375</v>
      </c>
      <c r="U818" s="149">
        <v>1537.5</v>
      </c>
      <c r="V818" s="150">
        <v>0.1</v>
      </c>
      <c r="W818" s="149">
        <v>6150</v>
      </c>
      <c r="X818" s="150">
        <v>0.4</v>
      </c>
      <c r="Y818" s="149">
        <v>0</v>
      </c>
      <c r="Z818" s="157">
        <v>0</v>
      </c>
      <c r="AA818" s="149">
        <v>6150</v>
      </c>
      <c r="AB818" s="149">
        <v>0.4</v>
      </c>
      <c r="AC818" s="149">
        <v>7687.5</v>
      </c>
      <c r="AD818" s="158">
        <v>0.5</v>
      </c>
      <c r="AE818" s="147">
        <v>1537.5</v>
      </c>
      <c r="AF818" s="159"/>
      <c r="AH818" s="126" t="s">
        <v>21</v>
      </c>
    </row>
    <row r="819" s="114" customFormat="1" ht="36" spans="1:34">
      <c r="A819" s="126">
        <v>996</v>
      </c>
      <c r="B819" s="126" t="s">
        <v>16</v>
      </c>
      <c r="C819" s="126" t="s">
        <v>965</v>
      </c>
      <c r="D819" s="126" t="s">
        <v>21</v>
      </c>
      <c r="E819" s="127" t="s">
        <v>1540</v>
      </c>
      <c r="F819" s="127"/>
      <c r="G819" s="126" t="s">
        <v>114</v>
      </c>
      <c r="H819" s="128" t="s">
        <v>2016</v>
      </c>
      <c r="I819" s="126" t="s">
        <v>2017</v>
      </c>
      <c r="J819" s="126" t="s">
        <v>2017</v>
      </c>
      <c r="K819" s="126" t="s">
        <v>2018</v>
      </c>
      <c r="L819" s="126" t="s">
        <v>2018</v>
      </c>
      <c r="M819" s="130">
        <v>45821</v>
      </c>
      <c r="N819" s="131">
        <v>45825</v>
      </c>
      <c r="O819" s="131">
        <v>46189</v>
      </c>
      <c r="P819" s="127">
        <v>14</v>
      </c>
      <c r="Q819" s="145">
        <v>12500</v>
      </c>
      <c r="R819" s="146">
        <v>0.1</v>
      </c>
      <c r="S819" s="147">
        <v>1250</v>
      </c>
      <c r="T819" s="148">
        <v>17500</v>
      </c>
      <c r="U819" s="149">
        <v>1750</v>
      </c>
      <c r="V819" s="150">
        <v>0.1</v>
      </c>
      <c r="W819" s="149">
        <v>7000</v>
      </c>
      <c r="X819" s="150">
        <v>0.4</v>
      </c>
      <c r="Y819" s="149">
        <v>0</v>
      </c>
      <c r="Z819" s="157">
        <v>0</v>
      </c>
      <c r="AA819" s="149">
        <v>7000</v>
      </c>
      <c r="AB819" s="149">
        <v>0.4</v>
      </c>
      <c r="AC819" s="149">
        <v>8750</v>
      </c>
      <c r="AD819" s="158">
        <v>0.5</v>
      </c>
      <c r="AE819" s="147">
        <v>1750</v>
      </c>
      <c r="AF819" s="159"/>
      <c r="AH819" s="126" t="s">
        <v>21</v>
      </c>
    </row>
    <row r="820" s="114" customFormat="1" ht="36" spans="1:34">
      <c r="A820" s="126">
        <v>997</v>
      </c>
      <c r="B820" s="126" t="s">
        <v>16</v>
      </c>
      <c r="C820" s="126" t="s">
        <v>965</v>
      </c>
      <c r="D820" s="126" t="s">
        <v>21</v>
      </c>
      <c r="E820" s="127" t="s">
        <v>1540</v>
      </c>
      <c r="F820" s="127"/>
      <c r="G820" s="126" t="s">
        <v>114</v>
      </c>
      <c r="H820" s="128" t="s">
        <v>2019</v>
      </c>
      <c r="I820" s="126" t="s">
        <v>2020</v>
      </c>
      <c r="J820" s="126" t="s">
        <v>2020</v>
      </c>
      <c r="K820" s="126" t="s">
        <v>2021</v>
      </c>
      <c r="L820" s="126" t="s">
        <v>2021</v>
      </c>
      <c r="M820" s="130">
        <v>45821</v>
      </c>
      <c r="N820" s="131">
        <v>45825</v>
      </c>
      <c r="O820" s="131">
        <v>46189</v>
      </c>
      <c r="P820" s="127">
        <v>30</v>
      </c>
      <c r="Q820" s="145">
        <v>12500</v>
      </c>
      <c r="R820" s="146">
        <v>0.06</v>
      </c>
      <c r="S820" s="147">
        <v>750</v>
      </c>
      <c r="T820" s="148">
        <v>22500</v>
      </c>
      <c r="U820" s="149">
        <v>2250</v>
      </c>
      <c r="V820" s="150">
        <v>0.1</v>
      </c>
      <c r="W820" s="149">
        <v>9000</v>
      </c>
      <c r="X820" s="150">
        <v>0.4</v>
      </c>
      <c r="Y820" s="149">
        <v>0</v>
      </c>
      <c r="Z820" s="157">
        <v>0</v>
      </c>
      <c r="AA820" s="149">
        <v>9000</v>
      </c>
      <c r="AB820" s="149">
        <v>0.4</v>
      </c>
      <c r="AC820" s="149">
        <v>11250</v>
      </c>
      <c r="AD820" s="158">
        <v>0.5</v>
      </c>
      <c r="AE820" s="147">
        <v>2250</v>
      </c>
      <c r="AF820" s="159"/>
      <c r="AH820" s="126" t="s">
        <v>21</v>
      </c>
    </row>
    <row r="821" s="114" customFormat="1" ht="36" spans="1:34">
      <c r="A821" s="126">
        <v>998</v>
      </c>
      <c r="B821" s="126" t="s">
        <v>16</v>
      </c>
      <c r="C821" s="126" t="s">
        <v>965</v>
      </c>
      <c r="D821" s="126" t="s">
        <v>21</v>
      </c>
      <c r="E821" s="127" t="s">
        <v>1540</v>
      </c>
      <c r="F821" s="127"/>
      <c r="G821" s="126" t="s">
        <v>114</v>
      </c>
      <c r="H821" s="128" t="s">
        <v>2022</v>
      </c>
      <c r="I821" s="126" t="s">
        <v>2023</v>
      </c>
      <c r="J821" s="126" t="s">
        <v>2023</v>
      </c>
      <c r="K821" s="126" t="s">
        <v>1707</v>
      </c>
      <c r="L821" s="126" t="s">
        <v>1707</v>
      </c>
      <c r="M821" s="130">
        <v>45825</v>
      </c>
      <c r="N821" s="131">
        <v>45827</v>
      </c>
      <c r="O821" s="131">
        <v>46191</v>
      </c>
      <c r="P821" s="127">
        <v>18.5</v>
      </c>
      <c r="Q821" s="145">
        <v>15000</v>
      </c>
      <c r="R821" s="146">
        <v>0.1</v>
      </c>
      <c r="S821" s="147">
        <v>1500</v>
      </c>
      <c r="T821" s="148">
        <v>27750</v>
      </c>
      <c r="U821" s="149">
        <v>2775</v>
      </c>
      <c r="V821" s="150">
        <v>0.1</v>
      </c>
      <c r="W821" s="149">
        <v>11100</v>
      </c>
      <c r="X821" s="150">
        <v>0.4</v>
      </c>
      <c r="Y821" s="149">
        <v>0</v>
      </c>
      <c r="Z821" s="157">
        <v>0</v>
      </c>
      <c r="AA821" s="149">
        <v>11100</v>
      </c>
      <c r="AB821" s="149">
        <v>0.4</v>
      </c>
      <c r="AC821" s="149">
        <v>13875</v>
      </c>
      <c r="AD821" s="158">
        <v>0.5</v>
      </c>
      <c r="AE821" s="147">
        <v>2775</v>
      </c>
      <c r="AF821" s="159"/>
      <c r="AH821" s="126" t="s">
        <v>21</v>
      </c>
    </row>
    <row r="822" s="114" customFormat="1" ht="36" spans="1:34">
      <c r="A822" s="126">
        <v>999</v>
      </c>
      <c r="B822" s="126" t="s">
        <v>16</v>
      </c>
      <c r="C822" s="126" t="s">
        <v>965</v>
      </c>
      <c r="D822" s="126" t="s">
        <v>21</v>
      </c>
      <c r="E822" s="127" t="s">
        <v>1540</v>
      </c>
      <c r="F822" s="127"/>
      <c r="G822" s="126" t="s">
        <v>114</v>
      </c>
      <c r="H822" s="128" t="s">
        <v>2024</v>
      </c>
      <c r="I822" s="126" t="s">
        <v>1567</v>
      </c>
      <c r="J822" s="126" t="s">
        <v>1567</v>
      </c>
      <c r="K822" s="126" t="s">
        <v>2025</v>
      </c>
      <c r="L822" s="126" t="s">
        <v>2025</v>
      </c>
      <c r="M822" s="130">
        <v>45824</v>
      </c>
      <c r="N822" s="131">
        <v>45826</v>
      </c>
      <c r="O822" s="131">
        <v>46190</v>
      </c>
      <c r="P822" s="127">
        <v>4.5</v>
      </c>
      <c r="Q822" s="145">
        <v>17500</v>
      </c>
      <c r="R822" s="146">
        <v>0.1</v>
      </c>
      <c r="S822" s="147">
        <v>1750</v>
      </c>
      <c r="T822" s="148">
        <v>7875</v>
      </c>
      <c r="U822" s="149">
        <v>787.5</v>
      </c>
      <c r="V822" s="150">
        <v>0.1</v>
      </c>
      <c r="W822" s="149">
        <v>3150</v>
      </c>
      <c r="X822" s="150">
        <v>0.4</v>
      </c>
      <c r="Y822" s="149">
        <v>0</v>
      </c>
      <c r="Z822" s="157">
        <v>0</v>
      </c>
      <c r="AA822" s="149">
        <v>3150</v>
      </c>
      <c r="AB822" s="149">
        <v>0.4</v>
      </c>
      <c r="AC822" s="149">
        <v>3937.5</v>
      </c>
      <c r="AD822" s="158">
        <v>0.5</v>
      </c>
      <c r="AE822" s="147">
        <v>787.5</v>
      </c>
      <c r="AF822" s="159"/>
      <c r="AH822" s="126" t="s">
        <v>21</v>
      </c>
    </row>
    <row r="823" s="114" customFormat="1" ht="48" spans="1:34">
      <c r="A823" s="126">
        <v>1000</v>
      </c>
      <c r="B823" s="126" t="s">
        <v>16</v>
      </c>
      <c r="C823" s="126" t="s">
        <v>965</v>
      </c>
      <c r="D823" s="126" t="s">
        <v>21</v>
      </c>
      <c r="E823" s="127" t="s">
        <v>1540</v>
      </c>
      <c r="F823" s="127"/>
      <c r="G823" s="126" t="s">
        <v>114</v>
      </c>
      <c r="H823" s="128" t="s">
        <v>2026</v>
      </c>
      <c r="I823" s="126" t="s">
        <v>2027</v>
      </c>
      <c r="J823" s="126" t="s">
        <v>2027</v>
      </c>
      <c r="K823" s="126" t="s">
        <v>2028</v>
      </c>
      <c r="L823" s="126" t="s">
        <v>2028</v>
      </c>
      <c r="M823" s="130">
        <v>45826</v>
      </c>
      <c r="N823" s="131">
        <v>45827</v>
      </c>
      <c r="O823" s="131">
        <v>46191</v>
      </c>
      <c r="P823" s="127">
        <v>101</v>
      </c>
      <c r="Q823" s="145">
        <v>12500</v>
      </c>
      <c r="R823" s="146">
        <v>0.06</v>
      </c>
      <c r="S823" s="147">
        <v>750</v>
      </c>
      <c r="T823" s="148">
        <v>75750</v>
      </c>
      <c r="U823" s="149">
        <v>7575</v>
      </c>
      <c r="V823" s="150">
        <v>0.1</v>
      </c>
      <c r="W823" s="149">
        <v>30300</v>
      </c>
      <c r="X823" s="150">
        <v>0.4</v>
      </c>
      <c r="Y823" s="149">
        <v>0</v>
      </c>
      <c r="Z823" s="157">
        <v>0</v>
      </c>
      <c r="AA823" s="149">
        <v>30300</v>
      </c>
      <c r="AB823" s="149">
        <v>0.4</v>
      </c>
      <c r="AC823" s="149">
        <v>37875</v>
      </c>
      <c r="AD823" s="158">
        <v>0.5</v>
      </c>
      <c r="AE823" s="147">
        <v>7575</v>
      </c>
      <c r="AF823" s="159"/>
      <c r="AH823" s="126" t="s">
        <v>21</v>
      </c>
    </row>
    <row r="824" s="114" customFormat="1" ht="36" spans="1:34">
      <c r="A824" s="126">
        <v>1001</v>
      </c>
      <c r="B824" s="126" t="s">
        <v>16</v>
      </c>
      <c r="C824" s="126" t="s">
        <v>965</v>
      </c>
      <c r="D824" s="126" t="s">
        <v>21</v>
      </c>
      <c r="E824" s="127" t="s">
        <v>1558</v>
      </c>
      <c r="F824" s="127"/>
      <c r="G824" s="126" t="s">
        <v>114</v>
      </c>
      <c r="H824" s="128" t="s">
        <v>2029</v>
      </c>
      <c r="I824" s="126" t="s">
        <v>2030</v>
      </c>
      <c r="J824" s="126" t="s">
        <v>2030</v>
      </c>
      <c r="K824" s="126" t="s">
        <v>1841</v>
      </c>
      <c r="L824" s="126" t="s">
        <v>1841</v>
      </c>
      <c r="M824" s="130">
        <v>45826</v>
      </c>
      <c r="N824" s="131">
        <v>45828</v>
      </c>
      <c r="O824" s="131">
        <v>46192</v>
      </c>
      <c r="P824" s="127">
        <v>5</v>
      </c>
      <c r="Q824" s="145">
        <v>17500</v>
      </c>
      <c r="R824" s="146">
        <v>0.1</v>
      </c>
      <c r="S824" s="147">
        <v>1750</v>
      </c>
      <c r="T824" s="148">
        <v>8750</v>
      </c>
      <c r="U824" s="149">
        <v>875</v>
      </c>
      <c r="V824" s="150">
        <v>0.1</v>
      </c>
      <c r="W824" s="149">
        <v>3500</v>
      </c>
      <c r="X824" s="150">
        <v>0.4</v>
      </c>
      <c r="Y824" s="149">
        <v>0</v>
      </c>
      <c r="Z824" s="157">
        <v>0</v>
      </c>
      <c r="AA824" s="149">
        <v>3500</v>
      </c>
      <c r="AB824" s="149">
        <v>0.4</v>
      </c>
      <c r="AC824" s="149">
        <v>4375</v>
      </c>
      <c r="AD824" s="158">
        <v>0.5</v>
      </c>
      <c r="AE824" s="147">
        <v>875</v>
      </c>
      <c r="AF824" s="159"/>
      <c r="AH824" s="126" t="s">
        <v>21</v>
      </c>
    </row>
    <row r="825" s="114" customFormat="1" ht="48" spans="1:34">
      <c r="A825" s="126">
        <v>1002</v>
      </c>
      <c r="B825" s="126" t="s">
        <v>16</v>
      </c>
      <c r="C825" s="126" t="s">
        <v>965</v>
      </c>
      <c r="D825" s="126" t="s">
        <v>21</v>
      </c>
      <c r="E825" s="127" t="s">
        <v>1558</v>
      </c>
      <c r="F825" s="127"/>
      <c r="G825" s="126" t="s">
        <v>114</v>
      </c>
      <c r="H825" s="128" t="s">
        <v>2031</v>
      </c>
      <c r="I825" s="126" t="s">
        <v>2032</v>
      </c>
      <c r="J825" s="126" t="s">
        <v>2032</v>
      </c>
      <c r="K825" s="126" t="s">
        <v>2033</v>
      </c>
      <c r="L825" s="126" t="s">
        <v>2033</v>
      </c>
      <c r="M825" s="130">
        <v>45827</v>
      </c>
      <c r="N825" s="131">
        <v>45829</v>
      </c>
      <c r="O825" s="131">
        <v>46193</v>
      </c>
      <c r="P825" s="127">
        <v>29</v>
      </c>
      <c r="Q825" s="145">
        <v>12500</v>
      </c>
      <c r="R825" s="146">
        <v>0.08</v>
      </c>
      <c r="S825" s="147">
        <v>1000</v>
      </c>
      <c r="T825" s="148">
        <v>29000</v>
      </c>
      <c r="U825" s="149">
        <v>2900</v>
      </c>
      <c r="V825" s="150">
        <v>0.1</v>
      </c>
      <c r="W825" s="149">
        <v>11600</v>
      </c>
      <c r="X825" s="150">
        <v>0.4</v>
      </c>
      <c r="Y825" s="149">
        <v>0</v>
      </c>
      <c r="Z825" s="157">
        <v>0</v>
      </c>
      <c r="AA825" s="149">
        <v>11600</v>
      </c>
      <c r="AB825" s="149">
        <v>0.4</v>
      </c>
      <c r="AC825" s="149">
        <v>14500</v>
      </c>
      <c r="AD825" s="158">
        <v>0.5</v>
      </c>
      <c r="AE825" s="147">
        <v>2900</v>
      </c>
      <c r="AF825" s="159"/>
      <c r="AH825" s="126" t="s">
        <v>21</v>
      </c>
    </row>
    <row r="826" s="114" customFormat="1" ht="48" spans="1:34">
      <c r="A826" s="126">
        <v>1003</v>
      </c>
      <c r="B826" s="126" t="s">
        <v>16</v>
      </c>
      <c r="C826" s="126" t="s">
        <v>965</v>
      </c>
      <c r="D826" s="126" t="s">
        <v>21</v>
      </c>
      <c r="E826" s="127" t="s">
        <v>1558</v>
      </c>
      <c r="F826" s="127"/>
      <c r="G826" s="126" t="s">
        <v>114</v>
      </c>
      <c r="H826" s="128" t="s">
        <v>2034</v>
      </c>
      <c r="I826" s="126" t="s">
        <v>2035</v>
      </c>
      <c r="J826" s="126" t="s">
        <v>2035</v>
      </c>
      <c r="K826" s="126" t="s">
        <v>2036</v>
      </c>
      <c r="L826" s="126" t="s">
        <v>2036</v>
      </c>
      <c r="M826" s="130">
        <v>45827</v>
      </c>
      <c r="N826" s="131">
        <v>45829</v>
      </c>
      <c r="O826" s="131">
        <v>46193</v>
      </c>
      <c r="P826" s="127">
        <v>541</v>
      </c>
      <c r="Q826" s="145">
        <v>12500</v>
      </c>
      <c r="R826" s="146">
        <v>0.08</v>
      </c>
      <c r="S826" s="147">
        <v>1000</v>
      </c>
      <c r="T826" s="148">
        <v>541000</v>
      </c>
      <c r="U826" s="149">
        <v>54100</v>
      </c>
      <c r="V826" s="150">
        <v>0.1</v>
      </c>
      <c r="W826" s="149">
        <v>216400</v>
      </c>
      <c r="X826" s="150">
        <v>0.4</v>
      </c>
      <c r="Y826" s="149">
        <v>0</v>
      </c>
      <c r="Z826" s="157">
        <v>0</v>
      </c>
      <c r="AA826" s="149">
        <v>216400</v>
      </c>
      <c r="AB826" s="149">
        <v>0.4</v>
      </c>
      <c r="AC826" s="149">
        <v>270500</v>
      </c>
      <c r="AD826" s="158">
        <v>0.5</v>
      </c>
      <c r="AE826" s="147">
        <v>54100</v>
      </c>
      <c r="AF826" s="159"/>
      <c r="AH826" s="126" t="s">
        <v>21</v>
      </c>
    </row>
    <row r="827" s="114" customFormat="1" ht="60" spans="1:34">
      <c r="A827" s="126">
        <v>1004</v>
      </c>
      <c r="B827" s="126" t="s">
        <v>16</v>
      </c>
      <c r="C827" s="126" t="s">
        <v>965</v>
      </c>
      <c r="D827" s="126" t="s">
        <v>21</v>
      </c>
      <c r="E827" s="127" t="s">
        <v>1558</v>
      </c>
      <c r="F827" s="127"/>
      <c r="G827" s="126" t="s">
        <v>114</v>
      </c>
      <c r="H827" s="128" t="s">
        <v>2037</v>
      </c>
      <c r="I827" s="126" t="s">
        <v>2035</v>
      </c>
      <c r="J827" s="126" t="s">
        <v>2035</v>
      </c>
      <c r="K827" s="126" t="s">
        <v>2038</v>
      </c>
      <c r="L827" s="126" t="s">
        <v>2038</v>
      </c>
      <c r="M827" s="130">
        <v>45827</v>
      </c>
      <c r="N827" s="131">
        <v>45829</v>
      </c>
      <c r="O827" s="131">
        <v>46193</v>
      </c>
      <c r="P827" s="127">
        <v>151</v>
      </c>
      <c r="Q827" s="145">
        <v>12500</v>
      </c>
      <c r="R827" s="146">
        <v>0.08</v>
      </c>
      <c r="S827" s="147">
        <v>1000</v>
      </c>
      <c r="T827" s="148">
        <v>151000</v>
      </c>
      <c r="U827" s="149">
        <v>15100</v>
      </c>
      <c r="V827" s="150">
        <v>0.1</v>
      </c>
      <c r="W827" s="149">
        <v>60400</v>
      </c>
      <c r="X827" s="150">
        <v>0.4</v>
      </c>
      <c r="Y827" s="149">
        <v>0</v>
      </c>
      <c r="Z827" s="157">
        <v>0</v>
      </c>
      <c r="AA827" s="149">
        <v>60400</v>
      </c>
      <c r="AB827" s="149">
        <v>0.4</v>
      </c>
      <c r="AC827" s="149">
        <v>75500</v>
      </c>
      <c r="AD827" s="158">
        <v>0.5</v>
      </c>
      <c r="AE827" s="147">
        <v>15100</v>
      </c>
      <c r="AF827" s="159"/>
      <c r="AH827" s="126" t="s">
        <v>21</v>
      </c>
    </row>
    <row r="828" s="114" customFormat="1" ht="60" spans="1:34">
      <c r="A828" s="126">
        <v>1005</v>
      </c>
      <c r="B828" s="126" t="s">
        <v>16</v>
      </c>
      <c r="C828" s="126" t="s">
        <v>965</v>
      </c>
      <c r="D828" s="126" t="s">
        <v>21</v>
      </c>
      <c r="E828" s="127" t="s">
        <v>1558</v>
      </c>
      <c r="F828" s="127"/>
      <c r="G828" s="126" t="s">
        <v>114</v>
      </c>
      <c r="H828" s="128" t="s">
        <v>2039</v>
      </c>
      <c r="I828" s="126" t="s">
        <v>2040</v>
      </c>
      <c r="J828" s="126" t="s">
        <v>2040</v>
      </c>
      <c r="K828" s="126" t="s">
        <v>2041</v>
      </c>
      <c r="L828" s="126" t="s">
        <v>2041</v>
      </c>
      <c r="M828" s="130">
        <v>45827</v>
      </c>
      <c r="N828" s="131">
        <v>45829</v>
      </c>
      <c r="O828" s="131">
        <v>46193</v>
      </c>
      <c r="P828" s="127">
        <v>74</v>
      </c>
      <c r="Q828" s="145">
        <v>17500</v>
      </c>
      <c r="R828" s="146">
        <v>0.1</v>
      </c>
      <c r="S828" s="147">
        <v>1750</v>
      </c>
      <c r="T828" s="148">
        <v>129500</v>
      </c>
      <c r="U828" s="149">
        <v>12950</v>
      </c>
      <c r="V828" s="150">
        <v>0.1</v>
      </c>
      <c r="W828" s="149">
        <v>51800</v>
      </c>
      <c r="X828" s="150">
        <v>0.4</v>
      </c>
      <c r="Y828" s="149">
        <v>0</v>
      </c>
      <c r="Z828" s="157">
        <v>0</v>
      </c>
      <c r="AA828" s="149">
        <v>51800</v>
      </c>
      <c r="AB828" s="149">
        <v>0.4</v>
      </c>
      <c r="AC828" s="149">
        <v>64750</v>
      </c>
      <c r="AD828" s="158">
        <v>0.5</v>
      </c>
      <c r="AE828" s="147">
        <v>12950</v>
      </c>
      <c r="AF828" s="159"/>
      <c r="AH828" s="126" t="s">
        <v>21</v>
      </c>
    </row>
    <row r="829" s="114" customFormat="1" ht="36" spans="1:34">
      <c r="A829" s="126">
        <v>1006</v>
      </c>
      <c r="B829" s="126" t="s">
        <v>16</v>
      </c>
      <c r="C829" s="126" t="s">
        <v>965</v>
      </c>
      <c r="D829" s="126" t="s">
        <v>21</v>
      </c>
      <c r="E829" s="127" t="s">
        <v>1540</v>
      </c>
      <c r="F829" s="127"/>
      <c r="G829" s="126" t="s">
        <v>114</v>
      </c>
      <c r="H829" s="128" t="s">
        <v>2042</v>
      </c>
      <c r="I829" s="126" t="s">
        <v>1094</v>
      </c>
      <c r="J829" s="126" t="s">
        <v>1094</v>
      </c>
      <c r="K829" s="126" t="s">
        <v>2043</v>
      </c>
      <c r="L829" s="126" t="s">
        <v>2043</v>
      </c>
      <c r="M829" s="130">
        <v>45827</v>
      </c>
      <c r="N829" s="131">
        <v>45829</v>
      </c>
      <c r="O829" s="131">
        <v>46193</v>
      </c>
      <c r="P829" s="127">
        <v>46</v>
      </c>
      <c r="Q829" s="145">
        <v>12500</v>
      </c>
      <c r="R829" s="146">
        <v>0.1</v>
      </c>
      <c r="S829" s="147">
        <v>1250</v>
      </c>
      <c r="T829" s="148">
        <v>57500</v>
      </c>
      <c r="U829" s="149">
        <v>5750</v>
      </c>
      <c r="V829" s="150">
        <v>0.1</v>
      </c>
      <c r="W829" s="149">
        <v>23000</v>
      </c>
      <c r="X829" s="150">
        <v>0.4</v>
      </c>
      <c r="Y829" s="149">
        <v>0</v>
      </c>
      <c r="Z829" s="157">
        <v>0</v>
      </c>
      <c r="AA829" s="149">
        <v>23000</v>
      </c>
      <c r="AB829" s="149">
        <v>0.4</v>
      </c>
      <c r="AC829" s="149">
        <v>28750</v>
      </c>
      <c r="AD829" s="158">
        <v>0.5</v>
      </c>
      <c r="AE829" s="147">
        <v>5750</v>
      </c>
      <c r="AF829" s="159"/>
      <c r="AH829" s="126" t="s">
        <v>21</v>
      </c>
    </row>
    <row r="830" s="114" customFormat="1" ht="48" spans="1:34">
      <c r="A830" s="126">
        <v>1007</v>
      </c>
      <c r="B830" s="126" t="s">
        <v>16</v>
      </c>
      <c r="C830" s="126" t="s">
        <v>965</v>
      </c>
      <c r="D830" s="126" t="s">
        <v>21</v>
      </c>
      <c r="E830" s="127" t="s">
        <v>1540</v>
      </c>
      <c r="F830" s="127"/>
      <c r="G830" s="126" t="s">
        <v>114</v>
      </c>
      <c r="H830" s="128" t="s">
        <v>2044</v>
      </c>
      <c r="I830" s="126" t="s">
        <v>2045</v>
      </c>
      <c r="J830" s="126" t="s">
        <v>2045</v>
      </c>
      <c r="K830" s="126" t="s">
        <v>2046</v>
      </c>
      <c r="L830" s="126" t="s">
        <v>2046</v>
      </c>
      <c r="M830" s="130">
        <v>45833</v>
      </c>
      <c r="N830" s="131">
        <v>45835</v>
      </c>
      <c r="O830" s="131">
        <v>46199</v>
      </c>
      <c r="P830" s="127">
        <v>12.5</v>
      </c>
      <c r="Q830" s="145">
        <v>12500</v>
      </c>
      <c r="R830" s="146">
        <v>0.1</v>
      </c>
      <c r="S830" s="147">
        <v>1250</v>
      </c>
      <c r="T830" s="148">
        <v>15625</v>
      </c>
      <c r="U830" s="149">
        <v>1562.5</v>
      </c>
      <c r="V830" s="150">
        <v>0.1</v>
      </c>
      <c r="W830" s="149">
        <v>6250</v>
      </c>
      <c r="X830" s="150">
        <v>0.4</v>
      </c>
      <c r="Y830" s="149">
        <v>0</v>
      </c>
      <c r="Z830" s="157">
        <v>0</v>
      </c>
      <c r="AA830" s="149">
        <v>6250</v>
      </c>
      <c r="AB830" s="149">
        <v>0.4</v>
      </c>
      <c r="AC830" s="149">
        <v>7812.5</v>
      </c>
      <c r="AD830" s="158">
        <v>0.5</v>
      </c>
      <c r="AE830" s="147">
        <v>1562.5</v>
      </c>
      <c r="AF830" s="159"/>
      <c r="AH830" s="126" t="s">
        <v>21</v>
      </c>
    </row>
    <row r="831" s="114" customFormat="1" ht="48" spans="1:34">
      <c r="A831" s="126">
        <v>1008</v>
      </c>
      <c r="B831" s="126" t="s">
        <v>16</v>
      </c>
      <c r="C831" s="126" t="s">
        <v>965</v>
      </c>
      <c r="D831" s="126" t="s">
        <v>21</v>
      </c>
      <c r="E831" s="127" t="s">
        <v>1558</v>
      </c>
      <c r="F831" s="127"/>
      <c r="G831" s="126" t="s">
        <v>114</v>
      </c>
      <c r="H831" s="128" t="s">
        <v>2047</v>
      </c>
      <c r="I831" s="126" t="s">
        <v>2048</v>
      </c>
      <c r="J831" s="126" t="s">
        <v>2048</v>
      </c>
      <c r="K831" s="126" t="s">
        <v>2049</v>
      </c>
      <c r="L831" s="126" t="s">
        <v>2049</v>
      </c>
      <c r="M831" s="130">
        <v>45833</v>
      </c>
      <c r="N831" s="131">
        <v>45835</v>
      </c>
      <c r="O831" s="131">
        <v>46199</v>
      </c>
      <c r="P831" s="127">
        <v>47</v>
      </c>
      <c r="Q831" s="145">
        <v>12500</v>
      </c>
      <c r="R831" s="146">
        <v>0.08</v>
      </c>
      <c r="S831" s="147">
        <v>1000</v>
      </c>
      <c r="T831" s="148">
        <v>47000</v>
      </c>
      <c r="U831" s="149">
        <v>4700</v>
      </c>
      <c r="V831" s="150">
        <v>0.1</v>
      </c>
      <c r="W831" s="149">
        <v>18800</v>
      </c>
      <c r="X831" s="150">
        <v>0.4</v>
      </c>
      <c r="Y831" s="149">
        <v>0</v>
      </c>
      <c r="Z831" s="157">
        <v>0</v>
      </c>
      <c r="AA831" s="149">
        <v>18800</v>
      </c>
      <c r="AB831" s="149">
        <v>0.4</v>
      </c>
      <c r="AC831" s="149">
        <v>23500</v>
      </c>
      <c r="AD831" s="158">
        <v>0.5</v>
      </c>
      <c r="AE831" s="147">
        <v>4700</v>
      </c>
      <c r="AF831" s="159"/>
      <c r="AH831" s="126" t="s">
        <v>21</v>
      </c>
    </row>
    <row r="832" s="114" customFormat="1" ht="36" spans="1:34">
      <c r="A832" s="126">
        <v>1009</v>
      </c>
      <c r="B832" s="126" t="s">
        <v>16</v>
      </c>
      <c r="C832" s="126" t="s">
        <v>965</v>
      </c>
      <c r="D832" s="126" t="s">
        <v>21</v>
      </c>
      <c r="E832" s="127" t="s">
        <v>1540</v>
      </c>
      <c r="F832" s="127"/>
      <c r="G832" s="126" t="s">
        <v>114</v>
      </c>
      <c r="H832" s="128" t="s">
        <v>2050</v>
      </c>
      <c r="I832" s="126" t="s">
        <v>2051</v>
      </c>
      <c r="J832" s="126" t="s">
        <v>2051</v>
      </c>
      <c r="K832" s="126" t="s">
        <v>2052</v>
      </c>
      <c r="L832" s="126" t="s">
        <v>2052</v>
      </c>
      <c r="M832" s="130">
        <v>45833</v>
      </c>
      <c r="N832" s="131">
        <v>45835</v>
      </c>
      <c r="O832" s="131">
        <v>46199</v>
      </c>
      <c r="P832" s="127">
        <v>25</v>
      </c>
      <c r="Q832" s="145">
        <v>12500</v>
      </c>
      <c r="R832" s="146">
        <v>0.06</v>
      </c>
      <c r="S832" s="147">
        <v>750</v>
      </c>
      <c r="T832" s="148">
        <v>18750</v>
      </c>
      <c r="U832" s="149">
        <v>1875</v>
      </c>
      <c r="V832" s="150">
        <v>0.1</v>
      </c>
      <c r="W832" s="149">
        <v>7500</v>
      </c>
      <c r="X832" s="150">
        <v>0.4</v>
      </c>
      <c r="Y832" s="149">
        <v>0</v>
      </c>
      <c r="Z832" s="157">
        <v>0</v>
      </c>
      <c r="AA832" s="149">
        <v>7500</v>
      </c>
      <c r="AB832" s="149">
        <v>0.4</v>
      </c>
      <c r="AC832" s="149">
        <v>9375</v>
      </c>
      <c r="AD832" s="158">
        <v>0.5</v>
      </c>
      <c r="AE832" s="147">
        <v>1875</v>
      </c>
      <c r="AF832" s="159"/>
      <c r="AH832" s="126" t="s">
        <v>21</v>
      </c>
    </row>
    <row r="833" s="114" customFormat="1" ht="48" spans="1:34">
      <c r="A833" s="126">
        <v>1010</v>
      </c>
      <c r="B833" s="126" t="s">
        <v>16</v>
      </c>
      <c r="C833" s="126" t="s">
        <v>965</v>
      </c>
      <c r="D833" s="126" t="s">
        <v>21</v>
      </c>
      <c r="E833" s="127" t="s">
        <v>1540</v>
      </c>
      <c r="F833" s="127"/>
      <c r="G833" s="126" t="s">
        <v>114</v>
      </c>
      <c r="H833" s="128" t="s">
        <v>2053</v>
      </c>
      <c r="I833" s="126" t="s">
        <v>2054</v>
      </c>
      <c r="J833" s="126" t="s">
        <v>2054</v>
      </c>
      <c r="K833" s="126" t="s">
        <v>2055</v>
      </c>
      <c r="L833" s="126" t="s">
        <v>2055</v>
      </c>
      <c r="M833" s="130">
        <v>45835</v>
      </c>
      <c r="N833" s="131">
        <v>45838</v>
      </c>
      <c r="O833" s="131">
        <v>46202</v>
      </c>
      <c r="P833" s="127">
        <v>19</v>
      </c>
      <c r="Q833" s="145">
        <v>12500</v>
      </c>
      <c r="R833" s="146">
        <v>0.1</v>
      </c>
      <c r="S833" s="147">
        <v>1250</v>
      </c>
      <c r="T833" s="148">
        <v>23750</v>
      </c>
      <c r="U833" s="149">
        <v>2375</v>
      </c>
      <c r="V833" s="150">
        <v>0.1</v>
      </c>
      <c r="W833" s="149">
        <v>9500</v>
      </c>
      <c r="X833" s="150">
        <v>0.4</v>
      </c>
      <c r="Y833" s="149">
        <v>0</v>
      </c>
      <c r="Z833" s="157">
        <v>0</v>
      </c>
      <c r="AA833" s="149">
        <v>9500</v>
      </c>
      <c r="AB833" s="149">
        <v>0.4</v>
      </c>
      <c r="AC833" s="149">
        <v>11875</v>
      </c>
      <c r="AD833" s="158">
        <v>0.5</v>
      </c>
      <c r="AE833" s="147">
        <v>2375</v>
      </c>
      <c r="AF833" s="159"/>
      <c r="AH833" s="126" t="s">
        <v>21</v>
      </c>
    </row>
    <row r="834" s="114" customFormat="1" ht="72" spans="1:34">
      <c r="A834" s="126">
        <v>1011</v>
      </c>
      <c r="B834" s="126" t="s">
        <v>16</v>
      </c>
      <c r="C834" s="126" t="s">
        <v>965</v>
      </c>
      <c r="D834" s="126" t="s">
        <v>21</v>
      </c>
      <c r="E834" s="127" t="s">
        <v>1540</v>
      </c>
      <c r="F834" s="127"/>
      <c r="G834" s="126" t="s">
        <v>114</v>
      </c>
      <c r="H834" s="128" t="s">
        <v>2056</v>
      </c>
      <c r="I834" s="126" t="s">
        <v>2057</v>
      </c>
      <c r="J834" s="126" t="s">
        <v>2057</v>
      </c>
      <c r="K834" s="126" t="s">
        <v>2058</v>
      </c>
      <c r="L834" s="126" t="s">
        <v>2058</v>
      </c>
      <c r="M834" s="130">
        <v>45835</v>
      </c>
      <c r="N834" s="131">
        <v>45838</v>
      </c>
      <c r="O834" s="131">
        <v>46202</v>
      </c>
      <c r="P834" s="127">
        <v>83</v>
      </c>
      <c r="Q834" s="145">
        <v>12500</v>
      </c>
      <c r="R834" s="146">
        <v>0.06</v>
      </c>
      <c r="S834" s="147">
        <v>750</v>
      </c>
      <c r="T834" s="148">
        <v>62250</v>
      </c>
      <c r="U834" s="149">
        <v>6225</v>
      </c>
      <c r="V834" s="150">
        <v>0.1</v>
      </c>
      <c r="W834" s="149">
        <v>24900</v>
      </c>
      <c r="X834" s="150">
        <v>0.4</v>
      </c>
      <c r="Y834" s="149">
        <v>0</v>
      </c>
      <c r="Z834" s="157">
        <v>0</v>
      </c>
      <c r="AA834" s="149">
        <v>24900</v>
      </c>
      <c r="AB834" s="149">
        <v>0.4</v>
      </c>
      <c r="AC834" s="149">
        <v>31125</v>
      </c>
      <c r="AD834" s="158">
        <v>0.5</v>
      </c>
      <c r="AE834" s="147">
        <v>6225</v>
      </c>
      <c r="AF834" s="159"/>
      <c r="AH834" s="126" t="s">
        <v>21</v>
      </c>
    </row>
    <row r="835" s="114" customFormat="1" ht="36" spans="1:34">
      <c r="A835" s="126">
        <v>1012</v>
      </c>
      <c r="B835" s="126" t="s">
        <v>16</v>
      </c>
      <c r="C835" s="126" t="s">
        <v>965</v>
      </c>
      <c r="D835" s="126" t="s">
        <v>21</v>
      </c>
      <c r="E835" s="127" t="s">
        <v>1540</v>
      </c>
      <c r="F835" s="127"/>
      <c r="G835" s="126" t="s">
        <v>114</v>
      </c>
      <c r="H835" s="128" t="s">
        <v>2059</v>
      </c>
      <c r="I835" s="126" t="s">
        <v>2060</v>
      </c>
      <c r="J835" s="126" t="s">
        <v>2060</v>
      </c>
      <c r="K835" s="126" t="s">
        <v>2061</v>
      </c>
      <c r="L835" s="126" t="s">
        <v>2061</v>
      </c>
      <c r="M835" s="130">
        <v>45835</v>
      </c>
      <c r="N835" s="131">
        <v>45838</v>
      </c>
      <c r="O835" s="131">
        <v>46202</v>
      </c>
      <c r="P835" s="127">
        <v>14.6</v>
      </c>
      <c r="Q835" s="145">
        <v>12500</v>
      </c>
      <c r="R835" s="146">
        <v>0.1</v>
      </c>
      <c r="S835" s="147">
        <v>1250</v>
      </c>
      <c r="T835" s="148">
        <v>18250</v>
      </c>
      <c r="U835" s="149">
        <v>1825</v>
      </c>
      <c r="V835" s="150">
        <v>0.1</v>
      </c>
      <c r="W835" s="149">
        <v>7300</v>
      </c>
      <c r="X835" s="150">
        <v>0.4</v>
      </c>
      <c r="Y835" s="149">
        <v>0</v>
      </c>
      <c r="Z835" s="157">
        <v>0</v>
      </c>
      <c r="AA835" s="149">
        <v>7300</v>
      </c>
      <c r="AB835" s="149">
        <v>0.4</v>
      </c>
      <c r="AC835" s="149">
        <v>9125</v>
      </c>
      <c r="AD835" s="158">
        <v>0.5</v>
      </c>
      <c r="AE835" s="147">
        <v>1825</v>
      </c>
      <c r="AF835" s="159"/>
      <c r="AH835" s="126" t="s">
        <v>21</v>
      </c>
    </row>
    <row r="836" s="114" customFormat="1" ht="36" spans="1:34">
      <c r="A836" s="126">
        <v>1013</v>
      </c>
      <c r="B836" s="126" t="s">
        <v>16</v>
      </c>
      <c r="C836" s="126" t="s">
        <v>965</v>
      </c>
      <c r="D836" s="126" t="s">
        <v>21</v>
      </c>
      <c r="E836" s="127" t="s">
        <v>1540</v>
      </c>
      <c r="F836" s="127"/>
      <c r="G836" s="126" t="s">
        <v>114</v>
      </c>
      <c r="H836" s="128" t="s">
        <v>2062</v>
      </c>
      <c r="I836" s="126" t="s">
        <v>2063</v>
      </c>
      <c r="J836" s="126" t="s">
        <v>2063</v>
      </c>
      <c r="K836" s="126" t="s">
        <v>2064</v>
      </c>
      <c r="L836" s="126" t="s">
        <v>2064</v>
      </c>
      <c r="M836" s="130">
        <v>45835</v>
      </c>
      <c r="N836" s="131">
        <v>45838</v>
      </c>
      <c r="O836" s="131">
        <v>46202</v>
      </c>
      <c r="P836" s="127">
        <v>5</v>
      </c>
      <c r="Q836" s="145">
        <v>12500</v>
      </c>
      <c r="R836" s="146">
        <v>0.1</v>
      </c>
      <c r="S836" s="147">
        <v>1250</v>
      </c>
      <c r="T836" s="148">
        <v>6250</v>
      </c>
      <c r="U836" s="149">
        <v>625</v>
      </c>
      <c r="V836" s="150">
        <v>0.1</v>
      </c>
      <c r="W836" s="149">
        <v>2500</v>
      </c>
      <c r="X836" s="150">
        <v>0.4</v>
      </c>
      <c r="Y836" s="149">
        <v>0</v>
      </c>
      <c r="Z836" s="157">
        <v>0</v>
      </c>
      <c r="AA836" s="149">
        <v>2500</v>
      </c>
      <c r="AB836" s="149">
        <v>0.4</v>
      </c>
      <c r="AC836" s="149">
        <v>3125</v>
      </c>
      <c r="AD836" s="158">
        <v>0.5</v>
      </c>
      <c r="AE836" s="147">
        <v>625</v>
      </c>
      <c r="AF836" s="159"/>
      <c r="AH836" s="126" t="s">
        <v>21</v>
      </c>
    </row>
    <row r="837" s="114" customFormat="1" ht="36" spans="1:34">
      <c r="A837" s="126">
        <v>1014</v>
      </c>
      <c r="B837" s="126" t="s">
        <v>16</v>
      </c>
      <c r="C837" s="126" t="s">
        <v>965</v>
      </c>
      <c r="D837" s="126" t="s">
        <v>21</v>
      </c>
      <c r="E837" s="127" t="s">
        <v>1540</v>
      </c>
      <c r="F837" s="127"/>
      <c r="G837" s="126" t="s">
        <v>114</v>
      </c>
      <c r="H837" s="128" t="s">
        <v>2065</v>
      </c>
      <c r="I837" s="126" t="s">
        <v>2066</v>
      </c>
      <c r="J837" s="126" t="s">
        <v>2066</v>
      </c>
      <c r="K837" s="126" t="s">
        <v>2067</v>
      </c>
      <c r="L837" s="126" t="s">
        <v>2067</v>
      </c>
      <c r="M837" s="130">
        <v>45835</v>
      </c>
      <c r="N837" s="131">
        <v>45838</v>
      </c>
      <c r="O837" s="131">
        <v>46202</v>
      </c>
      <c r="P837" s="127">
        <v>292</v>
      </c>
      <c r="Q837" s="145">
        <v>12500</v>
      </c>
      <c r="R837" s="146">
        <v>0.06</v>
      </c>
      <c r="S837" s="147">
        <v>750</v>
      </c>
      <c r="T837" s="148">
        <v>219000</v>
      </c>
      <c r="U837" s="149">
        <v>21900</v>
      </c>
      <c r="V837" s="150">
        <v>0.1</v>
      </c>
      <c r="W837" s="149">
        <v>87600</v>
      </c>
      <c r="X837" s="150">
        <v>0.4</v>
      </c>
      <c r="Y837" s="149">
        <v>0</v>
      </c>
      <c r="Z837" s="157">
        <v>0</v>
      </c>
      <c r="AA837" s="149">
        <v>87600</v>
      </c>
      <c r="AB837" s="149">
        <v>0.4</v>
      </c>
      <c r="AC837" s="149">
        <v>109500</v>
      </c>
      <c r="AD837" s="158">
        <v>0.5</v>
      </c>
      <c r="AE837" s="147">
        <v>21900</v>
      </c>
      <c r="AF837" s="159"/>
      <c r="AH837" s="126" t="s">
        <v>21</v>
      </c>
    </row>
    <row r="838" s="114" customFormat="1" ht="48" spans="1:34">
      <c r="A838" s="126">
        <v>1015</v>
      </c>
      <c r="B838" s="126" t="s">
        <v>16</v>
      </c>
      <c r="C838" s="126" t="s">
        <v>965</v>
      </c>
      <c r="D838" s="126" t="s">
        <v>21</v>
      </c>
      <c r="E838" s="127" t="s">
        <v>1540</v>
      </c>
      <c r="F838" s="127"/>
      <c r="G838" s="126" t="s">
        <v>114</v>
      </c>
      <c r="H838" s="128" t="s">
        <v>2068</v>
      </c>
      <c r="I838" s="126" t="s">
        <v>1606</v>
      </c>
      <c r="J838" s="126" t="s">
        <v>1606</v>
      </c>
      <c r="K838" s="126" t="s">
        <v>2069</v>
      </c>
      <c r="L838" s="126" t="s">
        <v>2069</v>
      </c>
      <c r="M838" s="130">
        <v>45835</v>
      </c>
      <c r="N838" s="131">
        <v>45838</v>
      </c>
      <c r="O838" s="131">
        <v>46202</v>
      </c>
      <c r="P838" s="127">
        <v>28</v>
      </c>
      <c r="Q838" s="145">
        <v>12500</v>
      </c>
      <c r="R838" s="146">
        <v>0.1</v>
      </c>
      <c r="S838" s="147">
        <v>1250</v>
      </c>
      <c r="T838" s="148">
        <v>35000</v>
      </c>
      <c r="U838" s="149">
        <v>3500</v>
      </c>
      <c r="V838" s="150">
        <v>0.1</v>
      </c>
      <c r="W838" s="149">
        <v>14000</v>
      </c>
      <c r="X838" s="150">
        <v>0.4</v>
      </c>
      <c r="Y838" s="149">
        <v>0</v>
      </c>
      <c r="Z838" s="157">
        <v>0</v>
      </c>
      <c r="AA838" s="149">
        <v>14000</v>
      </c>
      <c r="AB838" s="149">
        <v>0.4</v>
      </c>
      <c r="AC838" s="149">
        <v>17500</v>
      </c>
      <c r="AD838" s="158">
        <v>0.5</v>
      </c>
      <c r="AE838" s="147">
        <v>3500</v>
      </c>
      <c r="AF838" s="159"/>
      <c r="AH838" s="126" t="s">
        <v>21</v>
      </c>
    </row>
    <row r="839" s="114" customFormat="1" ht="60" spans="1:34">
      <c r="A839" s="126">
        <v>1016</v>
      </c>
      <c r="B839" s="126" t="s">
        <v>16</v>
      </c>
      <c r="C839" s="126" t="s">
        <v>965</v>
      </c>
      <c r="D839" s="126" t="s">
        <v>21</v>
      </c>
      <c r="E839" s="127" t="s">
        <v>1540</v>
      </c>
      <c r="F839" s="127"/>
      <c r="G839" s="126" t="s">
        <v>114</v>
      </c>
      <c r="H839" s="128" t="s">
        <v>2070</v>
      </c>
      <c r="I839" s="126" t="s">
        <v>2071</v>
      </c>
      <c r="J839" s="126" t="s">
        <v>2071</v>
      </c>
      <c r="K839" s="126" t="s">
        <v>2072</v>
      </c>
      <c r="L839" s="126" t="s">
        <v>2072</v>
      </c>
      <c r="M839" s="130">
        <v>45837</v>
      </c>
      <c r="N839" s="131">
        <v>45838</v>
      </c>
      <c r="O839" s="131">
        <v>46202</v>
      </c>
      <c r="P839" s="127">
        <v>60</v>
      </c>
      <c r="Q839" s="145">
        <v>17500</v>
      </c>
      <c r="R839" s="146">
        <v>0.1</v>
      </c>
      <c r="S839" s="147">
        <v>1750</v>
      </c>
      <c r="T839" s="148">
        <v>105000</v>
      </c>
      <c r="U839" s="149">
        <v>10500</v>
      </c>
      <c r="V839" s="150">
        <v>0.1</v>
      </c>
      <c r="W839" s="149">
        <v>42000</v>
      </c>
      <c r="X839" s="150">
        <v>0.4</v>
      </c>
      <c r="Y839" s="149">
        <v>0</v>
      </c>
      <c r="Z839" s="157">
        <v>0</v>
      </c>
      <c r="AA839" s="149">
        <v>42000</v>
      </c>
      <c r="AB839" s="149">
        <v>0.4</v>
      </c>
      <c r="AC839" s="149">
        <v>52500</v>
      </c>
      <c r="AD839" s="158">
        <v>0.5</v>
      </c>
      <c r="AE839" s="147">
        <v>10500</v>
      </c>
      <c r="AF839" s="159"/>
      <c r="AH839" s="126" t="s">
        <v>21</v>
      </c>
    </row>
    <row r="840" s="114" customFormat="1" ht="48" spans="1:34">
      <c r="A840" s="126">
        <v>1017</v>
      </c>
      <c r="B840" s="126" t="s">
        <v>16</v>
      </c>
      <c r="C840" s="126" t="s">
        <v>965</v>
      </c>
      <c r="D840" s="126" t="s">
        <v>21</v>
      </c>
      <c r="E840" s="127" t="s">
        <v>1540</v>
      </c>
      <c r="F840" s="127"/>
      <c r="G840" s="126" t="s">
        <v>114</v>
      </c>
      <c r="H840" s="128" t="s">
        <v>2073</v>
      </c>
      <c r="I840" s="126" t="s">
        <v>2074</v>
      </c>
      <c r="J840" s="126" t="s">
        <v>2074</v>
      </c>
      <c r="K840" s="126" t="s">
        <v>2075</v>
      </c>
      <c r="L840" s="126" t="s">
        <v>2075</v>
      </c>
      <c r="M840" s="130">
        <v>45837</v>
      </c>
      <c r="N840" s="131">
        <v>45838</v>
      </c>
      <c r="O840" s="131">
        <v>46202</v>
      </c>
      <c r="P840" s="127">
        <v>382.7</v>
      </c>
      <c r="Q840" s="145">
        <v>17500</v>
      </c>
      <c r="R840" s="146">
        <v>0.1</v>
      </c>
      <c r="S840" s="147">
        <v>1750</v>
      </c>
      <c r="T840" s="148">
        <v>669725</v>
      </c>
      <c r="U840" s="149">
        <v>66972.5</v>
      </c>
      <c r="V840" s="150">
        <v>0.1</v>
      </c>
      <c r="W840" s="149">
        <v>267890</v>
      </c>
      <c r="X840" s="150">
        <v>0.4</v>
      </c>
      <c r="Y840" s="149">
        <v>0</v>
      </c>
      <c r="Z840" s="157">
        <v>0</v>
      </c>
      <c r="AA840" s="149">
        <v>267890</v>
      </c>
      <c r="AB840" s="149">
        <v>0.4</v>
      </c>
      <c r="AC840" s="149">
        <v>334862.5</v>
      </c>
      <c r="AD840" s="158">
        <v>0.5</v>
      </c>
      <c r="AE840" s="147">
        <v>66972.5</v>
      </c>
      <c r="AF840" s="159"/>
      <c r="AH840" s="126" t="s">
        <v>21</v>
      </c>
    </row>
    <row r="841" s="114" customFormat="1" ht="48" spans="1:34">
      <c r="A841" s="126">
        <v>1018</v>
      </c>
      <c r="B841" s="126" t="s">
        <v>16</v>
      </c>
      <c r="C841" s="126" t="s">
        <v>965</v>
      </c>
      <c r="D841" s="126" t="s">
        <v>21</v>
      </c>
      <c r="E841" s="127" t="s">
        <v>1558</v>
      </c>
      <c r="F841" s="127"/>
      <c r="G841" s="126" t="s">
        <v>114</v>
      </c>
      <c r="H841" s="128" t="s">
        <v>2076</v>
      </c>
      <c r="I841" s="126" t="s">
        <v>2077</v>
      </c>
      <c r="J841" s="126" t="s">
        <v>2077</v>
      </c>
      <c r="K841" s="126" t="s">
        <v>2078</v>
      </c>
      <c r="L841" s="126" t="s">
        <v>2078</v>
      </c>
      <c r="M841" s="130">
        <v>45837</v>
      </c>
      <c r="N841" s="131">
        <v>45838</v>
      </c>
      <c r="O841" s="131">
        <v>46202</v>
      </c>
      <c r="P841" s="127">
        <v>121</v>
      </c>
      <c r="Q841" s="145">
        <v>12500</v>
      </c>
      <c r="R841" s="146">
        <v>0.1</v>
      </c>
      <c r="S841" s="147">
        <v>1250</v>
      </c>
      <c r="T841" s="148">
        <v>151250</v>
      </c>
      <c r="U841" s="149">
        <v>15125</v>
      </c>
      <c r="V841" s="150">
        <v>0.1</v>
      </c>
      <c r="W841" s="149">
        <v>60500</v>
      </c>
      <c r="X841" s="150">
        <v>0.4</v>
      </c>
      <c r="Y841" s="149">
        <v>0</v>
      </c>
      <c r="Z841" s="157">
        <v>0</v>
      </c>
      <c r="AA841" s="149">
        <v>60500</v>
      </c>
      <c r="AB841" s="149">
        <v>0.4</v>
      </c>
      <c r="AC841" s="149">
        <v>75625</v>
      </c>
      <c r="AD841" s="158">
        <v>0.5</v>
      </c>
      <c r="AE841" s="147">
        <v>15125</v>
      </c>
      <c r="AF841" s="159"/>
      <c r="AH841" s="126" t="s">
        <v>21</v>
      </c>
    </row>
    <row r="842" s="114" customFormat="1" ht="36" spans="1:34">
      <c r="A842" s="126">
        <v>1019</v>
      </c>
      <c r="B842" s="126" t="s">
        <v>16</v>
      </c>
      <c r="C842" s="126" t="s">
        <v>965</v>
      </c>
      <c r="D842" s="126" t="s">
        <v>21</v>
      </c>
      <c r="E842" s="127" t="s">
        <v>1540</v>
      </c>
      <c r="F842" s="127"/>
      <c r="G842" s="126" t="s">
        <v>114</v>
      </c>
      <c r="H842" s="128" t="s">
        <v>2079</v>
      </c>
      <c r="I842" s="126" t="s">
        <v>1338</v>
      </c>
      <c r="J842" s="126" t="s">
        <v>1338</v>
      </c>
      <c r="K842" s="126" t="s">
        <v>2080</v>
      </c>
      <c r="L842" s="126" t="s">
        <v>2080</v>
      </c>
      <c r="M842" s="130">
        <v>45837</v>
      </c>
      <c r="N842" s="131">
        <v>45838</v>
      </c>
      <c r="O842" s="131">
        <v>46202</v>
      </c>
      <c r="P842" s="127">
        <v>21</v>
      </c>
      <c r="Q842" s="145">
        <v>12500</v>
      </c>
      <c r="R842" s="146">
        <v>0.1</v>
      </c>
      <c r="S842" s="147">
        <v>1250</v>
      </c>
      <c r="T842" s="148">
        <v>26250</v>
      </c>
      <c r="U842" s="149">
        <v>2625</v>
      </c>
      <c r="V842" s="150">
        <v>0.1</v>
      </c>
      <c r="W842" s="149">
        <v>10500</v>
      </c>
      <c r="X842" s="150">
        <v>0.4</v>
      </c>
      <c r="Y842" s="149">
        <v>0</v>
      </c>
      <c r="Z842" s="157">
        <v>0</v>
      </c>
      <c r="AA842" s="149">
        <v>10500</v>
      </c>
      <c r="AB842" s="149">
        <v>0.4</v>
      </c>
      <c r="AC842" s="149">
        <v>13125</v>
      </c>
      <c r="AD842" s="158">
        <v>0.5</v>
      </c>
      <c r="AE842" s="147">
        <v>2625</v>
      </c>
      <c r="AF842" s="159"/>
      <c r="AH842" s="126" t="s">
        <v>21</v>
      </c>
    </row>
    <row r="843" s="114" customFormat="1" ht="36" spans="1:34">
      <c r="A843" s="126">
        <v>1020</v>
      </c>
      <c r="B843" s="126" t="s">
        <v>16</v>
      </c>
      <c r="C843" s="126" t="s">
        <v>965</v>
      </c>
      <c r="D843" s="126" t="s">
        <v>21</v>
      </c>
      <c r="E843" s="127" t="s">
        <v>1558</v>
      </c>
      <c r="F843" s="127"/>
      <c r="G843" s="126" t="s">
        <v>114</v>
      </c>
      <c r="H843" s="128" t="s">
        <v>2081</v>
      </c>
      <c r="I843" s="126" t="s">
        <v>2082</v>
      </c>
      <c r="J843" s="126" t="s">
        <v>2082</v>
      </c>
      <c r="K843" s="126" t="s">
        <v>2083</v>
      </c>
      <c r="L843" s="126" t="s">
        <v>2083</v>
      </c>
      <c r="M843" s="130">
        <v>45837</v>
      </c>
      <c r="N843" s="131">
        <v>45838</v>
      </c>
      <c r="O843" s="131">
        <v>46202</v>
      </c>
      <c r="P843" s="127">
        <v>1360</v>
      </c>
      <c r="Q843" s="145">
        <v>17500</v>
      </c>
      <c r="R843" s="146">
        <v>0.1</v>
      </c>
      <c r="S843" s="147">
        <v>1750</v>
      </c>
      <c r="T843" s="148">
        <v>2380000</v>
      </c>
      <c r="U843" s="149">
        <v>238000</v>
      </c>
      <c r="V843" s="150">
        <v>0.1</v>
      </c>
      <c r="W843" s="149">
        <v>952000</v>
      </c>
      <c r="X843" s="150">
        <v>0.4</v>
      </c>
      <c r="Y843" s="149">
        <v>0</v>
      </c>
      <c r="Z843" s="157">
        <v>0</v>
      </c>
      <c r="AA843" s="149">
        <v>952000</v>
      </c>
      <c r="AB843" s="149">
        <v>0.4</v>
      </c>
      <c r="AC843" s="149">
        <v>1190000</v>
      </c>
      <c r="AD843" s="158">
        <v>0.5</v>
      </c>
      <c r="AE843" s="147">
        <v>238000</v>
      </c>
      <c r="AF843" s="159"/>
      <c r="AH843" s="126" t="s">
        <v>21</v>
      </c>
    </row>
    <row r="844" s="114" customFormat="1" ht="36" spans="1:34">
      <c r="A844" s="126">
        <v>1021</v>
      </c>
      <c r="B844" s="126" t="s">
        <v>16</v>
      </c>
      <c r="C844" s="126" t="s">
        <v>965</v>
      </c>
      <c r="D844" s="126" t="s">
        <v>21</v>
      </c>
      <c r="E844" s="127" t="s">
        <v>1540</v>
      </c>
      <c r="F844" s="127"/>
      <c r="G844" s="126" t="s">
        <v>114</v>
      </c>
      <c r="H844" s="128" t="s">
        <v>2084</v>
      </c>
      <c r="I844" s="126" t="s">
        <v>2085</v>
      </c>
      <c r="J844" s="126" t="s">
        <v>2085</v>
      </c>
      <c r="K844" s="126" t="s">
        <v>1687</v>
      </c>
      <c r="L844" s="126" t="s">
        <v>1687</v>
      </c>
      <c r="M844" s="130">
        <v>45840</v>
      </c>
      <c r="N844" s="131">
        <v>45842</v>
      </c>
      <c r="O844" s="131">
        <v>46206</v>
      </c>
      <c r="P844" s="127">
        <v>15</v>
      </c>
      <c r="Q844" s="145">
        <v>17500</v>
      </c>
      <c r="R844" s="146">
        <v>0.1</v>
      </c>
      <c r="S844" s="147">
        <v>1750</v>
      </c>
      <c r="T844" s="148">
        <v>26250</v>
      </c>
      <c r="U844" s="149">
        <v>2625</v>
      </c>
      <c r="V844" s="150">
        <v>0.1</v>
      </c>
      <c r="W844" s="149">
        <v>10500</v>
      </c>
      <c r="X844" s="150">
        <v>0.4</v>
      </c>
      <c r="Y844" s="149">
        <v>0</v>
      </c>
      <c r="Z844" s="157">
        <v>0</v>
      </c>
      <c r="AA844" s="149">
        <v>10500</v>
      </c>
      <c r="AB844" s="149">
        <v>0.4</v>
      </c>
      <c r="AC844" s="149">
        <v>13125</v>
      </c>
      <c r="AD844" s="158">
        <v>0.5</v>
      </c>
      <c r="AE844" s="147">
        <v>2625</v>
      </c>
      <c r="AF844" s="159"/>
      <c r="AH844" s="126" t="s">
        <v>21</v>
      </c>
    </row>
    <row r="845" s="114" customFormat="1" ht="36" spans="1:34">
      <c r="A845" s="126">
        <v>1022</v>
      </c>
      <c r="B845" s="126" t="s">
        <v>16</v>
      </c>
      <c r="C845" s="126" t="s">
        <v>965</v>
      </c>
      <c r="D845" s="126" t="s">
        <v>21</v>
      </c>
      <c r="E845" s="127" t="s">
        <v>1540</v>
      </c>
      <c r="F845" s="127"/>
      <c r="G845" s="126" t="s">
        <v>114</v>
      </c>
      <c r="H845" s="128" t="s">
        <v>2086</v>
      </c>
      <c r="I845" s="126" t="s">
        <v>2087</v>
      </c>
      <c r="J845" s="126" t="s">
        <v>2087</v>
      </c>
      <c r="K845" s="126" t="s">
        <v>2088</v>
      </c>
      <c r="L845" s="126" t="s">
        <v>2088</v>
      </c>
      <c r="M845" s="130">
        <v>45845</v>
      </c>
      <c r="N845" s="131">
        <v>45847</v>
      </c>
      <c r="O845" s="131">
        <v>46211</v>
      </c>
      <c r="P845" s="127">
        <v>24</v>
      </c>
      <c r="Q845" s="145">
        <v>12500</v>
      </c>
      <c r="R845" s="146">
        <v>0.1</v>
      </c>
      <c r="S845" s="147">
        <v>1250</v>
      </c>
      <c r="T845" s="148">
        <v>30000</v>
      </c>
      <c r="U845" s="149">
        <v>3000</v>
      </c>
      <c r="V845" s="150">
        <v>0.1</v>
      </c>
      <c r="W845" s="149">
        <v>12000</v>
      </c>
      <c r="X845" s="150">
        <v>0.4</v>
      </c>
      <c r="Y845" s="149">
        <v>0</v>
      </c>
      <c r="Z845" s="157">
        <v>0</v>
      </c>
      <c r="AA845" s="149">
        <v>12000</v>
      </c>
      <c r="AB845" s="149">
        <v>0.4</v>
      </c>
      <c r="AC845" s="149">
        <v>15000</v>
      </c>
      <c r="AD845" s="158">
        <v>0.5</v>
      </c>
      <c r="AE845" s="147">
        <v>3000</v>
      </c>
      <c r="AF845" s="159"/>
      <c r="AH845" s="126" t="s">
        <v>21</v>
      </c>
    </row>
    <row r="846" s="114" customFormat="1" ht="48" spans="1:34">
      <c r="A846" s="126">
        <v>1023</v>
      </c>
      <c r="B846" s="126" t="s">
        <v>16</v>
      </c>
      <c r="C846" s="126" t="s">
        <v>965</v>
      </c>
      <c r="D846" s="126" t="s">
        <v>21</v>
      </c>
      <c r="E846" s="127" t="s">
        <v>1540</v>
      </c>
      <c r="F846" s="127"/>
      <c r="G846" s="126" t="s">
        <v>114</v>
      </c>
      <c r="H846" s="128" t="s">
        <v>2089</v>
      </c>
      <c r="I846" s="126" t="s">
        <v>2090</v>
      </c>
      <c r="J846" s="126" t="s">
        <v>2090</v>
      </c>
      <c r="K846" s="126" t="s">
        <v>2091</v>
      </c>
      <c r="L846" s="126" t="s">
        <v>2091</v>
      </c>
      <c r="M846" s="130">
        <v>45854</v>
      </c>
      <c r="N846" s="131">
        <v>45856</v>
      </c>
      <c r="O846" s="131">
        <v>46220</v>
      </c>
      <c r="P846" s="127">
        <v>110</v>
      </c>
      <c r="Q846" s="145">
        <v>17500</v>
      </c>
      <c r="R846" s="146">
        <v>0.1</v>
      </c>
      <c r="S846" s="147">
        <v>1750</v>
      </c>
      <c r="T846" s="148">
        <v>192500</v>
      </c>
      <c r="U846" s="149">
        <v>19250</v>
      </c>
      <c r="V846" s="150">
        <v>0.1</v>
      </c>
      <c r="W846" s="149">
        <v>77000</v>
      </c>
      <c r="X846" s="150">
        <v>0.4</v>
      </c>
      <c r="Y846" s="149">
        <v>0</v>
      </c>
      <c r="Z846" s="157">
        <v>0</v>
      </c>
      <c r="AA846" s="149">
        <v>77000</v>
      </c>
      <c r="AB846" s="149">
        <v>0.4</v>
      </c>
      <c r="AC846" s="149">
        <v>96250</v>
      </c>
      <c r="AD846" s="158">
        <v>0.5</v>
      </c>
      <c r="AE846" s="147">
        <v>19250</v>
      </c>
      <c r="AF846" s="159"/>
      <c r="AH846" s="126" t="s">
        <v>21</v>
      </c>
    </row>
    <row r="847" s="114" customFormat="1" ht="36" spans="1:34">
      <c r="A847" s="126">
        <v>1024</v>
      </c>
      <c r="B847" s="126" t="s">
        <v>16</v>
      </c>
      <c r="C847" s="126" t="s">
        <v>965</v>
      </c>
      <c r="D847" s="126" t="s">
        <v>21</v>
      </c>
      <c r="E847" s="127" t="s">
        <v>1540</v>
      </c>
      <c r="F847" s="127"/>
      <c r="G847" s="126" t="s">
        <v>114</v>
      </c>
      <c r="H847" s="128" t="s">
        <v>2092</v>
      </c>
      <c r="I847" s="126" t="s">
        <v>2093</v>
      </c>
      <c r="J847" s="126" t="s">
        <v>2093</v>
      </c>
      <c r="K847" s="126" t="s">
        <v>1896</v>
      </c>
      <c r="L847" s="126" t="s">
        <v>1896</v>
      </c>
      <c r="M847" s="130">
        <v>45863</v>
      </c>
      <c r="N847" s="131">
        <v>45864</v>
      </c>
      <c r="O847" s="131">
        <v>46228</v>
      </c>
      <c r="P847" s="127">
        <v>43.5</v>
      </c>
      <c r="Q847" s="145">
        <v>12500</v>
      </c>
      <c r="R847" s="146">
        <v>0.06</v>
      </c>
      <c r="S847" s="147">
        <v>750</v>
      </c>
      <c r="T847" s="148">
        <v>32625</v>
      </c>
      <c r="U847" s="149">
        <v>3262.5</v>
      </c>
      <c r="V847" s="150">
        <v>0.1</v>
      </c>
      <c r="W847" s="149">
        <v>13050</v>
      </c>
      <c r="X847" s="150">
        <v>0.4</v>
      </c>
      <c r="Y847" s="149">
        <v>0</v>
      </c>
      <c r="Z847" s="157">
        <v>0</v>
      </c>
      <c r="AA847" s="149">
        <v>13050</v>
      </c>
      <c r="AB847" s="149">
        <v>0.4</v>
      </c>
      <c r="AC847" s="149">
        <v>16312.5</v>
      </c>
      <c r="AD847" s="158">
        <v>0.5</v>
      </c>
      <c r="AE847" s="147">
        <v>3262.5</v>
      </c>
      <c r="AF847" s="159"/>
      <c r="AH847" s="126" t="s">
        <v>21</v>
      </c>
    </row>
    <row r="848" s="114" customFormat="1" ht="60" spans="1:34">
      <c r="A848" s="126">
        <v>1025</v>
      </c>
      <c r="B848" s="126" t="s">
        <v>16</v>
      </c>
      <c r="C848" s="126" t="s">
        <v>965</v>
      </c>
      <c r="D848" s="126" t="s">
        <v>21</v>
      </c>
      <c r="E848" s="127" t="s">
        <v>1558</v>
      </c>
      <c r="F848" s="127"/>
      <c r="G848" s="126" t="s">
        <v>114</v>
      </c>
      <c r="H848" s="128" t="s">
        <v>2094</v>
      </c>
      <c r="I848" s="126" t="s">
        <v>2095</v>
      </c>
      <c r="J848" s="126" t="s">
        <v>2095</v>
      </c>
      <c r="K848" s="126" t="s">
        <v>2096</v>
      </c>
      <c r="L848" s="126" t="s">
        <v>2096</v>
      </c>
      <c r="M848" s="130">
        <v>45867</v>
      </c>
      <c r="N848" s="131">
        <v>45869</v>
      </c>
      <c r="O848" s="131">
        <v>46233</v>
      </c>
      <c r="P848" s="127">
        <v>54</v>
      </c>
      <c r="Q848" s="145">
        <v>17500</v>
      </c>
      <c r="R848" s="146">
        <v>0.1</v>
      </c>
      <c r="S848" s="147">
        <v>1750</v>
      </c>
      <c r="T848" s="148">
        <v>94500</v>
      </c>
      <c r="U848" s="149">
        <v>9450</v>
      </c>
      <c r="V848" s="150">
        <v>0.1</v>
      </c>
      <c r="W848" s="149">
        <v>37800</v>
      </c>
      <c r="X848" s="150">
        <v>0.4</v>
      </c>
      <c r="Y848" s="149">
        <v>0</v>
      </c>
      <c r="Z848" s="157">
        <v>0</v>
      </c>
      <c r="AA848" s="149">
        <v>37800</v>
      </c>
      <c r="AB848" s="149">
        <v>0.4</v>
      </c>
      <c r="AC848" s="149">
        <v>47250</v>
      </c>
      <c r="AD848" s="158">
        <v>0.5</v>
      </c>
      <c r="AE848" s="147">
        <v>9450</v>
      </c>
      <c r="AF848" s="159"/>
      <c r="AH848" s="126" t="s">
        <v>21</v>
      </c>
    </row>
    <row r="849" s="114" customFormat="1" ht="36" spans="1:34">
      <c r="A849" s="126">
        <v>1026</v>
      </c>
      <c r="B849" s="126" t="s">
        <v>16</v>
      </c>
      <c r="C849" s="126" t="s">
        <v>965</v>
      </c>
      <c r="D849" s="126" t="s">
        <v>21</v>
      </c>
      <c r="E849" s="127" t="s">
        <v>1540</v>
      </c>
      <c r="F849" s="127"/>
      <c r="G849" s="126" t="s">
        <v>114</v>
      </c>
      <c r="H849" s="128" t="s">
        <v>2097</v>
      </c>
      <c r="I849" s="126" t="s">
        <v>2098</v>
      </c>
      <c r="J849" s="126" t="s">
        <v>2098</v>
      </c>
      <c r="K849" s="126" t="s">
        <v>2099</v>
      </c>
      <c r="L849" s="126" t="s">
        <v>2099</v>
      </c>
      <c r="M849" s="130">
        <v>45876</v>
      </c>
      <c r="N849" s="131">
        <v>45878</v>
      </c>
      <c r="O849" s="131">
        <v>46242</v>
      </c>
      <c r="P849" s="127">
        <v>19</v>
      </c>
      <c r="Q849" s="145">
        <v>17500</v>
      </c>
      <c r="R849" s="146">
        <v>0.1</v>
      </c>
      <c r="S849" s="147">
        <v>1750</v>
      </c>
      <c r="T849" s="148">
        <v>33250</v>
      </c>
      <c r="U849" s="149">
        <v>3325</v>
      </c>
      <c r="V849" s="150">
        <v>0.1</v>
      </c>
      <c r="W849" s="149">
        <v>13300</v>
      </c>
      <c r="X849" s="150">
        <v>0.4</v>
      </c>
      <c r="Y849" s="149">
        <v>0</v>
      </c>
      <c r="Z849" s="157">
        <v>0</v>
      </c>
      <c r="AA849" s="149">
        <v>13300</v>
      </c>
      <c r="AB849" s="149">
        <v>0.4</v>
      </c>
      <c r="AC849" s="149">
        <v>16625</v>
      </c>
      <c r="AD849" s="158">
        <v>0.5</v>
      </c>
      <c r="AE849" s="147">
        <v>3325</v>
      </c>
      <c r="AF849" s="159"/>
      <c r="AH849" s="126" t="s">
        <v>21</v>
      </c>
    </row>
    <row r="850" s="114" customFormat="1" ht="36" spans="1:34">
      <c r="A850" s="126">
        <v>1027</v>
      </c>
      <c r="B850" s="126" t="s">
        <v>16</v>
      </c>
      <c r="C850" s="126" t="s">
        <v>965</v>
      </c>
      <c r="D850" s="126" t="s">
        <v>21</v>
      </c>
      <c r="E850" s="127" t="s">
        <v>1540</v>
      </c>
      <c r="F850" s="127"/>
      <c r="G850" s="126" t="s">
        <v>114</v>
      </c>
      <c r="H850" s="128" t="s">
        <v>2100</v>
      </c>
      <c r="I850" s="126" t="s">
        <v>2101</v>
      </c>
      <c r="J850" s="126" t="s">
        <v>2101</v>
      </c>
      <c r="K850" s="126" t="s">
        <v>1546</v>
      </c>
      <c r="L850" s="126" t="s">
        <v>1546</v>
      </c>
      <c r="M850" s="130">
        <v>45881</v>
      </c>
      <c r="N850" s="131">
        <v>45882</v>
      </c>
      <c r="O850" s="131">
        <v>46246</v>
      </c>
      <c r="P850" s="127">
        <v>33</v>
      </c>
      <c r="Q850" s="145">
        <v>12500</v>
      </c>
      <c r="R850" s="146">
        <v>0.06</v>
      </c>
      <c r="S850" s="147">
        <v>750</v>
      </c>
      <c r="T850" s="148">
        <v>24750</v>
      </c>
      <c r="U850" s="149">
        <v>2475</v>
      </c>
      <c r="V850" s="150">
        <v>0.1</v>
      </c>
      <c r="W850" s="149">
        <v>9900</v>
      </c>
      <c r="X850" s="150">
        <v>0.4</v>
      </c>
      <c r="Y850" s="149">
        <v>0</v>
      </c>
      <c r="Z850" s="157">
        <v>0</v>
      </c>
      <c r="AA850" s="149">
        <v>9900</v>
      </c>
      <c r="AB850" s="149">
        <v>0.4</v>
      </c>
      <c r="AC850" s="149">
        <v>12375</v>
      </c>
      <c r="AD850" s="158">
        <v>0.5</v>
      </c>
      <c r="AE850" s="147">
        <v>2475</v>
      </c>
      <c r="AF850" s="159"/>
      <c r="AH850" s="126" t="s">
        <v>21</v>
      </c>
    </row>
    <row r="851" s="114" customFormat="1" ht="36" spans="1:34">
      <c r="A851" s="126">
        <v>1028</v>
      </c>
      <c r="B851" s="126" t="s">
        <v>16</v>
      </c>
      <c r="C851" s="126" t="s">
        <v>965</v>
      </c>
      <c r="D851" s="126" t="s">
        <v>21</v>
      </c>
      <c r="E851" s="127" t="s">
        <v>1540</v>
      </c>
      <c r="F851" s="127"/>
      <c r="G851" s="126" t="s">
        <v>114</v>
      </c>
      <c r="H851" s="128" t="s">
        <v>2102</v>
      </c>
      <c r="I851" s="126" t="s">
        <v>2103</v>
      </c>
      <c r="J851" s="126" t="s">
        <v>2103</v>
      </c>
      <c r="K851" s="126" t="s">
        <v>2104</v>
      </c>
      <c r="L851" s="126" t="s">
        <v>2104</v>
      </c>
      <c r="M851" s="130">
        <v>45881</v>
      </c>
      <c r="N851" s="131">
        <v>45882</v>
      </c>
      <c r="O851" s="131">
        <v>46246</v>
      </c>
      <c r="P851" s="127">
        <v>22</v>
      </c>
      <c r="Q851" s="145">
        <v>12500</v>
      </c>
      <c r="R851" s="146">
        <v>0.06</v>
      </c>
      <c r="S851" s="147">
        <v>750</v>
      </c>
      <c r="T851" s="148">
        <v>16500</v>
      </c>
      <c r="U851" s="149">
        <v>1650</v>
      </c>
      <c r="V851" s="150">
        <v>0.1</v>
      </c>
      <c r="W851" s="149">
        <v>6600</v>
      </c>
      <c r="X851" s="150">
        <v>0.4</v>
      </c>
      <c r="Y851" s="149">
        <v>0</v>
      </c>
      <c r="Z851" s="157">
        <v>0</v>
      </c>
      <c r="AA851" s="149">
        <v>6600</v>
      </c>
      <c r="AB851" s="149">
        <v>0.4</v>
      </c>
      <c r="AC851" s="149">
        <v>8250</v>
      </c>
      <c r="AD851" s="158">
        <v>0.5</v>
      </c>
      <c r="AE851" s="147">
        <v>1650</v>
      </c>
      <c r="AF851" s="159"/>
      <c r="AH851" s="126" t="s">
        <v>21</v>
      </c>
    </row>
    <row r="852" s="114" customFormat="1" ht="48" spans="1:34">
      <c r="A852" s="126">
        <v>1029</v>
      </c>
      <c r="B852" s="126" t="s">
        <v>16</v>
      </c>
      <c r="C852" s="126" t="s">
        <v>965</v>
      </c>
      <c r="D852" s="126" t="s">
        <v>21</v>
      </c>
      <c r="E852" s="127" t="s">
        <v>1540</v>
      </c>
      <c r="F852" s="127"/>
      <c r="G852" s="126" t="s">
        <v>114</v>
      </c>
      <c r="H852" s="128" t="s">
        <v>2105</v>
      </c>
      <c r="I852" s="126" t="s">
        <v>2106</v>
      </c>
      <c r="J852" s="126" t="s">
        <v>2106</v>
      </c>
      <c r="K852" s="126" t="s">
        <v>2107</v>
      </c>
      <c r="L852" s="126" t="s">
        <v>2107</v>
      </c>
      <c r="M852" s="130">
        <v>45889</v>
      </c>
      <c r="N852" s="131">
        <v>45891</v>
      </c>
      <c r="O852" s="131">
        <v>46255</v>
      </c>
      <c r="P852" s="127">
        <v>108</v>
      </c>
      <c r="Q852" s="145">
        <v>12500</v>
      </c>
      <c r="R852" s="146">
        <v>0.06</v>
      </c>
      <c r="S852" s="147">
        <v>750</v>
      </c>
      <c r="T852" s="148">
        <v>81000</v>
      </c>
      <c r="U852" s="149">
        <v>8100</v>
      </c>
      <c r="V852" s="150">
        <v>0.1</v>
      </c>
      <c r="W852" s="149">
        <v>32400</v>
      </c>
      <c r="X852" s="150">
        <v>0.4</v>
      </c>
      <c r="Y852" s="149">
        <v>0</v>
      </c>
      <c r="Z852" s="157">
        <v>0</v>
      </c>
      <c r="AA852" s="149">
        <v>32400</v>
      </c>
      <c r="AB852" s="149">
        <v>0.4</v>
      </c>
      <c r="AC852" s="149">
        <v>40500</v>
      </c>
      <c r="AD852" s="158">
        <v>0.5</v>
      </c>
      <c r="AE852" s="147">
        <v>8100</v>
      </c>
      <c r="AF852" s="159"/>
      <c r="AH852" s="126" t="s">
        <v>21</v>
      </c>
    </row>
    <row r="853" s="114" customFormat="1" ht="48" spans="1:34">
      <c r="A853" s="126">
        <v>1030</v>
      </c>
      <c r="B853" s="126" t="s">
        <v>16</v>
      </c>
      <c r="C853" s="126" t="s">
        <v>965</v>
      </c>
      <c r="D853" s="126" t="s">
        <v>21</v>
      </c>
      <c r="E853" s="127" t="s">
        <v>1540</v>
      </c>
      <c r="F853" s="127"/>
      <c r="G853" s="126" t="s">
        <v>114</v>
      </c>
      <c r="H853" s="128" t="s">
        <v>2108</v>
      </c>
      <c r="I853" s="126" t="s">
        <v>2109</v>
      </c>
      <c r="J853" s="126" t="s">
        <v>2109</v>
      </c>
      <c r="K853" s="126" t="s">
        <v>2110</v>
      </c>
      <c r="L853" s="126" t="s">
        <v>2110</v>
      </c>
      <c r="M853" s="130">
        <v>45890</v>
      </c>
      <c r="N853" s="131">
        <v>45892</v>
      </c>
      <c r="O853" s="131">
        <v>46256</v>
      </c>
      <c r="P853" s="127">
        <v>86</v>
      </c>
      <c r="Q853" s="145">
        <v>12500</v>
      </c>
      <c r="R853" s="146">
        <v>0.06</v>
      </c>
      <c r="S853" s="147">
        <v>750</v>
      </c>
      <c r="T853" s="148">
        <v>64500</v>
      </c>
      <c r="U853" s="149">
        <v>6450</v>
      </c>
      <c r="V853" s="150">
        <v>0.1</v>
      </c>
      <c r="W853" s="149">
        <v>25800</v>
      </c>
      <c r="X853" s="150">
        <v>0.4</v>
      </c>
      <c r="Y853" s="149">
        <v>0</v>
      </c>
      <c r="Z853" s="157">
        <v>0</v>
      </c>
      <c r="AA853" s="149">
        <v>25800</v>
      </c>
      <c r="AB853" s="149">
        <v>0.4</v>
      </c>
      <c r="AC853" s="149">
        <v>32250</v>
      </c>
      <c r="AD853" s="158">
        <v>0.5</v>
      </c>
      <c r="AE853" s="147">
        <v>6450</v>
      </c>
      <c r="AF853" s="159"/>
      <c r="AH853" s="126" t="s">
        <v>21</v>
      </c>
    </row>
    <row r="854" s="114" customFormat="1" ht="72" spans="1:34">
      <c r="A854" s="126">
        <v>1031</v>
      </c>
      <c r="B854" s="126" t="s">
        <v>16</v>
      </c>
      <c r="C854" s="126" t="s">
        <v>965</v>
      </c>
      <c r="D854" s="126" t="s">
        <v>21</v>
      </c>
      <c r="E854" s="127" t="s">
        <v>1558</v>
      </c>
      <c r="F854" s="127"/>
      <c r="G854" s="126" t="s">
        <v>114</v>
      </c>
      <c r="H854" s="128" t="s">
        <v>2111</v>
      </c>
      <c r="I854" s="126" t="s">
        <v>2035</v>
      </c>
      <c r="J854" s="126" t="s">
        <v>2035</v>
      </c>
      <c r="K854" s="126" t="s">
        <v>2112</v>
      </c>
      <c r="L854" s="126" t="s">
        <v>2112</v>
      </c>
      <c r="M854" s="130">
        <v>45897</v>
      </c>
      <c r="N854" s="131">
        <v>45899</v>
      </c>
      <c r="O854" s="131">
        <v>46263</v>
      </c>
      <c r="P854" s="127">
        <v>99</v>
      </c>
      <c r="Q854" s="145">
        <v>12500</v>
      </c>
      <c r="R854" s="146">
        <v>0.08</v>
      </c>
      <c r="S854" s="147">
        <v>1000</v>
      </c>
      <c r="T854" s="148">
        <v>99000</v>
      </c>
      <c r="U854" s="149">
        <v>9900</v>
      </c>
      <c r="V854" s="150">
        <v>0.1</v>
      </c>
      <c r="W854" s="149">
        <v>39600</v>
      </c>
      <c r="X854" s="150">
        <v>0.4</v>
      </c>
      <c r="Y854" s="149">
        <v>0</v>
      </c>
      <c r="Z854" s="157">
        <v>0</v>
      </c>
      <c r="AA854" s="149">
        <v>39600</v>
      </c>
      <c r="AB854" s="149">
        <v>0.4</v>
      </c>
      <c r="AC854" s="149">
        <v>49500</v>
      </c>
      <c r="AD854" s="158">
        <v>0.5</v>
      </c>
      <c r="AE854" s="147">
        <v>9900</v>
      </c>
      <c r="AF854" s="159"/>
      <c r="AH854" s="126" t="s">
        <v>21</v>
      </c>
    </row>
    <row r="855" s="114" customFormat="1" ht="36" spans="1:34">
      <c r="A855" s="126">
        <v>1032</v>
      </c>
      <c r="B855" s="126" t="s">
        <v>16</v>
      </c>
      <c r="C855" s="126" t="s">
        <v>965</v>
      </c>
      <c r="D855" s="126" t="s">
        <v>21</v>
      </c>
      <c r="E855" s="127" t="s">
        <v>1540</v>
      </c>
      <c r="F855" s="127"/>
      <c r="G855" s="126" t="s">
        <v>114</v>
      </c>
      <c r="H855" s="128" t="s">
        <v>2113</v>
      </c>
      <c r="I855" s="126" t="s">
        <v>2114</v>
      </c>
      <c r="J855" s="126" t="s">
        <v>2114</v>
      </c>
      <c r="K855" s="126" t="s">
        <v>2115</v>
      </c>
      <c r="L855" s="126" t="s">
        <v>2115</v>
      </c>
      <c r="M855" s="130">
        <v>45910</v>
      </c>
      <c r="N855" s="131">
        <v>45912</v>
      </c>
      <c r="O855" s="131">
        <v>46276</v>
      </c>
      <c r="P855" s="127">
        <v>6.8</v>
      </c>
      <c r="Q855" s="145">
        <v>12500</v>
      </c>
      <c r="R855" s="146">
        <v>0.1</v>
      </c>
      <c r="S855" s="147">
        <v>1250</v>
      </c>
      <c r="T855" s="148">
        <v>8500</v>
      </c>
      <c r="U855" s="149">
        <v>850</v>
      </c>
      <c r="V855" s="150">
        <v>0.1</v>
      </c>
      <c r="W855" s="149">
        <v>3400</v>
      </c>
      <c r="X855" s="150">
        <v>0.4</v>
      </c>
      <c r="Y855" s="149">
        <v>0</v>
      </c>
      <c r="Z855" s="157">
        <v>0</v>
      </c>
      <c r="AA855" s="149">
        <v>3400</v>
      </c>
      <c r="AB855" s="149">
        <v>0.4</v>
      </c>
      <c r="AC855" s="149">
        <v>4250</v>
      </c>
      <c r="AD855" s="158">
        <v>0.5</v>
      </c>
      <c r="AE855" s="147">
        <v>850</v>
      </c>
      <c r="AF855" s="159"/>
      <c r="AH855" s="126" t="s">
        <v>21</v>
      </c>
    </row>
    <row r="856" s="114" customFormat="1" ht="84" spans="1:34">
      <c r="A856" s="126">
        <v>1033</v>
      </c>
      <c r="B856" s="126" t="s">
        <v>16</v>
      </c>
      <c r="C856" s="126" t="s">
        <v>965</v>
      </c>
      <c r="D856" s="126" t="s">
        <v>21</v>
      </c>
      <c r="E856" s="127" t="s">
        <v>1558</v>
      </c>
      <c r="F856" s="127"/>
      <c r="G856" s="126" t="s">
        <v>114</v>
      </c>
      <c r="H856" s="128" t="s">
        <v>2116</v>
      </c>
      <c r="I856" s="126" t="s">
        <v>2035</v>
      </c>
      <c r="J856" s="126" t="s">
        <v>2035</v>
      </c>
      <c r="K856" s="126" t="s">
        <v>2117</v>
      </c>
      <c r="L856" s="126" t="s">
        <v>2117</v>
      </c>
      <c r="M856" s="130">
        <v>45917</v>
      </c>
      <c r="N856" s="131">
        <v>45918</v>
      </c>
      <c r="O856" s="131">
        <v>46282</v>
      </c>
      <c r="P856" s="127">
        <v>4460</v>
      </c>
      <c r="Q856" s="145">
        <v>12500</v>
      </c>
      <c r="R856" s="146">
        <v>0.08</v>
      </c>
      <c r="S856" s="147">
        <v>1000</v>
      </c>
      <c r="T856" s="148">
        <v>4460000</v>
      </c>
      <c r="U856" s="149">
        <v>446000</v>
      </c>
      <c r="V856" s="150">
        <v>0.1</v>
      </c>
      <c r="W856" s="149">
        <v>1784000</v>
      </c>
      <c r="X856" s="150">
        <v>0.4</v>
      </c>
      <c r="Y856" s="149">
        <v>0</v>
      </c>
      <c r="Z856" s="157">
        <v>0</v>
      </c>
      <c r="AA856" s="149">
        <v>1784000</v>
      </c>
      <c r="AB856" s="149">
        <v>0.4</v>
      </c>
      <c r="AC856" s="149">
        <v>2230000</v>
      </c>
      <c r="AD856" s="158">
        <v>0.5</v>
      </c>
      <c r="AE856" s="147">
        <v>446000</v>
      </c>
      <c r="AF856" s="159"/>
      <c r="AH856" s="126" t="s">
        <v>21</v>
      </c>
    </row>
    <row r="857" s="114" customFormat="1" ht="36" spans="1:34">
      <c r="A857" s="126">
        <v>1034</v>
      </c>
      <c r="B857" s="126" t="s">
        <v>16</v>
      </c>
      <c r="C857" s="126" t="s">
        <v>2118</v>
      </c>
      <c r="D857" s="126" t="s">
        <v>18</v>
      </c>
      <c r="E857" s="127" t="s">
        <v>355</v>
      </c>
      <c r="F857" s="127"/>
      <c r="G857" s="126" t="s">
        <v>2119</v>
      </c>
      <c r="H857" s="128" t="s">
        <v>2120</v>
      </c>
      <c r="I857" s="126" t="s">
        <v>2121</v>
      </c>
      <c r="J857" s="126" t="s">
        <v>2121</v>
      </c>
      <c r="K857" s="126" t="s">
        <v>2122</v>
      </c>
      <c r="L857" s="126" t="s">
        <v>2122</v>
      </c>
      <c r="M857" s="130">
        <v>45987</v>
      </c>
      <c r="N857" s="131">
        <v>45991</v>
      </c>
      <c r="O857" s="131">
        <v>46080</v>
      </c>
      <c r="P857" s="127">
        <v>2400432</v>
      </c>
      <c r="Q857" s="145">
        <v>0.5</v>
      </c>
      <c r="R857" s="146">
        <v>0.025</v>
      </c>
      <c r="S857" s="147">
        <v>0.0125</v>
      </c>
      <c r="T857" s="148">
        <v>30005.4</v>
      </c>
      <c r="U857" s="149">
        <v>3000.54</v>
      </c>
      <c r="V857" s="150">
        <v>0.1</v>
      </c>
      <c r="W857" s="149">
        <v>15002.7</v>
      </c>
      <c r="X857" s="150">
        <v>0.5</v>
      </c>
      <c r="Y857" s="149">
        <v>12002.16</v>
      </c>
      <c r="Z857" s="157">
        <v>0.4</v>
      </c>
      <c r="AA857" s="149">
        <v>3000.54</v>
      </c>
      <c r="AB857" s="149">
        <v>0.1</v>
      </c>
      <c r="AC857" s="149">
        <v>12002.16</v>
      </c>
      <c r="AD857" s="158">
        <v>0.4</v>
      </c>
      <c r="AE857" s="147">
        <v>3000.54</v>
      </c>
      <c r="AF857" s="159"/>
      <c r="AH857" s="126" t="s">
        <v>357</v>
      </c>
    </row>
    <row r="858" s="114" customFormat="1" ht="36" spans="1:34">
      <c r="A858" s="126">
        <v>1035</v>
      </c>
      <c r="B858" s="126" t="s">
        <v>16</v>
      </c>
      <c r="C858" s="126" t="s">
        <v>2118</v>
      </c>
      <c r="D858" s="126" t="s">
        <v>18</v>
      </c>
      <c r="E858" s="127" t="s">
        <v>355</v>
      </c>
      <c r="F858" s="127"/>
      <c r="G858" s="126" t="s">
        <v>2119</v>
      </c>
      <c r="H858" s="128" t="s">
        <v>2123</v>
      </c>
      <c r="I858" s="126" t="s">
        <v>2124</v>
      </c>
      <c r="J858" s="126" t="s">
        <v>2124</v>
      </c>
      <c r="K858" s="126" t="s">
        <v>2125</v>
      </c>
      <c r="L858" s="126" t="s">
        <v>2125</v>
      </c>
      <c r="M858" s="130">
        <v>45979</v>
      </c>
      <c r="N858" s="131">
        <v>45985</v>
      </c>
      <c r="O858" s="131">
        <v>46052</v>
      </c>
      <c r="P858" s="127">
        <v>1924128</v>
      </c>
      <c r="Q858" s="145">
        <v>0.5</v>
      </c>
      <c r="R858" s="146">
        <v>0.025</v>
      </c>
      <c r="S858" s="147">
        <v>0.0125</v>
      </c>
      <c r="T858" s="148">
        <v>24051.6</v>
      </c>
      <c r="U858" s="149">
        <v>2405.16</v>
      </c>
      <c r="V858" s="150">
        <v>0.1</v>
      </c>
      <c r="W858" s="149">
        <v>12025.8</v>
      </c>
      <c r="X858" s="150">
        <v>0.5</v>
      </c>
      <c r="Y858" s="149">
        <v>9620.64</v>
      </c>
      <c r="Z858" s="157">
        <v>0.4</v>
      </c>
      <c r="AA858" s="149">
        <v>2405.16</v>
      </c>
      <c r="AB858" s="149">
        <v>0.1</v>
      </c>
      <c r="AC858" s="149">
        <v>9620.64</v>
      </c>
      <c r="AD858" s="158">
        <v>0.4</v>
      </c>
      <c r="AE858" s="147">
        <v>2405.16</v>
      </c>
      <c r="AF858" s="159"/>
      <c r="AH858" s="126" t="s">
        <v>357</v>
      </c>
    </row>
    <row r="859" s="114" customFormat="1" ht="36" spans="1:34">
      <c r="A859" s="126">
        <v>1036</v>
      </c>
      <c r="B859" s="126" t="s">
        <v>16</v>
      </c>
      <c r="C859" s="126" t="s">
        <v>2118</v>
      </c>
      <c r="D859" s="126" t="s">
        <v>18</v>
      </c>
      <c r="E859" s="127" t="s">
        <v>355</v>
      </c>
      <c r="F859" s="127"/>
      <c r="G859" s="126" t="s">
        <v>2119</v>
      </c>
      <c r="H859" s="128" t="s">
        <v>2126</v>
      </c>
      <c r="I859" s="126" t="s">
        <v>2127</v>
      </c>
      <c r="J859" s="126" t="s">
        <v>2127</v>
      </c>
      <c r="K859" s="126" t="s">
        <v>2128</v>
      </c>
      <c r="L859" s="126" t="s">
        <v>2128</v>
      </c>
      <c r="M859" s="130">
        <v>45989</v>
      </c>
      <c r="N859" s="131">
        <v>45990</v>
      </c>
      <c r="O859" s="131">
        <v>46052</v>
      </c>
      <c r="P859" s="127">
        <v>1703520</v>
      </c>
      <c r="Q859" s="145">
        <v>0.5</v>
      </c>
      <c r="R859" s="146">
        <v>0.025</v>
      </c>
      <c r="S859" s="147">
        <v>0.0125</v>
      </c>
      <c r="T859" s="148">
        <v>21294</v>
      </c>
      <c r="U859" s="149">
        <v>2129.4</v>
      </c>
      <c r="V859" s="150">
        <v>0.1</v>
      </c>
      <c r="W859" s="149">
        <v>10647</v>
      </c>
      <c r="X859" s="150">
        <v>0.5</v>
      </c>
      <c r="Y859" s="149">
        <v>8517.6</v>
      </c>
      <c r="Z859" s="157">
        <v>0.4</v>
      </c>
      <c r="AA859" s="149">
        <v>2129.4</v>
      </c>
      <c r="AB859" s="149">
        <v>0.1</v>
      </c>
      <c r="AC859" s="149">
        <v>8517.6</v>
      </c>
      <c r="AD859" s="158">
        <v>0.4</v>
      </c>
      <c r="AE859" s="147">
        <v>2129.4</v>
      </c>
      <c r="AF859" s="159"/>
      <c r="AH859" s="126" t="s">
        <v>357</v>
      </c>
    </row>
    <row r="860" s="114" customFormat="1" ht="36" spans="1:34">
      <c r="A860" s="126">
        <v>1037</v>
      </c>
      <c r="B860" s="126" t="s">
        <v>16</v>
      </c>
      <c r="C860" s="126" t="s">
        <v>2118</v>
      </c>
      <c r="D860" s="126" t="s">
        <v>18</v>
      </c>
      <c r="E860" s="127" t="s">
        <v>355</v>
      </c>
      <c r="F860" s="127"/>
      <c r="G860" s="126" t="s">
        <v>2119</v>
      </c>
      <c r="H860" s="128" t="s">
        <v>2129</v>
      </c>
      <c r="I860" s="126" t="s">
        <v>2127</v>
      </c>
      <c r="J860" s="126" t="s">
        <v>2127</v>
      </c>
      <c r="K860" s="126" t="s">
        <v>2125</v>
      </c>
      <c r="L860" s="126" t="s">
        <v>2125</v>
      </c>
      <c r="M860" s="130">
        <v>45989</v>
      </c>
      <c r="N860" s="131">
        <v>45990</v>
      </c>
      <c r="O860" s="131">
        <v>46052</v>
      </c>
      <c r="P860" s="127">
        <v>1467648</v>
      </c>
      <c r="Q860" s="145">
        <v>0.5</v>
      </c>
      <c r="R860" s="146">
        <v>0.025</v>
      </c>
      <c r="S860" s="147">
        <v>0.0125</v>
      </c>
      <c r="T860" s="148">
        <v>18345.6</v>
      </c>
      <c r="U860" s="149">
        <v>1834.56</v>
      </c>
      <c r="V860" s="150">
        <v>0.1</v>
      </c>
      <c r="W860" s="149">
        <v>9172.8</v>
      </c>
      <c r="X860" s="150">
        <v>0.5</v>
      </c>
      <c r="Y860" s="149">
        <v>7338.24</v>
      </c>
      <c r="Z860" s="157">
        <v>0.4</v>
      </c>
      <c r="AA860" s="149">
        <v>1834.56</v>
      </c>
      <c r="AB860" s="149">
        <v>0.1</v>
      </c>
      <c r="AC860" s="149">
        <v>7338.24</v>
      </c>
      <c r="AD860" s="158">
        <v>0.4</v>
      </c>
      <c r="AE860" s="147">
        <v>1834.56</v>
      </c>
      <c r="AF860" s="159"/>
      <c r="AH860" s="126" t="s">
        <v>357</v>
      </c>
    </row>
    <row r="861" s="114" customFormat="1" ht="36" spans="1:34">
      <c r="A861" s="126">
        <v>1038</v>
      </c>
      <c r="B861" s="126" t="s">
        <v>16</v>
      </c>
      <c r="C861" s="126" t="s">
        <v>2118</v>
      </c>
      <c r="D861" s="126" t="s">
        <v>18</v>
      </c>
      <c r="E861" s="127" t="s">
        <v>355</v>
      </c>
      <c r="F861" s="127"/>
      <c r="G861" s="126" t="s">
        <v>2119</v>
      </c>
      <c r="H861" s="128" t="s">
        <v>2130</v>
      </c>
      <c r="I861" s="126" t="s">
        <v>2131</v>
      </c>
      <c r="J861" s="126" t="s">
        <v>2131</v>
      </c>
      <c r="K861" s="126" t="s">
        <v>2132</v>
      </c>
      <c r="L861" s="126" t="s">
        <v>2132</v>
      </c>
      <c r="M861" s="130">
        <v>46002</v>
      </c>
      <c r="N861" s="131">
        <v>46005</v>
      </c>
      <c r="O861" s="131">
        <v>46094</v>
      </c>
      <c r="P861" s="127">
        <v>838500</v>
      </c>
      <c r="Q861" s="145">
        <v>0.5</v>
      </c>
      <c r="R861" s="146">
        <v>0.025</v>
      </c>
      <c r="S861" s="147">
        <v>0.0125</v>
      </c>
      <c r="T861" s="148">
        <v>10481.25</v>
      </c>
      <c r="U861" s="149">
        <v>1048.13</v>
      </c>
      <c r="V861" s="150">
        <v>0.1</v>
      </c>
      <c r="W861" s="149">
        <v>5240.62</v>
      </c>
      <c r="X861" s="150">
        <v>0.5</v>
      </c>
      <c r="Y861" s="149">
        <v>4192.5</v>
      </c>
      <c r="Z861" s="157">
        <v>0.4</v>
      </c>
      <c r="AA861" s="149">
        <v>1048.12</v>
      </c>
      <c r="AB861" s="149">
        <v>0.1</v>
      </c>
      <c r="AC861" s="149">
        <v>4192.5</v>
      </c>
      <c r="AD861" s="158">
        <v>0.4</v>
      </c>
      <c r="AE861" s="147">
        <v>1048.13</v>
      </c>
      <c r="AF861" s="159"/>
      <c r="AH861" s="126" t="s">
        <v>357</v>
      </c>
    </row>
    <row r="862" s="114" customFormat="1" ht="36" spans="1:34">
      <c r="A862" s="126">
        <v>1039</v>
      </c>
      <c r="B862" s="126" t="s">
        <v>16</v>
      </c>
      <c r="C862" s="126" t="s">
        <v>2118</v>
      </c>
      <c r="D862" s="126" t="s">
        <v>18</v>
      </c>
      <c r="E862" s="127" t="s">
        <v>355</v>
      </c>
      <c r="F862" s="127"/>
      <c r="G862" s="126" t="s">
        <v>2119</v>
      </c>
      <c r="H862" s="128" t="s">
        <v>2133</v>
      </c>
      <c r="I862" s="126" t="s">
        <v>2134</v>
      </c>
      <c r="J862" s="126" t="s">
        <v>2134</v>
      </c>
      <c r="K862" s="126" t="s">
        <v>2132</v>
      </c>
      <c r="L862" s="126" t="s">
        <v>2132</v>
      </c>
      <c r="M862" s="130">
        <v>46000</v>
      </c>
      <c r="N862" s="131">
        <v>46005</v>
      </c>
      <c r="O862" s="131">
        <v>46094</v>
      </c>
      <c r="P862" s="127">
        <v>1792200</v>
      </c>
      <c r="Q862" s="145">
        <v>0.5</v>
      </c>
      <c r="R862" s="146">
        <v>0.025</v>
      </c>
      <c r="S862" s="147">
        <v>0.0125</v>
      </c>
      <c r="T862" s="148">
        <v>22402.5</v>
      </c>
      <c r="U862" s="149">
        <v>2240.25</v>
      </c>
      <c r="V862" s="150">
        <v>0.1</v>
      </c>
      <c r="W862" s="149">
        <v>11201.25</v>
      </c>
      <c r="X862" s="150">
        <v>0.5</v>
      </c>
      <c r="Y862" s="149">
        <v>8961</v>
      </c>
      <c r="Z862" s="157">
        <v>0.4</v>
      </c>
      <c r="AA862" s="149">
        <v>2240.25</v>
      </c>
      <c r="AB862" s="149">
        <v>0.1</v>
      </c>
      <c r="AC862" s="149">
        <v>8961</v>
      </c>
      <c r="AD862" s="158">
        <v>0.4</v>
      </c>
      <c r="AE862" s="147">
        <v>2240.25</v>
      </c>
      <c r="AF862" s="159"/>
      <c r="AH862" s="126" t="s">
        <v>357</v>
      </c>
    </row>
    <row r="863" s="114" customFormat="1" ht="36" spans="1:34">
      <c r="A863" s="126">
        <v>1040</v>
      </c>
      <c r="B863" s="126" t="s">
        <v>16</v>
      </c>
      <c r="C863" s="126" t="s">
        <v>2118</v>
      </c>
      <c r="D863" s="126" t="s">
        <v>18</v>
      </c>
      <c r="E863" s="127" t="s">
        <v>355</v>
      </c>
      <c r="F863" s="127"/>
      <c r="G863" s="126" t="s">
        <v>2119</v>
      </c>
      <c r="H863" s="128" t="s">
        <v>2135</v>
      </c>
      <c r="I863" s="126" t="s">
        <v>2136</v>
      </c>
      <c r="J863" s="126" t="s">
        <v>2136</v>
      </c>
      <c r="K863" s="126" t="s">
        <v>2137</v>
      </c>
      <c r="L863" s="126" t="s">
        <v>2137</v>
      </c>
      <c r="M863" s="130">
        <v>46000</v>
      </c>
      <c r="N863" s="131">
        <v>46005</v>
      </c>
      <c r="O863" s="131">
        <v>46094</v>
      </c>
      <c r="P863" s="127">
        <v>1221480</v>
      </c>
      <c r="Q863" s="145">
        <v>0.5</v>
      </c>
      <c r="R863" s="146">
        <v>0.025</v>
      </c>
      <c r="S863" s="147">
        <v>0.0125</v>
      </c>
      <c r="T863" s="148">
        <v>15268.5</v>
      </c>
      <c r="U863" s="149">
        <v>1526.85</v>
      </c>
      <c r="V863" s="150">
        <v>0.1</v>
      </c>
      <c r="W863" s="149">
        <v>7634.25</v>
      </c>
      <c r="X863" s="150">
        <v>0.5</v>
      </c>
      <c r="Y863" s="149">
        <v>6107.4</v>
      </c>
      <c r="Z863" s="157">
        <v>0.4</v>
      </c>
      <c r="AA863" s="149">
        <v>1526.85</v>
      </c>
      <c r="AB863" s="149">
        <v>0.1</v>
      </c>
      <c r="AC863" s="149">
        <v>6107.4</v>
      </c>
      <c r="AD863" s="158">
        <v>0.4</v>
      </c>
      <c r="AE863" s="147">
        <v>1526.85</v>
      </c>
      <c r="AF863" s="159"/>
      <c r="AH863" s="126" t="s">
        <v>357</v>
      </c>
    </row>
    <row r="864" s="114" customFormat="1" ht="36" spans="1:34">
      <c r="A864" s="126">
        <v>1041</v>
      </c>
      <c r="B864" s="126" t="s">
        <v>16</v>
      </c>
      <c r="C864" s="126" t="s">
        <v>2118</v>
      </c>
      <c r="D864" s="126" t="s">
        <v>18</v>
      </c>
      <c r="E864" s="127" t="s">
        <v>355</v>
      </c>
      <c r="F864" s="127"/>
      <c r="G864" s="126" t="s">
        <v>2119</v>
      </c>
      <c r="H864" s="128" t="s">
        <v>2138</v>
      </c>
      <c r="I864" s="126" t="s">
        <v>2136</v>
      </c>
      <c r="J864" s="126" t="s">
        <v>2136</v>
      </c>
      <c r="K864" s="126" t="s">
        <v>2132</v>
      </c>
      <c r="L864" s="126" t="s">
        <v>2132</v>
      </c>
      <c r="M864" s="130">
        <v>46000</v>
      </c>
      <c r="N864" s="131">
        <v>46005</v>
      </c>
      <c r="O864" s="131">
        <v>46094</v>
      </c>
      <c r="P864" s="127">
        <v>1574700</v>
      </c>
      <c r="Q864" s="145">
        <v>0.5</v>
      </c>
      <c r="R864" s="146">
        <v>0.025</v>
      </c>
      <c r="S864" s="147">
        <v>0.0125</v>
      </c>
      <c r="T864" s="148">
        <v>19683.75</v>
      </c>
      <c r="U864" s="149">
        <v>1968.38</v>
      </c>
      <c r="V864" s="150">
        <v>0.1</v>
      </c>
      <c r="W864" s="149">
        <v>9841.87</v>
      </c>
      <c r="X864" s="150">
        <v>0.5</v>
      </c>
      <c r="Y864" s="149">
        <v>7873.5</v>
      </c>
      <c r="Z864" s="157">
        <v>0.4</v>
      </c>
      <c r="AA864" s="149">
        <v>1968.37</v>
      </c>
      <c r="AB864" s="149">
        <v>0.1</v>
      </c>
      <c r="AC864" s="149">
        <v>7873.5</v>
      </c>
      <c r="AD864" s="158">
        <v>0.4</v>
      </c>
      <c r="AE864" s="147">
        <v>1968.38</v>
      </c>
      <c r="AF864" s="159"/>
      <c r="AH864" s="126" t="s">
        <v>357</v>
      </c>
    </row>
    <row r="865" s="114" customFormat="1" ht="36" spans="1:34">
      <c r="A865" s="126">
        <v>1042</v>
      </c>
      <c r="B865" s="126" t="s">
        <v>16</v>
      </c>
      <c r="C865" s="126" t="s">
        <v>2118</v>
      </c>
      <c r="D865" s="126" t="s">
        <v>18</v>
      </c>
      <c r="E865" s="127" t="s">
        <v>355</v>
      </c>
      <c r="F865" s="127"/>
      <c r="G865" s="126" t="s">
        <v>2119</v>
      </c>
      <c r="H865" s="128" t="s">
        <v>2139</v>
      </c>
      <c r="I865" s="126" t="s">
        <v>2140</v>
      </c>
      <c r="J865" s="126" t="s">
        <v>2140</v>
      </c>
      <c r="K865" s="126" t="s">
        <v>2141</v>
      </c>
      <c r="L865" s="126" t="s">
        <v>2141</v>
      </c>
      <c r="M865" s="130">
        <v>46011</v>
      </c>
      <c r="N865" s="131">
        <v>46022</v>
      </c>
      <c r="O865" s="131">
        <v>46111</v>
      </c>
      <c r="P865" s="127">
        <v>1157184</v>
      </c>
      <c r="Q865" s="145">
        <v>0.5</v>
      </c>
      <c r="R865" s="146">
        <v>0.025</v>
      </c>
      <c r="S865" s="147">
        <v>0.0125</v>
      </c>
      <c r="T865" s="148">
        <v>14464.8</v>
      </c>
      <c r="U865" s="149">
        <v>1446.48</v>
      </c>
      <c r="V865" s="150">
        <v>0.1</v>
      </c>
      <c r="W865" s="149">
        <v>7232.4</v>
      </c>
      <c r="X865" s="150">
        <v>0.5</v>
      </c>
      <c r="Y865" s="149">
        <v>5785.92</v>
      </c>
      <c r="Z865" s="157">
        <v>0.4</v>
      </c>
      <c r="AA865" s="149">
        <v>1446.48</v>
      </c>
      <c r="AB865" s="149">
        <v>0.1</v>
      </c>
      <c r="AC865" s="149">
        <v>5785.92</v>
      </c>
      <c r="AD865" s="158">
        <v>0.4</v>
      </c>
      <c r="AE865" s="147">
        <v>1446.48</v>
      </c>
      <c r="AF865" s="159"/>
      <c r="AH865" s="126" t="s">
        <v>357</v>
      </c>
    </row>
    <row r="866" s="114" customFormat="1" ht="36" spans="1:34">
      <c r="A866" s="126">
        <v>1043</v>
      </c>
      <c r="B866" s="126" t="s">
        <v>16</v>
      </c>
      <c r="C866" s="126" t="s">
        <v>2118</v>
      </c>
      <c r="D866" s="126" t="s">
        <v>18</v>
      </c>
      <c r="E866" s="127" t="s">
        <v>355</v>
      </c>
      <c r="F866" s="127"/>
      <c r="G866" s="126" t="s">
        <v>2119</v>
      </c>
      <c r="H866" s="128" t="s">
        <v>2142</v>
      </c>
      <c r="I866" s="126" t="s">
        <v>2143</v>
      </c>
      <c r="J866" s="126" t="s">
        <v>2143</v>
      </c>
      <c r="K866" s="126" t="s">
        <v>2144</v>
      </c>
      <c r="L866" s="126" t="s">
        <v>2144</v>
      </c>
      <c r="M866" s="130">
        <v>46007</v>
      </c>
      <c r="N866" s="131">
        <v>46011</v>
      </c>
      <c r="O866" s="131">
        <v>46100</v>
      </c>
      <c r="P866" s="127">
        <v>18283160</v>
      </c>
      <c r="Q866" s="145">
        <v>0.5</v>
      </c>
      <c r="R866" s="146">
        <v>0.025</v>
      </c>
      <c r="S866" s="147">
        <v>0.0125</v>
      </c>
      <c r="T866" s="148">
        <v>228539.5</v>
      </c>
      <c r="U866" s="149">
        <v>22853.95</v>
      </c>
      <c r="V866" s="150">
        <v>0.1</v>
      </c>
      <c r="W866" s="149">
        <v>114269.75</v>
      </c>
      <c r="X866" s="150">
        <v>0.5</v>
      </c>
      <c r="Y866" s="149">
        <v>91415.8</v>
      </c>
      <c r="Z866" s="157">
        <v>0.4</v>
      </c>
      <c r="AA866" s="149">
        <v>22853.95</v>
      </c>
      <c r="AB866" s="149">
        <v>0.1</v>
      </c>
      <c r="AC866" s="149">
        <v>91415.8</v>
      </c>
      <c r="AD866" s="158">
        <v>0.4</v>
      </c>
      <c r="AE866" s="147">
        <v>22853.95</v>
      </c>
      <c r="AF866" s="159"/>
      <c r="AH866" s="126" t="s">
        <v>357</v>
      </c>
    </row>
    <row r="867" s="114" customFormat="1" ht="36" spans="1:34">
      <c r="A867" s="126">
        <v>1044</v>
      </c>
      <c r="B867" s="126" t="s">
        <v>16</v>
      </c>
      <c r="C867" s="126" t="s">
        <v>2118</v>
      </c>
      <c r="D867" s="126" t="s">
        <v>18</v>
      </c>
      <c r="E867" s="127" t="s">
        <v>355</v>
      </c>
      <c r="F867" s="127"/>
      <c r="G867" s="126" t="s">
        <v>2119</v>
      </c>
      <c r="H867" s="128" t="s">
        <v>2145</v>
      </c>
      <c r="I867" s="126" t="s">
        <v>2146</v>
      </c>
      <c r="J867" s="126" t="s">
        <v>2146</v>
      </c>
      <c r="K867" s="126" t="s">
        <v>2147</v>
      </c>
      <c r="L867" s="126" t="s">
        <v>2147</v>
      </c>
      <c r="M867" s="130">
        <v>46011</v>
      </c>
      <c r="N867" s="131">
        <v>46022</v>
      </c>
      <c r="O867" s="131">
        <v>46111</v>
      </c>
      <c r="P867" s="127">
        <v>485199</v>
      </c>
      <c r="Q867" s="145">
        <v>0.5</v>
      </c>
      <c r="R867" s="146">
        <v>0.025</v>
      </c>
      <c r="S867" s="147">
        <v>0.0125</v>
      </c>
      <c r="T867" s="148">
        <v>6064.99</v>
      </c>
      <c r="U867" s="149">
        <v>606.5</v>
      </c>
      <c r="V867" s="150">
        <v>0.1</v>
      </c>
      <c r="W867" s="149">
        <v>3032.5</v>
      </c>
      <c r="X867" s="150">
        <v>0.5</v>
      </c>
      <c r="Y867" s="149">
        <v>2426</v>
      </c>
      <c r="Z867" s="157">
        <v>0.4</v>
      </c>
      <c r="AA867" s="149">
        <v>606.5</v>
      </c>
      <c r="AB867" s="149">
        <v>0.1</v>
      </c>
      <c r="AC867" s="149">
        <v>2425.99</v>
      </c>
      <c r="AD867" s="158">
        <v>0.4</v>
      </c>
      <c r="AE867" s="147">
        <v>606.5</v>
      </c>
      <c r="AF867" s="159"/>
      <c r="AH867" s="126" t="s">
        <v>357</v>
      </c>
    </row>
    <row r="868" s="114" customFormat="1" ht="36" spans="1:34">
      <c r="A868" s="126">
        <v>1047</v>
      </c>
      <c r="B868" s="126" t="s">
        <v>16</v>
      </c>
      <c r="C868" s="126" t="s">
        <v>2118</v>
      </c>
      <c r="D868" s="126" t="s">
        <v>18</v>
      </c>
      <c r="E868" s="127" t="s">
        <v>254</v>
      </c>
      <c r="F868" s="127"/>
      <c r="G868" s="126" t="s">
        <v>2119</v>
      </c>
      <c r="H868" s="128" t="s">
        <v>2148</v>
      </c>
      <c r="I868" s="126" t="s">
        <v>2149</v>
      </c>
      <c r="J868" s="126" t="s">
        <v>2149</v>
      </c>
      <c r="K868" s="126" t="s">
        <v>2150</v>
      </c>
      <c r="L868" s="126" t="s">
        <v>2150</v>
      </c>
      <c r="M868" s="130">
        <v>45960</v>
      </c>
      <c r="N868" s="131">
        <v>45961</v>
      </c>
      <c r="O868" s="131">
        <v>46111</v>
      </c>
      <c r="P868" s="127">
        <v>445560</v>
      </c>
      <c r="Q868" s="145">
        <v>1.25</v>
      </c>
      <c r="R868" s="146">
        <v>0.0250000010252159</v>
      </c>
      <c r="S868" s="147">
        <v>0.0312500012815199</v>
      </c>
      <c r="T868" s="148">
        <v>13923.75</v>
      </c>
      <c r="U868" s="149">
        <v>1392.38</v>
      </c>
      <c r="V868" s="150">
        <v>0.1</v>
      </c>
      <c r="W868" s="149">
        <v>6961.87</v>
      </c>
      <c r="X868" s="150">
        <v>0.5</v>
      </c>
      <c r="Y868" s="149">
        <v>5569.5</v>
      </c>
      <c r="Z868" s="157">
        <v>0.4</v>
      </c>
      <c r="AA868" s="149">
        <v>1392.37</v>
      </c>
      <c r="AB868" s="149">
        <v>0.1</v>
      </c>
      <c r="AC868" s="149">
        <v>5569.5</v>
      </c>
      <c r="AD868" s="158">
        <v>0.4</v>
      </c>
      <c r="AE868" s="147">
        <v>1392.38</v>
      </c>
      <c r="AF868" s="159"/>
      <c r="AH868" s="126" t="s">
        <v>357</v>
      </c>
    </row>
    <row r="869" s="114" customFormat="1" ht="36" spans="1:34">
      <c r="A869" s="126">
        <v>1048</v>
      </c>
      <c r="B869" s="126" t="s">
        <v>16</v>
      </c>
      <c r="C869" s="126" t="s">
        <v>2118</v>
      </c>
      <c r="D869" s="126" t="s">
        <v>18</v>
      </c>
      <c r="E869" s="127" t="s">
        <v>254</v>
      </c>
      <c r="F869" s="127"/>
      <c r="G869" s="126" t="s">
        <v>2119</v>
      </c>
      <c r="H869" s="128" t="s">
        <v>2151</v>
      </c>
      <c r="I869" s="126" t="s">
        <v>2152</v>
      </c>
      <c r="J869" s="126" t="s">
        <v>2152</v>
      </c>
      <c r="K869" s="126" t="s">
        <v>2150</v>
      </c>
      <c r="L869" s="126" t="s">
        <v>2150</v>
      </c>
      <c r="M869" s="130">
        <v>45960</v>
      </c>
      <c r="N869" s="131">
        <v>45961</v>
      </c>
      <c r="O869" s="131">
        <v>46111</v>
      </c>
      <c r="P869" s="127">
        <v>861120</v>
      </c>
      <c r="Q869" s="145">
        <v>1.25</v>
      </c>
      <c r="R869" s="146">
        <v>0.0250000010252159</v>
      </c>
      <c r="S869" s="147">
        <v>0.0312500012815199</v>
      </c>
      <c r="T869" s="148">
        <v>26910</v>
      </c>
      <c r="U869" s="149">
        <v>2691</v>
      </c>
      <c r="V869" s="150">
        <v>0.1</v>
      </c>
      <c r="W869" s="149">
        <v>13455</v>
      </c>
      <c r="X869" s="150">
        <v>0.5</v>
      </c>
      <c r="Y869" s="149">
        <v>10764</v>
      </c>
      <c r="Z869" s="157">
        <v>0.4</v>
      </c>
      <c r="AA869" s="149">
        <v>2691</v>
      </c>
      <c r="AB869" s="149">
        <v>0.1</v>
      </c>
      <c r="AC869" s="149">
        <v>10764</v>
      </c>
      <c r="AD869" s="158">
        <v>0.4</v>
      </c>
      <c r="AE869" s="147">
        <v>2691</v>
      </c>
      <c r="AF869" s="159"/>
      <c r="AH869" s="126" t="s">
        <v>357</v>
      </c>
    </row>
    <row r="870" s="114" customFormat="1" ht="36" spans="1:34">
      <c r="A870" s="126">
        <v>1049</v>
      </c>
      <c r="B870" s="126" t="s">
        <v>16</v>
      </c>
      <c r="C870" s="126" t="s">
        <v>2118</v>
      </c>
      <c r="D870" s="126" t="s">
        <v>18</v>
      </c>
      <c r="E870" s="127" t="s">
        <v>254</v>
      </c>
      <c r="F870" s="127"/>
      <c r="G870" s="126" t="s">
        <v>2119</v>
      </c>
      <c r="H870" s="128" t="s">
        <v>2153</v>
      </c>
      <c r="I870" s="126" t="s">
        <v>2127</v>
      </c>
      <c r="J870" s="126" t="s">
        <v>2127</v>
      </c>
      <c r="K870" s="126" t="s">
        <v>2125</v>
      </c>
      <c r="L870" s="126" t="s">
        <v>2125</v>
      </c>
      <c r="M870" s="130">
        <v>45989</v>
      </c>
      <c r="N870" s="131">
        <v>45990</v>
      </c>
      <c r="O870" s="131">
        <v>46052</v>
      </c>
      <c r="P870" s="127">
        <v>835835</v>
      </c>
      <c r="Q870" s="145">
        <v>1.25</v>
      </c>
      <c r="R870" s="146">
        <v>0.0250000010252159</v>
      </c>
      <c r="S870" s="147">
        <v>0.0312500012815199</v>
      </c>
      <c r="T870" s="148">
        <v>26119.84</v>
      </c>
      <c r="U870" s="149">
        <v>2611.98</v>
      </c>
      <c r="V870" s="150">
        <v>0.1</v>
      </c>
      <c r="W870" s="149">
        <v>13059.92</v>
      </c>
      <c r="X870" s="150">
        <v>0.5</v>
      </c>
      <c r="Y870" s="149">
        <v>10447.94</v>
      </c>
      <c r="Z870" s="157">
        <v>0.4</v>
      </c>
      <c r="AA870" s="149">
        <v>2611.98</v>
      </c>
      <c r="AB870" s="149">
        <v>0.1</v>
      </c>
      <c r="AC870" s="149">
        <v>10447.94</v>
      </c>
      <c r="AD870" s="158">
        <v>0.4</v>
      </c>
      <c r="AE870" s="147">
        <v>2611.98</v>
      </c>
      <c r="AF870" s="159"/>
      <c r="AH870" s="126" t="s">
        <v>357</v>
      </c>
    </row>
    <row r="871" s="114" customFormat="1" ht="36" spans="1:34">
      <c r="A871" s="126">
        <v>1050</v>
      </c>
      <c r="B871" s="126" t="s">
        <v>16</v>
      </c>
      <c r="C871" s="126" t="s">
        <v>2118</v>
      </c>
      <c r="D871" s="126" t="s">
        <v>18</v>
      </c>
      <c r="E871" s="127" t="s">
        <v>254</v>
      </c>
      <c r="F871" s="127"/>
      <c r="G871" s="126" t="s">
        <v>2119</v>
      </c>
      <c r="H871" s="128" t="s">
        <v>2154</v>
      </c>
      <c r="I871" s="126" t="s">
        <v>2124</v>
      </c>
      <c r="J871" s="126" t="s">
        <v>2124</v>
      </c>
      <c r="K871" s="126" t="s">
        <v>2125</v>
      </c>
      <c r="L871" s="126" t="s">
        <v>2125</v>
      </c>
      <c r="M871" s="130">
        <v>45979</v>
      </c>
      <c r="N871" s="131">
        <v>45985</v>
      </c>
      <c r="O871" s="131">
        <v>46052</v>
      </c>
      <c r="P871" s="127">
        <v>2701011</v>
      </c>
      <c r="Q871" s="145">
        <v>1.25</v>
      </c>
      <c r="R871" s="146">
        <v>0.0250000010252159</v>
      </c>
      <c r="S871" s="147">
        <v>0.0312500012815199</v>
      </c>
      <c r="T871" s="148">
        <v>84406.59</v>
      </c>
      <c r="U871" s="149">
        <v>8440.66</v>
      </c>
      <c r="V871" s="150">
        <v>0.1</v>
      </c>
      <c r="W871" s="149">
        <v>42203.29</v>
      </c>
      <c r="X871" s="150">
        <v>0.5</v>
      </c>
      <c r="Y871" s="149">
        <v>33762.64</v>
      </c>
      <c r="Z871" s="157">
        <v>0.4</v>
      </c>
      <c r="AA871" s="149">
        <v>8440.65</v>
      </c>
      <c r="AB871" s="149">
        <v>0.1</v>
      </c>
      <c r="AC871" s="149">
        <v>33762.64</v>
      </c>
      <c r="AD871" s="158">
        <v>0.4</v>
      </c>
      <c r="AE871" s="147">
        <v>8440.66</v>
      </c>
      <c r="AF871" s="159"/>
      <c r="AH871" s="126" t="s">
        <v>357</v>
      </c>
    </row>
    <row r="872" s="114" customFormat="1" ht="36" spans="1:34">
      <c r="A872" s="126">
        <v>1051</v>
      </c>
      <c r="B872" s="126" t="s">
        <v>16</v>
      </c>
      <c r="C872" s="126" t="s">
        <v>2118</v>
      </c>
      <c r="D872" s="126" t="s">
        <v>18</v>
      </c>
      <c r="E872" s="127" t="s">
        <v>254</v>
      </c>
      <c r="F872" s="127"/>
      <c r="G872" s="126" t="s">
        <v>2119</v>
      </c>
      <c r="H872" s="128" t="s">
        <v>2155</v>
      </c>
      <c r="I872" s="126" t="s">
        <v>2156</v>
      </c>
      <c r="J872" s="126" t="s">
        <v>2156</v>
      </c>
      <c r="K872" s="126" t="s">
        <v>2157</v>
      </c>
      <c r="L872" s="126" t="s">
        <v>2157</v>
      </c>
      <c r="M872" s="130">
        <v>45979</v>
      </c>
      <c r="N872" s="131">
        <v>45980</v>
      </c>
      <c r="O872" s="131">
        <v>46071</v>
      </c>
      <c r="P872" s="127">
        <v>230550</v>
      </c>
      <c r="Q872" s="145">
        <v>1.25</v>
      </c>
      <c r="R872" s="146">
        <v>0.0250000010252159</v>
      </c>
      <c r="S872" s="147">
        <v>0.0312500012815199</v>
      </c>
      <c r="T872" s="148">
        <v>7204.69</v>
      </c>
      <c r="U872" s="149">
        <v>720.47</v>
      </c>
      <c r="V872" s="150">
        <v>0.1</v>
      </c>
      <c r="W872" s="149">
        <v>3602.34</v>
      </c>
      <c r="X872" s="150">
        <v>0.5</v>
      </c>
      <c r="Y872" s="149">
        <v>2881.88</v>
      </c>
      <c r="Z872" s="157">
        <v>0.4</v>
      </c>
      <c r="AA872" s="149">
        <v>720.46</v>
      </c>
      <c r="AB872" s="149">
        <v>0.1</v>
      </c>
      <c r="AC872" s="149">
        <v>2881.88</v>
      </c>
      <c r="AD872" s="158">
        <v>0.4</v>
      </c>
      <c r="AE872" s="147">
        <v>720.47</v>
      </c>
      <c r="AF872" s="159"/>
      <c r="AH872" s="126" t="s">
        <v>357</v>
      </c>
    </row>
    <row r="873" s="114" customFormat="1" ht="36" spans="1:34">
      <c r="A873" s="126">
        <v>1052</v>
      </c>
      <c r="B873" s="126" t="s">
        <v>16</v>
      </c>
      <c r="C873" s="126" t="s">
        <v>2118</v>
      </c>
      <c r="D873" s="126" t="s">
        <v>18</v>
      </c>
      <c r="E873" s="127" t="s">
        <v>254</v>
      </c>
      <c r="F873" s="127"/>
      <c r="G873" s="126" t="s">
        <v>2119</v>
      </c>
      <c r="H873" s="128" t="s">
        <v>2158</v>
      </c>
      <c r="I873" s="126" t="s">
        <v>2127</v>
      </c>
      <c r="J873" s="126" t="s">
        <v>2127</v>
      </c>
      <c r="K873" s="126" t="s">
        <v>2128</v>
      </c>
      <c r="L873" s="126" t="s">
        <v>2128</v>
      </c>
      <c r="M873" s="130">
        <v>45989</v>
      </c>
      <c r="N873" s="131">
        <v>45990</v>
      </c>
      <c r="O873" s="131">
        <v>46052</v>
      </c>
      <c r="P873" s="127">
        <v>826553</v>
      </c>
      <c r="Q873" s="145">
        <v>1.25</v>
      </c>
      <c r="R873" s="146">
        <v>0.0250000010252159</v>
      </c>
      <c r="S873" s="147">
        <v>0.0312500012815199</v>
      </c>
      <c r="T873" s="148">
        <v>25829.78</v>
      </c>
      <c r="U873" s="149">
        <v>2582.98</v>
      </c>
      <c r="V873" s="150">
        <v>0.1</v>
      </c>
      <c r="W873" s="149">
        <v>12914.88</v>
      </c>
      <c r="X873" s="150">
        <v>0.5</v>
      </c>
      <c r="Y873" s="149">
        <v>10331.91</v>
      </c>
      <c r="Z873" s="157">
        <v>0.4</v>
      </c>
      <c r="AA873" s="149">
        <v>2582.97</v>
      </c>
      <c r="AB873" s="149">
        <v>0.1</v>
      </c>
      <c r="AC873" s="149">
        <v>10331.92</v>
      </c>
      <c r="AD873" s="158">
        <v>0.4</v>
      </c>
      <c r="AE873" s="147">
        <v>2582.98</v>
      </c>
      <c r="AF873" s="159"/>
      <c r="AH873" s="126" t="s">
        <v>357</v>
      </c>
    </row>
    <row r="874" s="114" customFormat="1" ht="36" spans="1:34">
      <c r="A874" s="126">
        <v>1053</v>
      </c>
      <c r="B874" s="126" t="s">
        <v>16</v>
      </c>
      <c r="C874" s="126" t="s">
        <v>2118</v>
      </c>
      <c r="D874" s="126" t="s">
        <v>18</v>
      </c>
      <c r="E874" s="127" t="s">
        <v>254</v>
      </c>
      <c r="F874" s="127"/>
      <c r="G874" s="126" t="s">
        <v>2119</v>
      </c>
      <c r="H874" s="128" t="s">
        <v>2159</v>
      </c>
      <c r="I874" s="126" t="s">
        <v>2134</v>
      </c>
      <c r="J874" s="126" t="s">
        <v>2134</v>
      </c>
      <c r="K874" s="126" t="s">
        <v>2132</v>
      </c>
      <c r="L874" s="126" t="s">
        <v>2132</v>
      </c>
      <c r="M874" s="130">
        <v>46000</v>
      </c>
      <c r="N874" s="131">
        <v>46005</v>
      </c>
      <c r="O874" s="131">
        <v>46094</v>
      </c>
      <c r="P874" s="127">
        <v>1028514</v>
      </c>
      <c r="Q874" s="145">
        <v>1.25</v>
      </c>
      <c r="R874" s="146">
        <v>0.0250000010252159</v>
      </c>
      <c r="S874" s="147">
        <v>0.0312500012815199</v>
      </c>
      <c r="T874" s="148">
        <v>32141.06</v>
      </c>
      <c r="U874" s="149">
        <v>3214.11</v>
      </c>
      <c r="V874" s="150">
        <v>0.1</v>
      </c>
      <c r="W874" s="149">
        <v>16070.53</v>
      </c>
      <c r="X874" s="150">
        <v>0.5</v>
      </c>
      <c r="Y874" s="149">
        <v>12856.42</v>
      </c>
      <c r="Z874" s="157">
        <v>0.4</v>
      </c>
      <c r="AA874" s="149">
        <v>3214.11</v>
      </c>
      <c r="AB874" s="149">
        <v>0.1</v>
      </c>
      <c r="AC874" s="149">
        <v>12856.42</v>
      </c>
      <c r="AD874" s="158">
        <v>0.4</v>
      </c>
      <c r="AE874" s="147">
        <v>3214.11</v>
      </c>
      <c r="AF874" s="159"/>
      <c r="AH874" s="126" t="s">
        <v>357</v>
      </c>
    </row>
    <row r="875" s="114" customFormat="1" ht="36" spans="1:34">
      <c r="A875" s="126">
        <v>1054</v>
      </c>
      <c r="B875" s="126" t="s">
        <v>16</v>
      </c>
      <c r="C875" s="126" t="s">
        <v>2118</v>
      </c>
      <c r="D875" s="126" t="s">
        <v>18</v>
      </c>
      <c r="E875" s="127" t="s">
        <v>254</v>
      </c>
      <c r="F875" s="127"/>
      <c r="G875" s="126" t="s">
        <v>2119</v>
      </c>
      <c r="H875" s="128" t="s">
        <v>2160</v>
      </c>
      <c r="I875" s="126" t="s">
        <v>2161</v>
      </c>
      <c r="J875" s="126" t="s">
        <v>2161</v>
      </c>
      <c r="K875" s="126" t="s">
        <v>2132</v>
      </c>
      <c r="L875" s="126" t="s">
        <v>2132</v>
      </c>
      <c r="M875" s="130">
        <v>45999</v>
      </c>
      <c r="N875" s="131">
        <v>46005</v>
      </c>
      <c r="O875" s="131">
        <v>46094</v>
      </c>
      <c r="P875" s="127">
        <v>408639</v>
      </c>
      <c r="Q875" s="145">
        <v>1.25</v>
      </c>
      <c r="R875" s="146">
        <v>0.0250000010252159</v>
      </c>
      <c r="S875" s="147">
        <v>0.0312500012815199</v>
      </c>
      <c r="T875" s="148">
        <v>12769.97</v>
      </c>
      <c r="U875" s="149">
        <v>1277</v>
      </c>
      <c r="V875" s="150">
        <v>0.1</v>
      </c>
      <c r="W875" s="149">
        <v>6384.99</v>
      </c>
      <c r="X875" s="150">
        <v>0.5</v>
      </c>
      <c r="Y875" s="149">
        <v>5107.99</v>
      </c>
      <c r="Z875" s="157">
        <v>0.4</v>
      </c>
      <c r="AA875" s="149">
        <v>1277</v>
      </c>
      <c r="AB875" s="149">
        <v>0.1</v>
      </c>
      <c r="AC875" s="149">
        <v>5107.98</v>
      </c>
      <c r="AD875" s="158">
        <v>0.4</v>
      </c>
      <c r="AE875" s="147">
        <v>1277</v>
      </c>
      <c r="AF875" s="159"/>
      <c r="AH875" s="126" t="s">
        <v>357</v>
      </c>
    </row>
    <row r="876" s="114" customFormat="1" ht="36" spans="1:34">
      <c r="A876" s="126">
        <v>1055</v>
      </c>
      <c r="B876" s="126" t="s">
        <v>16</v>
      </c>
      <c r="C876" s="126" t="s">
        <v>2118</v>
      </c>
      <c r="D876" s="126" t="s">
        <v>18</v>
      </c>
      <c r="E876" s="127" t="s">
        <v>254</v>
      </c>
      <c r="F876" s="127"/>
      <c r="G876" s="126" t="s">
        <v>2119</v>
      </c>
      <c r="H876" s="128" t="s">
        <v>2162</v>
      </c>
      <c r="I876" s="126" t="s">
        <v>2163</v>
      </c>
      <c r="J876" s="126" t="s">
        <v>2163</v>
      </c>
      <c r="K876" s="126" t="s">
        <v>2132</v>
      </c>
      <c r="L876" s="126" t="s">
        <v>2132</v>
      </c>
      <c r="M876" s="130">
        <v>46001</v>
      </c>
      <c r="N876" s="131">
        <v>46004</v>
      </c>
      <c r="O876" s="131">
        <v>46093</v>
      </c>
      <c r="P876" s="127">
        <v>676917</v>
      </c>
      <c r="Q876" s="145">
        <v>1.25</v>
      </c>
      <c r="R876" s="146">
        <v>0.0250000010252159</v>
      </c>
      <c r="S876" s="147">
        <v>0.0312500012815199</v>
      </c>
      <c r="T876" s="148">
        <v>21153.66</v>
      </c>
      <c r="U876" s="149">
        <v>2115.37</v>
      </c>
      <c r="V876" s="150">
        <v>0.1</v>
      </c>
      <c r="W876" s="149">
        <v>10576.83</v>
      </c>
      <c r="X876" s="150">
        <v>0.5</v>
      </c>
      <c r="Y876" s="149">
        <v>8461.46</v>
      </c>
      <c r="Z876" s="157">
        <v>0.4</v>
      </c>
      <c r="AA876" s="149">
        <v>2115.37</v>
      </c>
      <c r="AB876" s="149">
        <v>0.1</v>
      </c>
      <c r="AC876" s="149">
        <v>8461.46</v>
      </c>
      <c r="AD876" s="158">
        <v>0.4</v>
      </c>
      <c r="AE876" s="147">
        <v>2115.37</v>
      </c>
      <c r="AF876" s="159"/>
      <c r="AH876" s="126" t="s">
        <v>357</v>
      </c>
    </row>
    <row r="877" s="114" customFormat="1" ht="36" spans="1:34">
      <c r="A877" s="126">
        <v>1056</v>
      </c>
      <c r="B877" s="126" t="s">
        <v>16</v>
      </c>
      <c r="C877" s="126" t="s">
        <v>2118</v>
      </c>
      <c r="D877" s="126" t="s">
        <v>18</v>
      </c>
      <c r="E877" s="127" t="s">
        <v>254</v>
      </c>
      <c r="F877" s="127"/>
      <c r="G877" s="126" t="s">
        <v>2119</v>
      </c>
      <c r="H877" s="128" t="s">
        <v>2164</v>
      </c>
      <c r="I877" s="126" t="s">
        <v>2136</v>
      </c>
      <c r="J877" s="126" t="s">
        <v>2136</v>
      </c>
      <c r="K877" s="126" t="s">
        <v>2132</v>
      </c>
      <c r="L877" s="126" t="s">
        <v>2132</v>
      </c>
      <c r="M877" s="130">
        <v>46000</v>
      </c>
      <c r="N877" s="131">
        <v>46005</v>
      </c>
      <c r="O877" s="131">
        <v>46094</v>
      </c>
      <c r="P877" s="127">
        <v>987885</v>
      </c>
      <c r="Q877" s="145">
        <v>1.25</v>
      </c>
      <c r="R877" s="146">
        <v>0.0250000010252159</v>
      </c>
      <c r="S877" s="147">
        <v>0.0312500012815199</v>
      </c>
      <c r="T877" s="148">
        <v>30871.41</v>
      </c>
      <c r="U877" s="149">
        <v>3087.14</v>
      </c>
      <c r="V877" s="150">
        <v>0.1</v>
      </c>
      <c r="W877" s="149">
        <v>15435.71</v>
      </c>
      <c r="X877" s="150">
        <v>0.5</v>
      </c>
      <c r="Y877" s="149">
        <v>12348.56</v>
      </c>
      <c r="Z877" s="157">
        <v>0.4</v>
      </c>
      <c r="AA877" s="149">
        <v>3087.15</v>
      </c>
      <c r="AB877" s="149">
        <v>0.1</v>
      </c>
      <c r="AC877" s="149">
        <v>12348.56</v>
      </c>
      <c r="AD877" s="158">
        <v>0.4</v>
      </c>
      <c r="AE877" s="147">
        <v>3087.14</v>
      </c>
      <c r="AF877" s="159"/>
      <c r="AH877" s="126" t="s">
        <v>357</v>
      </c>
    </row>
    <row r="878" s="114" customFormat="1" ht="36" spans="1:34">
      <c r="A878" s="126">
        <v>1057</v>
      </c>
      <c r="B878" s="126" t="s">
        <v>16</v>
      </c>
      <c r="C878" s="126" t="s">
        <v>2118</v>
      </c>
      <c r="D878" s="126" t="s">
        <v>18</v>
      </c>
      <c r="E878" s="127" t="s">
        <v>254</v>
      </c>
      <c r="F878" s="127"/>
      <c r="G878" s="126" t="s">
        <v>2119</v>
      </c>
      <c r="H878" s="128" t="s">
        <v>2165</v>
      </c>
      <c r="I878" s="126" t="s">
        <v>2146</v>
      </c>
      <c r="J878" s="126" t="s">
        <v>2146</v>
      </c>
      <c r="K878" s="126" t="s">
        <v>2147</v>
      </c>
      <c r="L878" s="126" t="s">
        <v>2147</v>
      </c>
      <c r="M878" s="130">
        <v>46011</v>
      </c>
      <c r="N878" s="131">
        <v>46022</v>
      </c>
      <c r="O878" s="131">
        <v>46111</v>
      </c>
      <c r="P878" s="127">
        <v>489810</v>
      </c>
      <c r="Q878" s="145">
        <v>1.25</v>
      </c>
      <c r="R878" s="146">
        <v>0.0250000010252159</v>
      </c>
      <c r="S878" s="147">
        <v>0.0312500012815199</v>
      </c>
      <c r="T878" s="148">
        <v>15306.56</v>
      </c>
      <c r="U878" s="149">
        <v>1530.66</v>
      </c>
      <c r="V878" s="150">
        <v>0.1</v>
      </c>
      <c r="W878" s="149">
        <v>7653.28</v>
      </c>
      <c r="X878" s="150">
        <v>0.5</v>
      </c>
      <c r="Y878" s="149">
        <v>6122.62</v>
      </c>
      <c r="Z878" s="157">
        <v>0.4</v>
      </c>
      <c r="AA878" s="149">
        <v>1530.66</v>
      </c>
      <c r="AB878" s="149">
        <v>0.1</v>
      </c>
      <c r="AC878" s="149">
        <v>6122.62</v>
      </c>
      <c r="AD878" s="158">
        <v>0.4</v>
      </c>
      <c r="AE878" s="147">
        <v>1530.66</v>
      </c>
      <c r="AF878" s="159"/>
      <c r="AH878" s="126" t="s">
        <v>357</v>
      </c>
    </row>
    <row r="879" s="114" customFormat="1" ht="36" spans="1:34">
      <c r="A879" s="126">
        <v>1058</v>
      </c>
      <c r="B879" s="126" t="s">
        <v>16</v>
      </c>
      <c r="C879" s="126" t="s">
        <v>2118</v>
      </c>
      <c r="D879" s="126" t="s">
        <v>18</v>
      </c>
      <c r="E879" s="127" t="s">
        <v>254</v>
      </c>
      <c r="F879" s="127"/>
      <c r="G879" s="126" t="s">
        <v>2119</v>
      </c>
      <c r="H879" s="128" t="s">
        <v>2166</v>
      </c>
      <c r="I879" s="126" t="s">
        <v>2167</v>
      </c>
      <c r="J879" s="126" t="s">
        <v>2167</v>
      </c>
      <c r="K879" s="126" t="s">
        <v>2168</v>
      </c>
      <c r="L879" s="126" t="s">
        <v>2168</v>
      </c>
      <c r="M879" s="130">
        <v>46010</v>
      </c>
      <c r="N879" s="131">
        <v>46011</v>
      </c>
      <c r="O879" s="131">
        <v>46100</v>
      </c>
      <c r="P879" s="127">
        <v>4530592</v>
      </c>
      <c r="Q879" s="145">
        <v>1.25</v>
      </c>
      <c r="R879" s="146">
        <v>0.0250000010252159</v>
      </c>
      <c r="S879" s="147">
        <v>0.0312500012815199</v>
      </c>
      <c r="T879" s="148">
        <v>141581</v>
      </c>
      <c r="U879" s="149">
        <v>14158.1</v>
      </c>
      <c r="V879" s="150">
        <v>0.1</v>
      </c>
      <c r="W879" s="149">
        <v>70790.5</v>
      </c>
      <c r="X879" s="150">
        <v>0.5</v>
      </c>
      <c r="Y879" s="149">
        <v>56632.4</v>
      </c>
      <c r="Z879" s="157">
        <v>0.4</v>
      </c>
      <c r="AA879" s="149">
        <v>14158.1</v>
      </c>
      <c r="AB879" s="149">
        <v>0.1</v>
      </c>
      <c r="AC879" s="149">
        <v>56632.4</v>
      </c>
      <c r="AD879" s="158">
        <v>0.4</v>
      </c>
      <c r="AE879" s="147">
        <v>14158.1</v>
      </c>
      <c r="AF879" s="159"/>
      <c r="AH879" s="126" t="s">
        <v>357</v>
      </c>
    </row>
    <row r="880" s="114" customFormat="1" ht="36" spans="1:34">
      <c r="A880" s="126">
        <v>1059</v>
      </c>
      <c r="B880" s="126" t="s">
        <v>16</v>
      </c>
      <c r="C880" s="126" t="s">
        <v>2118</v>
      </c>
      <c r="D880" s="126" t="s">
        <v>18</v>
      </c>
      <c r="E880" s="127" t="s">
        <v>254</v>
      </c>
      <c r="F880" s="127"/>
      <c r="G880" s="126" t="s">
        <v>2119</v>
      </c>
      <c r="H880" s="128" t="s">
        <v>2169</v>
      </c>
      <c r="I880" s="126" t="s">
        <v>2136</v>
      </c>
      <c r="J880" s="126" t="s">
        <v>2136</v>
      </c>
      <c r="K880" s="126" t="s">
        <v>2137</v>
      </c>
      <c r="L880" s="126" t="s">
        <v>2137</v>
      </c>
      <c r="M880" s="130">
        <v>46000</v>
      </c>
      <c r="N880" s="131">
        <v>46005</v>
      </c>
      <c r="O880" s="131">
        <v>46094</v>
      </c>
      <c r="P880" s="127">
        <v>444396</v>
      </c>
      <c r="Q880" s="145">
        <v>1.25</v>
      </c>
      <c r="R880" s="146">
        <v>0.0250000010252159</v>
      </c>
      <c r="S880" s="147">
        <v>0.0312500012815199</v>
      </c>
      <c r="T880" s="148">
        <v>13887.38</v>
      </c>
      <c r="U880" s="149">
        <v>1388.74</v>
      </c>
      <c r="V880" s="150">
        <v>0.1</v>
      </c>
      <c r="W880" s="149">
        <v>6943.69</v>
      </c>
      <c r="X880" s="150">
        <v>0.5</v>
      </c>
      <c r="Y880" s="149">
        <v>5554.95</v>
      </c>
      <c r="Z880" s="157">
        <v>0.4</v>
      </c>
      <c r="AA880" s="149">
        <v>1388.74</v>
      </c>
      <c r="AB880" s="149">
        <v>0.1</v>
      </c>
      <c r="AC880" s="149">
        <v>5554.95</v>
      </c>
      <c r="AD880" s="158">
        <v>0.4</v>
      </c>
      <c r="AE880" s="147">
        <v>1388.74</v>
      </c>
      <c r="AF880" s="159"/>
      <c r="AH880" s="126" t="s">
        <v>357</v>
      </c>
    </row>
    <row r="881" s="114" customFormat="1" ht="36" spans="1:34">
      <c r="A881" s="126">
        <v>1060</v>
      </c>
      <c r="B881" s="126" t="s">
        <v>16</v>
      </c>
      <c r="C881" s="126" t="s">
        <v>2118</v>
      </c>
      <c r="D881" s="126" t="s">
        <v>18</v>
      </c>
      <c r="E881" s="127" t="s">
        <v>254</v>
      </c>
      <c r="F881" s="127"/>
      <c r="G881" s="126" t="s">
        <v>2119</v>
      </c>
      <c r="H881" s="128" t="s">
        <v>2170</v>
      </c>
      <c r="I881" s="126" t="s">
        <v>2171</v>
      </c>
      <c r="J881" s="126" t="s">
        <v>2171</v>
      </c>
      <c r="K881" s="126" t="s">
        <v>2172</v>
      </c>
      <c r="L881" s="126" t="s">
        <v>2172</v>
      </c>
      <c r="M881" s="130">
        <v>46007</v>
      </c>
      <c r="N881" s="131">
        <v>46011</v>
      </c>
      <c r="O881" s="131">
        <v>46100</v>
      </c>
      <c r="P881" s="127">
        <v>2617582</v>
      </c>
      <c r="Q881" s="145">
        <v>1.25</v>
      </c>
      <c r="R881" s="146">
        <v>0.0250000010252159</v>
      </c>
      <c r="S881" s="147">
        <v>0.0312500012815199</v>
      </c>
      <c r="T881" s="148">
        <v>81799.44</v>
      </c>
      <c r="U881" s="149">
        <v>8179.94</v>
      </c>
      <c r="V881" s="150">
        <v>0.1</v>
      </c>
      <c r="W881" s="149">
        <v>40899.72</v>
      </c>
      <c r="X881" s="150">
        <v>0.5</v>
      </c>
      <c r="Y881" s="149">
        <v>32719.78</v>
      </c>
      <c r="Z881" s="157">
        <v>0.4</v>
      </c>
      <c r="AA881" s="149">
        <v>8179.94</v>
      </c>
      <c r="AB881" s="149">
        <v>0.1</v>
      </c>
      <c r="AC881" s="149">
        <v>32719.78</v>
      </c>
      <c r="AD881" s="158">
        <v>0.4</v>
      </c>
      <c r="AE881" s="147">
        <v>8179.94</v>
      </c>
      <c r="AF881" s="159"/>
      <c r="AH881" s="126" t="s">
        <v>357</v>
      </c>
    </row>
    <row r="882" s="114" customFormat="1" ht="36" spans="1:34">
      <c r="A882" s="126">
        <v>1061</v>
      </c>
      <c r="B882" s="126" t="s">
        <v>16</v>
      </c>
      <c r="C882" s="126" t="s">
        <v>2118</v>
      </c>
      <c r="D882" s="126" t="s">
        <v>18</v>
      </c>
      <c r="E882" s="127" t="s">
        <v>254</v>
      </c>
      <c r="F882" s="127"/>
      <c r="G882" s="126" t="s">
        <v>2119</v>
      </c>
      <c r="H882" s="128" t="s">
        <v>2173</v>
      </c>
      <c r="I882" s="126" t="s">
        <v>2143</v>
      </c>
      <c r="J882" s="126" t="s">
        <v>2143</v>
      </c>
      <c r="K882" s="126" t="s">
        <v>2174</v>
      </c>
      <c r="L882" s="126" t="s">
        <v>2174</v>
      </c>
      <c r="M882" s="130">
        <v>46007</v>
      </c>
      <c r="N882" s="131">
        <v>46011</v>
      </c>
      <c r="O882" s="131">
        <v>46100</v>
      </c>
      <c r="P882" s="127">
        <v>1180650</v>
      </c>
      <c r="Q882" s="145">
        <v>1.25</v>
      </c>
      <c r="R882" s="146">
        <v>0.0250000010252159</v>
      </c>
      <c r="S882" s="147">
        <v>0.0312500012815199</v>
      </c>
      <c r="T882" s="148">
        <v>36895.31</v>
      </c>
      <c r="U882" s="149">
        <v>3689.53</v>
      </c>
      <c r="V882" s="150">
        <v>0.1</v>
      </c>
      <c r="W882" s="149">
        <v>18447.66</v>
      </c>
      <c r="X882" s="150">
        <v>0.5</v>
      </c>
      <c r="Y882" s="149">
        <v>14758.12</v>
      </c>
      <c r="Z882" s="157">
        <v>0.4</v>
      </c>
      <c r="AA882" s="149">
        <v>3689.54</v>
      </c>
      <c r="AB882" s="149">
        <v>0.1</v>
      </c>
      <c r="AC882" s="149">
        <v>14758.12</v>
      </c>
      <c r="AD882" s="158">
        <v>0.4</v>
      </c>
      <c r="AE882" s="147">
        <v>3689.53</v>
      </c>
      <c r="AF882" s="159"/>
      <c r="AH882" s="126" t="s">
        <v>357</v>
      </c>
    </row>
    <row r="883" s="114" customFormat="1" ht="36" spans="1:34">
      <c r="A883" s="126">
        <v>1062</v>
      </c>
      <c r="B883" s="126" t="s">
        <v>16</v>
      </c>
      <c r="C883" s="126" t="s">
        <v>2118</v>
      </c>
      <c r="D883" s="126" t="s">
        <v>18</v>
      </c>
      <c r="E883" s="127" t="s">
        <v>254</v>
      </c>
      <c r="F883" s="127"/>
      <c r="G883" s="126" t="s">
        <v>2119</v>
      </c>
      <c r="H883" s="128" t="s">
        <v>2175</v>
      </c>
      <c r="I883" s="126" t="s">
        <v>2163</v>
      </c>
      <c r="J883" s="126" t="s">
        <v>2163</v>
      </c>
      <c r="K883" s="126" t="s">
        <v>2137</v>
      </c>
      <c r="L883" s="126" t="s">
        <v>2137</v>
      </c>
      <c r="M883" s="130">
        <v>46001</v>
      </c>
      <c r="N883" s="131">
        <v>46004</v>
      </c>
      <c r="O883" s="131">
        <v>46093</v>
      </c>
      <c r="P883" s="127">
        <v>333944</v>
      </c>
      <c r="Q883" s="145">
        <v>1.25</v>
      </c>
      <c r="R883" s="146">
        <v>0.0250000010252159</v>
      </c>
      <c r="S883" s="147">
        <v>0.0312500012815199</v>
      </c>
      <c r="T883" s="148">
        <v>10435.75</v>
      </c>
      <c r="U883" s="149">
        <v>1043.58</v>
      </c>
      <c r="V883" s="150">
        <v>0.1</v>
      </c>
      <c r="W883" s="149">
        <v>5217.87</v>
      </c>
      <c r="X883" s="150">
        <v>0.5</v>
      </c>
      <c r="Y883" s="149">
        <v>4174.3</v>
      </c>
      <c r="Z883" s="157">
        <v>0.4</v>
      </c>
      <c r="AA883" s="149">
        <v>1043.57</v>
      </c>
      <c r="AB883" s="149">
        <v>0.1</v>
      </c>
      <c r="AC883" s="149">
        <v>4174.3</v>
      </c>
      <c r="AD883" s="158">
        <v>0.4</v>
      </c>
      <c r="AE883" s="147">
        <v>1043.58</v>
      </c>
      <c r="AF883" s="159"/>
      <c r="AH883" s="126" t="s">
        <v>357</v>
      </c>
    </row>
    <row r="884" s="114" customFormat="1" ht="36" spans="1:34">
      <c r="A884" s="126">
        <v>1063</v>
      </c>
      <c r="B884" s="126" t="s">
        <v>16</v>
      </c>
      <c r="C884" s="126" t="s">
        <v>2118</v>
      </c>
      <c r="D884" s="126" t="s">
        <v>18</v>
      </c>
      <c r="E884" s="127" t="s">
        <v>254</v>
      </c>
      <c r="F884" s="127"/>
      <c r="G884" s="126" t="s">
        <v>2119</v>
      </c>
      <c r="H884" s="128" t="s">
        <v>2176</v>
      </c>
      <c r="I884" s="126" t="s">
        <v>2131</v>
      </c>
      <c r="J884" s="126" t="s">
        <v>2131</v>
      </c>
      <c r="K884" s="126" t="s">
        <v>2132</v>
      </c>
      <c r="L884" s="126" t="s">
        <v>2132</v>
      </c>
      <c r="M884" s="130">
        <v>46002</v>
      </c>
      <c r="N884" s="131">
        <v>46005</v>
      </c>
      <c r="O884" s="131">
        <v>46094</v>
      </c>
      <c r="P884" s="127">
        <v>1584593</v>
      </c>
      <c r="Q884" s="145">
        <v>1.25</v>
      </c>
      <c r="R884" s="146">
        <v>0.0250000010252159</v>
      </c>
      <c r="S884" s="147">
        <v>0.0312500012815199</v>
      </c>
      <c r="T884" s="148">
        <v>49518.53</v>
      </c>
      <c r="U884" s="149">
        <v>4951.85</v>
      </c>
      <c r="V884" s="150">
        <v>0.1</v>
      </c>
      <c r="W884" s="149">
        <v>24759.26</v>
      </c>
      <c r="X884" s="150">
        <v>0.5</v>
      </c>
      <c r="Y884" s="149">
        <v>19807.41</v>
      </c>
      <c r="Z884" s="157">
        <v>0.4</v>
      </c>
      <c r="AA884" s="149">
        <v>4951.85</v>
      </c>
      <c r="AB884" s="149">
        <v>0.1</v>
      </c>
      <c r="AC884" s="149">
        <v>19807.42</v>
      </c>
      <c r="AD884" s="158">
        <v>0.4</v>
      </c>
      <c r="AE884" s="147">
        <v>4951.85</v>
      </c>
      <c r="AF884" s="159"/>
      <c r="AH884" s="126" t="s">
        <v>357</v>
      </c>
    </row>
    <row r="885" s="114" customFormat="1" ht="36" spans="1:34">
      <c r="A885" s="126">
        <v>1064</v>
      </c>
      <c r="B885" s="126" t="s">
        <v>16</v>
      </c>
      <c r="C885" s="126" t="s">
        <v>2118</v>
      </c>
      <c r="D885" s="126" t="s">
        <v>18</v>
      </c>
      <c r="E885" s="127" t="s">
        <v>254</v>
      </c>
      <c r="F885" s="127"/>
      <c r="G885" s="126" t="s">
        <v>2119</v>
      </c>
      <c r="H885" s="128" t="s">
        <v>2177</v>
      </c>
      <c r="I885" s="126" t="s">
        <v>2178</v>
      </c>
      <c r="J885" s="126" t="s">
        <v>2178</v>
      </c>
      <c r="K885" s="126" t="s">
        <v>2132</v>
      </c>
      <c r="L885" s="126" t="s">
        <v>2132</v>
      </c>
      <c r="M885" s="130">
        <v>46001</v>
      </c>
      <c r="N885" s="131">
        <v>46005</v>
      </c>
      <c r="O885" s="131">
        <v>46094</v>
      </c>
      <c r="P885" s="127">
        <v>190512</v>
      </c>
      <c r="Q885" s="145">
        <v>1.25</v>
      </c>
      <c r="R885" s="146">
        <v>0.0250000010252159</v>
      </c>
      <c r="S885" s="147">
        <v>0.0312500012815199</v>
      </c>
      <c r="T885" s="148">
        <v>5953.5</v>
      </c>
      <c r="U885" s="149">
        <v>595.35</v>
      </c>
      <c r="V885" s="150">
        <v>0.1</v>
      </c>
      <c r="W885" s="149">
        <v>2976.75</v>
      </c>
      <c r="X885" s="150">
        <v>0.5</v>
      </c>
      <c r="Y885" s="149">
        <v>2381.4</v>
      </c>
      <c r="Z885" s="157">
        <v>0.4</v>
      </c>
      <c r="AA885" s="149">
        <v>595.35</v>
      </c>
      <c r="AB885" s="149">
        <v>0.1</v>
      </c>
      <c r="AC885" s="149">
        <v>2381.4</v>
      </c>
      <c r="AD885" s="158">
        <v>0.4</v>
      </c>
      <c r="AE885" s="147">
        <v>595.35</v>
      </c>
      <c r="AF885" s="159"/>
      <c r="AH885" s="126" t="s">
        <v>357</v>
      </c>
    </row>
    <row r="886" s="114" customFormat="1" ht="36" spans="1:34">
      <c r="A886" s="126">
        <v>1065</v>
      </c>
      <c r="B886" s="126" t="s">
        <v>16</v>
      </c>
      <c r="C886" s="126" t="s">
        <v>2118</v>
      </c>
      <c r="D886" s="126" t="s">
        <v>18</v>
      </c>
      <c r="E886" s="127" t="s">
        <v>254</v>
      </c>
      <c r="F886" s="127"/>
      <c r="G886" s="126" t="s">
        <v>2119</v>
      </c>
      <c r="H886" s="128" t="s">
        <v>2179</v>
      </c>
      <c r="I886" s="126" t="s">
        <v>2140</v>
      </c>
      <c r="J886" s="126" t="s">
        <v>2140</v>
      </c>
      <c r="K886" s="126" t="s">
        <v>2141</v>
      </c>
      <c r="L886" s="126" t="s">
        <v>2141</v>
      </c>
      <c r="M886" s="130">
        <v>46011</v>
      </c>
      <c r="N886" s="131">
        <v>46022</v>
      </c>
      <c r="O886" s="131">
        <v>46111</v>
      </c>
      <c r="P886" s="127">
        <v>475190</v>
      </c>
      <c r="Q886" s="145">
        <v>1.25</v>
      </c>
      <c r="R886" s="146">
        <v>0.0250000010252159</v>
      </c>
      <c r="S886" s="147">
        <v>0.0312500012815199</v>
      </c>
      <c r="T886" s="148">
        <v>14849.69</v>
      </c>
      <c r="U886" s="149">
        <v>1484.97</v>
      </c>
      <c r="V886" s="150">
        <v>0.1</v>
      </c>
      <c r="W886" s="149">
        <v>7424.84</v>
      </c>
      <c r="X886" s="150">
        <v>0.5</v>
      </c>
      <c r="Y886" s="149">
        <v>5939.88</v>
      </c>
      <c r="Z886" s="157">
        <v>0.4</v>
      </c>
      <c r="AA886" s="149">
        <v>1484.96</v>
      </c>
      <c r="AB886" s="149">
        <v>0.1</v>
      </c>
      <c r="AC886" s="149">
        <v>5939.88</v>
      </c>
      <c r="AD886" s="158">
        <v>0.4</v>
      </c>
      <c r="AE886" s="147">
        <v>1484.97</v>
      </c>
      <c r="AF886" s="159"/>
      <c r="AH886" s="126" t="s">
        <v>357</v>
      </c>
    </row>
    <row r="887" s="114" customFormat="1" ht="36" spans="1:34">
      <c r="A887" s="126">
        <v>1066</v>
      </c>
      <c r="B887" s="126" t="s">
        <v>16</v>
      </c>
      <c r="C887" s="126" t="s">
        <v>2118</v>
      </c>
      <c r="D887" s="126" t="s">
        <v>18</v>
      </c>
      <c r="E887" s="127" t="s">
        <v>254</v>
      </c>
      <c r="F887" s="127"/>
      <c r="G887" s="126" t="s">
        <v>2119</v>
      </c>
      <c r="H887" s="128" t="s">
        <v>2180</v>
      </c>
      <c r="I887" s="126" t="s">
        <v>2181</v>
      </c>
      <c r="J887" s="126" t="s">
        <v>2181</v>
      </c>
      <c r="K887" s="126" t="s">
        <v>2137</v>
      </c>
      <c r="L887" s="126" t="s">
        <v>2137</v>
      </c>
      <c r="M887" s="130">
        <v>45999</v>
      </c>
      <c r="N887" s="131">
        <v>46005</v>
      </c>
      <c r="O887" s="131">
        <v>46094</v>
      </c>
      <c r="P887" s="127">
        <v>602217</v>
      </c>
      <c r="Q887" s="145">
        <v>1.25</v>
      </c>
      <c r="R887" s="146">
        <v>0.0250000010252159</v>
      </c>
      <c r="S887" s="147">
        <v>0.0312500012815199</v>
      </c>
      <c r="T887" s="148">
        <v>18819.28</v>
      </c>
      <c r="U887" s="149">
        <v>1881.93</v>
      </c>
      <c r="V887" s="150">
        <v>0.1</v>
      </c>
      <c r="W887" s="149">
        <v>9409.63</v>
      </c>
      <c r="X887" s="150">
        <v>0.5</v>
      </c>
      <c r="Y887" s="149">
        <v>7527.71</v>
      </c>
      <c r="Z887" s="157">
        <v>0.4</v>
      </c>
      <c r="AA887" s="149">
        <v>1881.92</v>
      </c>
      <c r="AB887" s="149">
        <v>0.1</v>
      </c>
      <c r="AC887" s="149">
        <v>7527.72</v>
      </c>
      <c r="AD887" s="158">
        <v>0.4</v>
      </c>
      <c r="AE887" s="147">
        <v>1881.93</v>
      </c>
      <c r="AF887" s="159"/>
      <c r="AH887" s="126" t="s">
        <v>357</v>
      </c>
    </row>
    <row r="888" s="114" customFormat="1" ht="36" spans="1:34">
      <c r="A888" s="126">
        <v>1067</v>
      </c>
      <c r="B888" s="126" t="s">
        <v>16</v>
      </c>
      <c r="C888" s="126" t="s">
        <v>2118</v>
      </c>
      <c r="D888" s="126" t="s">
        <v>18</v>
      </c>
      <c r="E888" s="127" t="s">
        <v>254</v>
      </c>
      <c r="F888" s="127"/>
      <c r="G888" s="126" t="s">
        <v>2119</v>
      </c>
      <c r="H888" s="128" t="s">
        <v>2182</v>
      </c>
      <c r="I888" s="126" t="s">
        <v>2143</v>
      </c>
      <c r="J888" s="126" t="s">
        <v>2143</v>
      </c>
      <c r="K888" s="126" t="s">
        <v>2144</v>
      </c>
      <c r="L888" s="126" t="s">
        <v>2144</v>
      </c>
      <c r="M888" s="130">
        <v>46007</v>
      </c>
      <c r="N888" s="131">
        <v>46011</v>
      </c>
      <c r="O888" s="131">
        <v>46100</v>
      </c>
      <c r="P888" s="127">
        <v>1892865</v>
      </c>
      <c r="Q888" s="145">
        <v>1.25</v>
      </c>
      <c r="R888" s="146">
        <v>0.0250000010252159</v>
      </c>
      <c r="S888" s="147">
        <v>0.0312500012815199</v>
      </c>
      <c r="T888" s="148">
        <v>59152.03</v>
      </c>
      <c r="U888" s="149">
        <v>5915.2</v>
      </c>
      <c r="V888" s="150">
        <v>0.1</v>
      </c>
      <c r="W888" s="149">
        <v>29576.01</v>
      </c>
      <c r="X888" s="150">
        <v>0.5</v>
      </c>
      <c r="Y888" s="149">
        <v>23660.81</v>
      </c>
      <c r="Z888" s="157">
        <v>0.4</v>
      </c>
      <c r="AA888" s="149">
        <v>5915.2</v>
      </c>
      <c r="AB888" s="149">
        <v>0.1</v>
      </c>
      <c r="AC888" s="149">
        <v>23660.82</v>
      </c>
      <c r="AD888" s="158">
        <v>0.4</v>
      </c>
      <c r="AE888" s="147">
        <v>5915.2</v>
      </c>
      <c r="AF888" s="159"/>
      <c r="AH888" s="126" t="s">
        <v>357</v>
      </c>
    </row>
    <row r="889" s="114" customFormat="1" ht="36" spans="1:34">
      <c r="A889" s="126">
        <v>1068</v>
      </c>
      <c r="B889" s="126" t="s">
        <v>16</v>
      </c>
      <c r="C889" s="126" t="s">
        <v>2118</v>
      </c>
      <c r="D889" s="126" t="s">
        <v>18</v>
      </c>
      <c r="E889" s="127" t="s">
        <v>254</v>
      </c>
      <c r="F889" s="127"/>
      <c r="G889" s="126" t="s">
        <v>2119</v>
      </c>
      <c r="H889" s="128" t="s">
        <v>2183</v>
      </c>
      <c r="I889" s="126" t="s">
        <v>2184</v>
      </c>
      <c r="J889" s="126" t="s">
        <v>2184</v>
      </c>
      <c r="K889" s="126" t="s">
        <v>2132</v>
      </c>
      <c r="L889" s="126" t="s">
        <v>2132</v>
      </c>
      <c r="M889" s="130">
        <v>46004</v>
      </c>
      <c r="N889" s="131">
        <v>46005</v>
      </c>
      <c r="O889" s="131">
        <v>46094</v>
      </c>
      <c r="P889" s="127">
        <v>213925</v>
      </c>
      <c r="Q889" s="145">
        <v>1.25</v>
      </c>
      <c r="R889" s="146">
        <v>0.0250000010252159</v>
      </c>
      <c r="S889" s="147">
        <v>0.0312500012815199</v>
      </c>
      <c r="T889" s="148">
        <v>6685.16</v>
      </c>
      <c r="U889" s="149">
        <v>668.52</v>
      </c>
      <c r="V889" s="150">
        <v>0.1</v>
      </c>
      <c r="W889" s="149">
        <v>3342.58</v>
      </c>
      <c r="X889" s="150">
        <v>0.5</v>
      </c>
      <c r="Y889" s="149">
        <v>2674.06</v>
      </c>
      <c r="Z889" s="157">
        <v>0.4</v>
      </c>
      <c r="AA889" s="149">
        <v>668.52</v>
      </c>
      <c r="AB889" s="149">
        <v>0.1</v>
      </c>
      <c r="AC889" s="149">
        <v>2674.06</v>
      </c>
      <c r="AD889" s="158">
        <v>0.4</v>
      </c>
      <c r="AE889" s="147">
        <v>668.52</v>
      </c>
      <c r="AF889" s="159"/>
      <c r="AH889" s="126" t="s">
        <v>357</v>
      </c>
    </row>
    <row r="890" s="114" customFormat="1" ht="36" spans="1:34">
      <c r="A890" s="126">
        <v>1069</v>
      </c>
      <c r="B890" s="126" t="s">
        <v>16</v>
      </c>
      <c r="C890" s="126" t="s">
        <v>2118</v>
      </c>
      <c r="D890" s="126" t="s">
        <v>18</v>
      </c>
      <c r="E890" s="127" t="s">
        <v>358</v>
      </c>
      <c r="F890" s="127"/>
      <c r="G890" s="126" t="s">
        <v>2119</v>
      </c>
      <c r="H890" s="128" t="s">
        <v>2185</v>
      </c>
      <c r="I890" s="126" t="s">
        <v>2156</v>
      </c>
      <c r="J890" s="126" t="s">
        <v>2156</v>
      </c>
      <c r="K890" s="126" t="s">
        <v>2157</v>
      </c>
      <c r="L890" s="126" t="s">
        <v>2157</v>
      </c>
      <c r="M890" s="130">
        <v>45979</v>
      </c>
      <c r="N890" s="131">
        <v>45980</v>
      </c>
      <c r="O890" s="131">
        <v>46160</v>
      </c>
      <c r="P890" s="127">
        <v>551667</v>
      </c>
      <c r="Q890" s="145">
        <v>1.5</v>
      </c>
      <c r="R890" s="146">
        <v>0.025</v>
      </c>
      <c r="S890" s="147">
        <v>0.0375</v>
      </c>
      <c r="T890" s="148">
        <v>20687.51</v>
      </c>
      <c r="U890" s="149">
        <v>2068.75</v>
      </c>
      <c r="V890" s="150">
        <v>0.1</v>
      </c>
      <c r="W890" s="149">
        <v>10343.75</v>
      </c>
      <c r="X890" s="150">
        <v>0.5</v>
      </c>
      <c r="Y890" s="149">
        <v>8275</v>
      </c>
      <c r="Z890" s="157">
        <v>0.4</v>
      </c>
      <c r="AA890" s="149">
        <v>2068.75</v>
      </c>
      <c r="AB890" s="149">
        <v>0.1</v>
      </c>
      <c r="AC890" s="149">
        <v>8275.01</v>
      </c>
      <c r="AD890" s="158">
        <v>0.4</v>
      </c>
      <c r="AE890" s="147">
        <v>2068.75</v>
      </c>
      <c r="AF890" s="159"/>
      <c r="AH890" s="126" t="s">
        <v>357</v>
      </c>
    </row>
    <row r="891" s="114" customFormat="1" ht="36" spans="1:34">
      <c r="A891" s="126">
        <v>1075</v>
      </c>
      <c r="B891" s="126" t="s">
        <v>16</v>
      </c>
      <c r="C891" s="126" t="s">
        <v>2118</v>
      </c>
      <c r="D891" s="126" t="s">
        <v>18</v>
      </c>
      <c r="E891" s="127" t="s">
        <v>358</v>
      </c>
      <c r="F891" s="127"/>
      <c r="G891" s="126" t="s">
        <v>2119</v>
      </c>
      <c r="H891" s="128" t="s">
        <v>2186</v>
      </c>
      <c r="I891" s="126" t="s">
        <v>2152</v>
      </c>
      <c r="J891" s="126" t="s">
        <v>2152</v>
      </c>
      <c r="K891" s="126" t="s">
        <v>2150</v>
      </c>
      <c r="L891" s="126" t="s">
        <v>2150</v>
      </c>
      <c r="M891" s="130">
        <v>45960</v>
      </c>
      <c r="N891" s="131">
        <v>45961</v>
      </c>
      <c r="O891" s="131">
        <v>46203</v>
      </c>
      <c r="P891" s="127">
        <v>161000</v>
      </c>
      <c r="Q891" s="145">
        <v>1.5</v>
      </c>
      <c r="R891" s="146">
        <v>0.025</v>
      </c>
      <c r="S891" s="147">
        <v>0.0375</v>
      </c>
      <c r="T891" s="148">
        <v>6037.5</v>
      </c>
      <c r="U891" s="149">
        <v>603.75</v>
      </c>
      <c r="V891" s="150">
        <v>0.1</v>
      </c>
      <c r="W891" s="149">
        <v>3018.75</v>
      </c>
      <c r="X891" s="150">
        <v>0.5</v>
      </c>
      <c r="Y891" s="149">
        <v>2415</v>
      </c>
      <c r="Z891" s="157">
        <v>0.4</v>
      </c>
      <c r="AA891" s="149">
        <v>603.75</v>
      </c>
      <c r="AB891" s="149">
        <v>0.1</v>
      </c>
      <c r="AC891" s="149">
        <v>2415</v>
      </c>
      <c r="AD891" s="158">
        <v>0.4</v>
      </c>
      <c r="AE891" s="147">
        <v>603.75</v>
      </c>
      <c r="AF891" s="159"/>
      <c r="AH891" s="126" t="s">
        <v>357</v>
      </c>
    </row>
    <row r="892" s="114" customFormat="1" ht="36" spans="1:34">
      <c r="A892" s="126">
        <v>1076</v>
      </c>
      <c r="B892" s="126" t="s">
        <v>16</v>
      </c>
      <c r="C892" s="126" t="s">
        <v>2118</v>
      </c>
      <c r="D892" s="126" t="s">
        <v>18</v>
      </c>
      <c r="E892" s="127" t="s">
        <v>358</v>
      </c>
      <c r="F892" s="127"/>
      <c r="G892" s="126" t="s">
        <v>2119</v>
      </c>
      <c r="H892" s="128" t="s">
        <v>2187</v>
      </c>
      <c r="I892" s="126" t="s">
        <v>2181</v>
      </c>
      <c r="J892" s="126" t="s">
        <v>2181</v>
      </c>
      <c r="K892" s="126" t="s">
        <v>2132</v>
      </c>
      <c r="L892" s="126" t="s">
        <v>2132</v>
      </c>
      <c r="M892" s="130">
        <v>45999</v>
      </c>
      <c r="N892" s="131">
        <v>46005</v>
      </c>
      <c r="O892" s="131">
        <v>46094</v>
      </c>
      <c r="P892" s="127">
        <v>169850</v>
      </c>
      <c r="Q892" s="145">
        <v>1.5</v>
      </c>
      <c r="R892" s="146">
        <v>0.025</v>
      </c>
      <c r="S892" s="147">
        <v>0.0375</v>
      </c>
      <c r="T892" s="148">
        <v>6369.38</v>
      </c>
      <c r="U892" s="149">
        <v>636.94</v>
      </c>
      <c r="V892" s="150">
        <v>0.1</v>
      </c>
      <c r="W892" s="149">
        <v>3184.69</v>
      </c>
      <c r="X892" s="150">
        <v>0.5</v>
      </c>
      <c r="Y892" s="149">
        <v>2547.75</v>
      </c>
      <c r="Z892" s="157">
        <v>0.4</v>
      </c>
      <c r="AA892" s="149">
        <v>636.94</v>
      </c>
      <c r="AB892" s="149">
        <v>0.1</v>
      </c>
      <c r="AC892" s="149">
        <v>2547.75</v>
      </c>
      <c r="AD892" s="158">
        <v>0.40000152025358</v>
      </c>
      <c r="AE892" s="147">
        <v>636.94</v>
      </c>
      <c r="AF892" s="159"/>
      <c r="AH892" s="126" t="s">
        <v>357</v>
      </c>
    </row>
    <row r="893" s="114" customFormat="1" ht="36" spans="1:34">
      <c r="A893" s="126">
        <v>1077</v>
      </c>
      <c r="B893" s="126" t="s">
        <v>16</v>
      </c>
      <c r="C893" s="126" t="s">
        <v>2118</v>
      </c>
      <c r="D893" s="126" t="s">
        <v>18</v>
      </c>
      <c r="E893" s="127" t="s">
        <v>358</v>
      </c>
      <c r="F893" s="127"/>
      <c r="G893" s="126" t="s">
        <v>2119</v>
      </c>
      <c r="H893" s="128" t="s">
        <v>2188</v>
      </c>
      <c r="I893" s="126" t="s">
        <v>2189</v>
      </c>
      <c r="J893" s="126" t="s">
        <v>2189</v>
      </c>
      <c r="K893" s="126" t="s">
        <v>2132</v>
      </c>
      <c r="L893" s="126" t="s">
        <v>2132</v>
      </c>
      <c r="M893" s="130">
        <v>46000</v>
      </c>
      <c r="N893" s="131">
        <v>46005</v>
      </c>
      <c r="O893" s="131">
        <v>46094</v>
      </c>
      <c r="P893" s="127">
        <v>223570</v>
      </c>
      <c r="Q893" s="145">
        <v>1.5</v>
      </c>
      <c r="R893" s="146">
        <v>0.025</v>
      </c>
      <c r="S893" s="147">
        <v>0.0375</v>
      </c>
      <c r="T893" s="148">
        <v>8383.88</v>
      </c>
      <c r="U893" s="149">
        <v>838.39</v>
      </c>
      <c r="V893" s="150">
        <v>0.1</v>
      </c>
      <c r="W893" s="149">
        <v>4191.94</v>
      </c>
      <c r="X893" s="150">
        <v>0.5</v>
      </c>
      <c r="Y893" s="149">
        <v>3353.55</v>
      </c>
      <c r="Z893" s="157">
        <v>0.4</v>
      </c>
      <c r="AA893" s="149">
        <v>838.39</v>
      </c>
      <c r="AB893" s="149">
        <v>0.1</v>
      </c>
      <c r="AC893" s="149">
        <v>3353.55</v>
      </c>
      <c r="AD893" s="158">
        <v>0.40000152025358</v>
      </c>
      <c r="AE893" s="147">
        <v>838.39</v>
      </c>
      <c r="AF893" s="159"/>
      <c r="AH893" s="126" t="s">
        <v>357</v>
      </c>
    </row>
    <row r="894" s="114" customFormat="1" ht="36" spans="1:34">
      <c r="A894" s="126">
        <v>1078</v>
      </c>
      <c r="B894" s="126" t="s">
        <v>16</v>
      </c>
      <c r="C894" s="126" t="s">
        <v>2118</v>
      </c>
      <c r="D894" s="126" t="s">
        <v>18</v>
      </c>
      <c r="E894" s="127" t="s">
        <v>358</v>
      </c>
      <c r="F894" s="127"/>
      <c r="G894" s="126" t="s">
        <v>2119</v>
      </c>
      <c r="H894" s="128" t="s">
        <v>2190</v>
      </c>
      <c r="I894" s="126" t="s">
        <v>2191</v>
      </c>
      <c r="J894" s="126" t="s">
        <v>2191</v>
      </c>
      <c r="K894" s="126" t="s">
        <v>2137</v>
      </c>
      <c r="L894" s="126" t="s">
        <v>2137</v>
      </c>
      <c r="M894" s="130">
        <v>46004</v>
      </c>
      <c r="N894" s="131">
        <v>46005</v>
      </c>
      <c r="O894" s="131">
        <v>46094</v>
      </c>
      <c r="P894" s="127">
        <v>540775</v>
      </c>
      <c r="Q894" s="145">
        <v>1.5</v>
      </c>
      <c r="R894" s="146">
        <v>0.025</v>
      </c>
      <c r="S894" s="147">
        <v>0.0375</v>
      </c>
      <c r="T894" s="148">
        <v>20279.06</v>
      </c>
      <c r="U894" s="149">
        <v>2027.91</v>
      </c>
      <c r="V894" s="150">
        <v>0.1</v>
      </c>
      <c r="W894" s="149">
        <v>10139.53</v>
      </c>
      <c r="X894" s="150">
        <v>0.5</v>
      </c>
      <c r="Y894" s="149">
        <v>8111.62</v>
      </c>
      <c r="Z894" s="157">
        <v>0.4</v>
      </c>
      <c r="AA894" s="149">
        <v>2027.91</v>
      </c>
      <c r="AB894" s="149">
        <v>0.1</v>
      </c>
      <c r="AC894" s="149">
        <v>8111.62</v>
      </c>
      <c r="AD894" s="158">
        <v>0.40000152025358</v>
      </c>
      <c r="AE894" s="147">
        <v>2027.91</v>
      </c>
      <c r="AF894" s="159"/>
      <c r="AH894" s="126" t="s">
        <v>357</v>
      </c>
    </row>
    <row r="895" s="114" customFormat="1" ht="36" spans="1:34">
      <c r="A895" s="126">
        <v>1079</v>
      </c>
      <c r="B895" s="126" t="s">
        <v>16</v>
      </c>
      <c r="C895" s="126" t="s">
        <v>2118</v>
      </c>
      <c r="D895" s="126" t="s">
        <v>18</v>
      </c>
      <c r="E895" s="127" t="s">
        <v>358</v>
      </c>
      <c r="F895" s="127"/>
      <c r="G895" s="126" t="s">
        <v>2119</v>
      </c>
      <c r="H895" s="128" t="s">
        <v>2192</v>
      </c>
      <c r="I895" s="126" t="s">
        <v>2181</v>
      </c>
      <c r="J895" s="126" t="s">
        <v>2181</v>
      </c>
      <c r="K895" s="126" t="s">
        <v>2137</v>
      </c>
      <c r="L895" s="126" t="s">
        <v>2137</v>
      </c>
      <c r="M895" s="130">
        <v>45999</v>
      </c>
      <c r="N895" s="131">
        <v>46005</v>
      </c>
      <c r="O895" s="131">
        <v>46094</v>
      </c>
      <c r="P895" s="127">
        <v>177750</v>
      </c>
      <c r="Q895" s="145">
        <v>1.5</v>
      </c>
      <c r="R895" s="146">
        <v>0.025</v>
      </c>
      <c r="S895" s="147">
        <v>0.0375</v>
      </c>
      <c r="T895" s="148">
        <v>6665.63</v>
      </c>
      <c r="U895" s="149">
        <v>666.56</v>
      </c>
      <c r="V895" s="150">
        <v>0.1</v>
      </c>
      <c r="W895" s="149">
        <v>3332.82</v>
      </c>
      <c r="X895" s="150">
        <v>0.5</v>
      </c>
      <c r="Y895" s="149">
        <v>2666.25</v>
      </c>
      <c r="Z895" s="157">
        <v>0.4</v>
      </c>
      <c r="AA895" s="149">
        <v>666.57</v>
      </c>
      <c r="AB895" s="149">
        <v>0.1</v>
      </c>
      <c r="AC895" s="149">
        <v>2666.25</v>
      </c>
      <c r="AD895" s="158">
        <v>0.40000152025358</v>
      </c>
      <c r="AE895" s="147">
        <v>666.56</v>
      </c>
      <c r="AF895" s="159"/>
      <c r="AH895" s="126" t="s">
        <v>357</v>
      </c>
    </row>
    <row r="896" s="114" customFormat="1" ht="36" spans="1:34">
      <c r="A896" s="126">
        <v>1080</v>
      </c>
      <c r="B896" s="126" t="s">
        <v>16</v>
      </c>
      <c r="C896" s="126" t="s">
        <v>2118</v>
      </c>
      <c r="D896" s="126" t="s">
        <v>18</v>
      </c>
      <c r="E896" s="127" t="s">
        <v>358</v>
      </c>
      <c r="F896" s="127"/>
      <c r="G896" s="126" t="s">
        <v>2119</v>
      </c>
      <c r="H896" s="128" t="s">
        <v>2193</v>
      </c>
      <c r="I896" s="126" t="s">
        <v>2178</v>
      </c>
      <c r="J896" s="126" t="s">
        <v>2178</v>
      </c>
      <c r="K896" s="126" t="s">
        <v>2132</v>
      </c>
      <c r="L896" s="126" t="s">
        <v>2132</v>
      </c>
      <c r="M896" s="130">
        <v>46001</v>
      </c>
      <c r="N896" s="131">
        <v>46005</v>
      </c>
      <c r="O896" s="131">
        <v>46094</v>
      </c>
      <c r="P896" s="127">
        <v>98172</v>
      </c>
      <c r="Q896" s="145">
        <v>1.5</v>
      </c>
      <c r="R896" s="146">
        <v>0.025</v>
      </c>
      <c r="S896" s="147">
        <v>0.0375</v>
      </c>
      <c r="T896" s="148">
        <v>3681.45</v>
      </c>
      <c r="U896" s="149">
        <v>368.15</v>
      </c>
      <c r="V896" s="150">
        <v>0.1</v>
      </c>
      <c r="W896" s="149">
        <v>1840.72</v>
      </c>
      <c r="X896" s="150">
        <v>0.5</v>
      </c>
      <c r="Y896" s="149">
        <v>1472.58</v>
      </c>
      <c r="Z896" s="157">
        <v>0.4</v>
      </c>
      <c r="AA896" s="149">
        <v>368.14</v>
      </c>
      <c r="AB896" s="149">
        <v>0.1</v>
      </c>
      <c r="AC896" s="149">
        <v>1472.58</v>
      </c>
      <c r="AD896" s="158">
        <v>0.40000152025358</v>
      </c>
      <c r="AE896" s="147">
        <v>368.15</v>
      </c>
      <c r="AF896" s="159"/>
      <c r="AH896" s="126" t="s">
        <v>357</v>
      </c>
    </row>
    <row r="897" s="114" customFormat="1" ht="36" spans="1:34">
      <c r="A897" s="126">
        <v>1081</v>
      </c>
      <c r="B897" s="126" t="s">
        <v>16</v>
      </c>
      <c r="C897" s="126" t="s">
        <v>2118</v>
      </c>
      <c r="D897" s="126" t="s">
        <v>18</v>
      </c>
      <c r="E897" s="127" t="s">
        <v>358</v>
      </c>
      <c r="F897" s="127"/>
      <c r="G897" s="126" t="s">
        <v>2119</v>
      </c>
      <c r="H897" s="128" t="s">
        <v>2194</v>
      </c>
      <c r="I897" s="126" t="s">
        <v>2195</v>
      </c>
      <c r="J897" s="126" t="s">
        <v>2195</v>
      </c>
      <c r="K897" s="126" t="s">
        <v>2132</v>
      </c>
      <c r="L897" s="126" t="s">
        <v>2132</v>
      </c>
      <c r="M897" s="130">
        <v>46003</v>
      </c>
      <c r="N897" s="131">
        <v>46005</v>
      </c>
      <c r="O897" s="131">
        <v>46094</v>
      </c>
      <c r="P897" s="127">
        <v>269178</v>
      </c>
      <c r="Q897" s="145">
        <v>1.5</v>
      </c>
      <c r="R897" s="146">
        <v>0.025</v>
      </c>
      <c r="S897" s="147">
        <v>0.0375</v>
      </c>
      <c r="T897" s="148">
        <v>10094.18</v>
      </c>
      <c r="U897" s="149">
        <v>1009.42</v>
      </c>
      <c r="V897" s="150">
        <v>0.1</v>
      </c>
      <c r="W897" s="149">
        <v>5047.09</v>
      </c>
      <c r="X897" s="150">
        <v>0.5</v>
      </c>
      <c r="Y897" s="149">
        <v>4037.67</v>
      </c>
      <c r="Z897" s="157">
        <v>0.4</v>
      </c>
      <c r="AA897" s="149">
        <v>1009.42</v>
      </c>
      <c r="AB897" s="149">
        <v>0.1</v>
      </c>
      <c r="AC897" s="149">
        <v>4037.67</v>
      </c>
      <c r="AD897" s="158">
        <v>0.40000152025358</v>
      </c>
      <c r="AE897" s="147">
        <v>1009.42</v>
      </c>
      <c r="AF897" s="159"/>
      <c r="AH897" s="126" t="s">
        <v>357</v>
      </c>
    </row>
    <row r="898" s="114" customFormat="1" ht="36" spans="1:34">
      <c r="A898" s="126">
        <v>1082</v>
      </c>
      <c r="B898" s="126" t="s">
        <v>16</v>
      </c>
      <c r="C898" s="126" t="s">
        <v>2118</v>
      </c>
      <c r="D898" s="126" t="s">
        <v>18</v>
      </c>
      <c r="E898" s="127" t="s">
        <v>358</v>
      </c>
      <c r="F898" s="127"/>
      <c r="G898" s="126" t="s">
        <v>2119</v>
      </c>
      <c r="H898" s="128" t="s">
        <v>2196</v>
      </c>
      <c r="I898" s="126" t="s">
        <v>2197</v>
      </c>
      <c r="J898" s="126" t="s">
        <v>2197</v>
      </c>
      <c r="K898" s="126" t="s">
        <v>2132</v>
      </c>
      <c r="L898" s="126" t="s">
        <v>2132</v>
      </c>
      <c r="M898" s="130">
        <v>46000</v>
      </c>
      <c r="N898" s="131">
        <v>46005</v>
      </c>
      <c r="O898" s="131">
        <v>46094</v>
      </c>
      <c r="P898" s="127">
        <v>236800</v>
      </c>
      <c r="Q898" s="145">
        <v>1.5</v>
      </c>
      <c r="R898" s="146">
        <v>0.025</v>
      </c>
      <c r="S898" s="147">
        <v>0.0375</v>
      </c>
      <c r="T898" s="148">
        <v>8880</v>
      </c>
      <c r="U898" s="149">
        <v>888</v>
      </c>
      <c r="V898" s="150">
        <v>0.1</v>
      </c>
      <c r="W898" s="149">
        <v>4440</v>
      </c>
      <c r="X898" s="150">
        <v>0.5</v>
      </c>
      <c r="Y898" s="149">
        <v>3552</v>
      </c>
      <c r="Z898" s="157">
        <v>0.4</v>
      </c>
      <c r="AA898" s="149">
        <v>888</v>
      </c>
      <c r="AB898" s="149">
        <v>0.1</v>
      </c>
      <c r="AC898" s="149">
        <v>3552</v>
      </c>
      <c r="AD898" s="158">
        <v>0.40000152025358</v>
      </c>
      <c r="AE898" s="147">
        <v>888</v>
      </c>
      <c r="AF898" s="159"/>
      <c r="AH898" s="126" t="s">
        <v>357</v>
      </c>
    </row>
    <row r="899" s="114" customFormat="1" ht="36" spans="1:34">
      <c r="A899" s="126">
        <v>1083</v>
      </c>
      <c r="B899" s="126" t="s">
        <v>16</v>
      </c>
      <c r="C899" s="126" t="s">
        <v>2118</v>
      </c>
      <c r="D899" s="126" t="s">
        <v>18</v>
      </c>
      <c r="E899" s="127" t="s">
        <v>294</v>
      </c>
      <c r="F899" s="127"/>
      <c r="G899" s="126" t="s">
        <v>2119</v>
      </c>
      <c r="H899" s="128" t="s">
        <v>2198</v>
      </c>
      <c r="I899" s="126" t="s">
        <v>2195</v>
      </c>
      <c r="J899" s="126" t="s">
        <v>2195</v>
      </c>
      <c r="K899" s="126" t="s">
        <v>2132</v>
      </c>
      <c r="L899" s="126" t="s">
        <v>2132</v>
      </c>
      <c r="M899" s="130">
        <v>46003</v>
      </c>
      <c r="N899" s="131">
        <v>46005</v>
      </c>
      <c r="O899" s="131">
        <v>46094</v>
      </c>
      <c r="P899" s="127">
        <v>52248</v>
      </c>
      <c r="Q899" s="145">
        <v>1.75</v>
      </c>
      <c r="R899" s="146">
        <v>0.025</v>
      </c>
      <c r="S899" s="147">
        <v>0.04375</v>
      </c>
      <c r="T899" s="148">
        <v>2285.85</v>
      </c>
      <c r="U899" s="149">
        <v>228.59</v>
      </c>
      <c r="V899" s="150">
        <v>0.1</v>
      </c>
      <c r="W899" s="149">
        <v>1142.92</v>
      </c>
      <c r="X899" s="150">
        <v>0.5</v>
      </c>
      <c r="Y899" s="149">
        <v>914.34</v>
      </c>
      <c r="Z899" s="157">
        <v>0.4</v>
      </c>
      <c r="AA899" s="149">
        <v>228.58</v>
      </c>
      <c r="AB899" s="149">
        <v>0.1</v>
      </c>
      <c r="AC899" s="149">
        <v>914.34</v>
      </c>
      <c r="AD899" s="158">
        <v>0.40000152025358</v>
      </c>
      <c r="AE899" s="147">
        <v>228.59</v>
      </c>
      <c r="AF899" s="159"/>
      <c r="AH899" s="126" t="s">
        <v>357</v>
      </c>
    </row>
    <row r="900" s="114" customFormat="1" ht="36" spans="1:34">
      <c r="A900" s="126">
        <v>1084</v>
      </c>
      <c r="B900" s="126" t="s">
        <v>16</v>
      </c>
      <c r="C900" s="126" t="s">
        <v>2118</v>
      </c>
      <c r="D900" s="126" t="s">
        <v>18</v>
      </c>
      <c r="E900" s="127" t="s">
        <v>294</v>
      </c>
      <c r="F900" s="127"/>
      <c r="G900" s="126" t="s">
        <v>2119</v>
      </c>
      <c r="H900" s="128" t="s">
        <v>2199</v>
      </c>
      <c r="I900" s="126" t="s">
        <v>2171</v>
      </c>
      <c r="J900" s="126" t="s">
        <v>2171</v>
      </c>
      <c r="K900" s="126" t="s">
        <v>2172</v>
      </c>
      <c r="L900" s="126" t="s">
        <v>2172</v>
      </c>
      <c r="M900" s="130">
        <v>46007</v>
      </c>
      <c r="N900" s="131">
        <v>46011</v>
      </c>
      <c r="O900" s="131">
        <v>46100</v>
      </c>
      <c r="P900" s="127">
        <v>81485</v>
      </c>
      <c r="Q900" s="145">
        <v>1.75</v>
      </c>
      <c r="R900" s="146">
        <v>0.025</v>
      </c>
      <c r="S900" s="147">
        <v>0.04375</v>
      </c>
      <c r="T900" s="148">
        <v>3564.97</v>
      </c>
      <c r="U900" s="149">
        <v>356.5</v>
      </c>
      <c r="V900" s="150">
        <v>0.1</v>
      </c>
      <c r="W900" s="149">
        <v>1782.49</v>
      </c>
      <c r="X900" s="150">
        <v>0.5</v>
      </c>
      <c r="Y900" s="149">
        <v>1425.99</v>
      </c>
      <c r="Z900" s="157">
        <v>0.4</v>
      </c>
      <c r="AA900" s="149">
        <v>356.5</v>
      </c>
      <c r="AB900" s="149">
        <v>0.1</v>
      </c>
      <c r="AC900" s="149">
        <v>1425.98</v>
      </c>
      <c r="AD900" s="158">
        <v>0.40000152025358</v>
      </c>
      <c r="AE900" s="147">
        <v>356.5</v>
      </c>
      <c r="AF900" s="159"/>
      <c r="AH900" s="126" t="s">
        <v>357</v>
      </c>
    </row>
    <row r="901" s="114" customFormat="1" ht="36" spans="1:34">
      <c r="A901" s="126">
        <v>1085</v>
      </c>
      <c r="B901" s="126" t="s">
        <v>16</v>
      </c>
      <c r="C901" s="126" t="s">
        <v>2118</v>
      </c>
      <c r="D901" s="126" t="s">
        <v>18</v>
      </c>
      <c r="E901" s="127" t="s">
        <v>294</v>
      </c>
      <c r="F901" s="127"/>
      <c r="G901" s="126" t="s">
        <v>2119</v>
      </c>
      <c r="H901" s="128" t="s">
        <v>2200</v>
      </c>
      <c r="I901" s="126" t="s">
        <v>2143</v>
      </c>
      <c r="J901" s="126" t="s">
        <v>2143</v>
      </c>
      <c r="K901" s="126" t="s">
        <v>2174</v>
      </c>
      <c r="L901" s="126" t="s">
        <v>2174</v>
      </c>
      <c r="M901" s="130">
        <v>46007</v>
      </c>
      <c r="N901" s="131">
        <v>46011</v>
      </c>
      <c r="O901" s="131">
        <v>46100</v>
      </c>
      <c r="P901" s="127">
        <v>87380</v>
      </c>
      <c r="Q901" s="145">
        <v>1.75</v>
      </c>
      <c r="R901" s="146">
        <v>0.025</v>
      </c>
      <c r="S901" s="147">
        <v>0.04375</v>
      </c>
      <c r="T901" s="148">
        <v>3822.88</v>
      </c>
      <c r="U901" s="149">
        <v>382.29</v>
      </c>
      <c r="V901" s="150">
        <v>0.1</v>
      </c>
      <c r="W901" s="149">
        <v>1911.44</v>
      </c>
      <c r="X901" s="150">
        <v>0.5</v>
      </c>
      <c r="Y901" s="149">
        <v>1529.15</v>
      </c>
      <c r="Z901" s="157">
        <v>0.4</v>
      </c>
      <c r="AA901" s="149">
        <v>382.29</v>
      </c>
      <c r="AB901" s="149">
        <v>0.1</v>
      </c>
      <c r="AC901" s="149">
        <v>1529.15</v>
      </c>
      <c r="AD901" s="158">
        <v>0.40000152025358</v>
      </c>
      <c r="AE901" s="147">
        <v>382.29</v>
      </c>
      <c r="AF901" s="159"/>
      <c r="AH901" s="126" t="s">
        <v>357</v>
      </c>
    </row>
    <row r="902" s="114" customFormat="1" ht="36" spans="1:34">
      <c r="A902" s="126">
        <v>1086</v>
      </c>
      <c r="B902" s="126" t="s">
        <v>16</v>
      </c>
      <c r="C902" s="126" t="s">
        <v>2118</v>
      </c>
      <c r="D902" s="126" t="s">
        <v>18</v>
      </c>
      <c r="E902" s="127" t="s">
        <v>294</v>
      </c>
      <c r="F902" s="127"/>
      <c r="G902" s="126" t="s">
        <v>2119</v>
      </c>
      <c r="H902" s="128" t="s">
        <v>2201</v>
      </c>
      <c r="I902" s="126" t="s">
        <v>2143</v>
      </c>
      <c r="J902" s="126" t="s">
        <v>2143</v>
      </c>
      <c r="K902" s="126" t="s">
        <v>2144</v>
      </c>
      <c r="L902" s="126" t="s">
        <v>2144</v>
      </c>
      <c r="M902" s="130">
        <v>46007</v>
      </c>
      <c r="N902" s="131">
        <v>46011</v>
      </c>
      <c r="O902" s="131">
        <v>46100</v>
      </c>
      <c r="P902" s="127">
        <v>100640</v>
      </c>
      <c r="Q902" s="145">
        <v>1.75</v>
      </c>
      <c r="R902" s="146">
        <v>0.025</v>
      </c>
      <c r="S902" s="147">
        <v>0.04375</v>
      </c>
      <c r="T902" s="148">
        <v>4403</v>
      </c>
      <c r="U902" s="149">
        <v>440.3</v>
      </c>
      <c r="V902" s="150">
        <v>0.1</v>
      </c>
      <c r="W902" s="149">
        <v>2201.5</v>
      </c>
      <c r="X902" s="150">
        <v>0.5</v>
      </c>
      <c r="Y902" s="149">
        <v>1761.2</v>
      </c>
      <c r="Z902" s="157">
        <v>0.4</v>
      </c>
      <c r="AA902" s="149">
        <v>440.3</v>
      </c>
      <c r="AB902" s="149">
        <v>0.1</v>
      </c>
      <c r="AC902" s="149">
        <v>1761.2</v>
      </c>
      <c r="AD902" s="158">
        <v>0.40000152025358</v>
      </c>
      <c r="AE902" s="147">
        <v>440.3</v>
      </c>
      <c r="AF902" s="159"/>
      <c r="AH902" s="126" t="s">
        <v>357</v>
      </c>
    </row>
    <row r="903" s="114" customFormat="1" ht="36" spans="1:34">
      <c r="A903" s="126">
        <v>1089</v>
      </c>
      <c r="B903" s="126" t="s">
        <v>16</v>
      </c>
      <c r="C903" s="126" t="s">
        <v>2118</v>
      </c>
      <c r="D903" s="126" t="s">
        <v>187</v>
      </c>
      <c r="E903" s="127" t="s">
        <v>187</v>
      </c>
      <c r="F903" s="127"/>
      <c r="G903" s="126" t="s">
        <v>2119</v>
      </c>
      <c r="H903" s="128" t="s">
        <v>2202</v>
      </c>
      <c r="I903" s="126" t="s">
        <v>2203</v>
      </c>
      <c r="J903" s="126" t="s">
        <v>2203</v>
      </c>
      <c r="K903" s="126" t="s">
        <v>2122</v>
      </c>
      <c r="L903" s="126" t="s">
        <v>2122</v>
      </c>
      <c r="M903" s="130">
        <v>45951</v>
      </c>
      <c r="N903" s="131">
        <v>45954</v>
      </c>
      <c r="O903" s="131">
        <v>46318</v>
      </c>
      <c r="P903" s="127">
        <v>146.9</v>
      </c>
      <c r="Q903" s="145">
        <v>32000</v>
      </c>
      <c r="R903" s="146">
        <v>0.025</v>
      </c>
      <c r="S903" s="147">
        <v>800</v>
      </c>
      <c r="T903" s="148">
        <v>117520</v>
      </c>
      <c r="U903" s="149">
        <v>11752</v>
      </c>
      <c r="V903" s="150">
        <v>0.1</v>
      </c>
      <c r="W903" s="149">
        <v>58760</v>
      </c>
      <c r="X903" s="150">
        <v>0.5</v>
      </c>
      <c r="Y903" s="149">
        <v>47008</v>
      </c>
      <c r="Z903" s="157">
        <v>0.4</v>
      </c>
      <c r="AA903" s="149">
        <v>11752</v>
      </c>
      <c r="AB903" s="149">
        <v>0.1</v>
      </c>
      <c r="AC903" s="149">
        <v>47008</v>
      </c>
      <c r="AD903" s="158">
        <v>0.4</v>
      </c>
      <c r="AE903" s="147">
        <v>11752</v>
      </c>
      <c r="AF903" s="159"/>
      <c r="AH903" s="126" t="s">
        <v>187</v>
      </c>
    </row>
    <row r="904" s="114" customFormat="1" ht="36" spans="1:34">
      <c r="A904" s="126">
        <v>1090</v>
      </c>
      <c r="B904" s="126" t="s">
        <v>16</v>
      </c>
      <c r="C904" s="126" t="s">
        <v>2118</v>
      </c>
      <c r="D904" s="126" t="s">
        <v>187</v>
      </c>
      <c r="E904" s="127" t="s">
        <v>187</v>
      </c>
      <c r="F904" s="127"/>
      <c r="G904" s="126" t="s">
        <v>2119</v>
      </c>
      <c r="H904" s="128" t="s">
        <v>2204</v>
      </c>
      <c r="I904" s="126" t="s">
        <v>2205</v>
      </c>
      <c r="J904" s="126" t="s">
        <v>2205</v>
      </c>
      <c r="K904" s="126" t="s">
        <v>2122</v>
      </c>
      <c r="L904" s="126" t="s">
        <v>2122</v>
      </c>
      <c r="M904" s="130">
        <v>45989</v>
      </c>
      <c r="N904" s="131">
        <v>45991</v>
      </c>
      <c r="O904" s="131">
        <v>46355</v>
      </c>
      <c r="P904" s="127">
        <v>44</v>
      </c>
      <c r="Q904" s="145">
        <v>32000</v>
      </c>
      <c r="R904" s="146">
        <v>0.025</v>
      </c>
      <c r="S904" s="147">
        <v>800</v>
      </c>
      <c r="T904" s="148">
        <v>35200</v>
      </c>
      <c r="U904" s="149">
        <v>3520</v>
      </c>
      <c r="V904" s="150">
        <v>0.1</v>
      </c>
      <c r="W904" s="149">
        <v>17600</v>
      </c>
      <c r="X904" s="150">
        <v>0.5</v>
      </c>
      <c r="Y904" s="149">
        <v>14080</v>
      </c>
      <c r="Z904" s="157">
        <v>0.4</v>
      </c>
      <c r="AA904" s="149">
        <v>3520</v>
      </c>
      <c r="AB904" s="149">
        <v>0.1</v>
      </c>
      <c r="AC904" s="149">
        <v>14080</v>
      </c>
      <c r="AD904" s="158">
        <v>0.4</v>
      </c>
      <c r="AE904" s="147">
        <v>3520</v>
      </c>
      <c r="AF904" s="159"/>
      <c r="AH904" s="126" t="s">
        <v>187</v>
      </c>
    </row>
    <row r="905" s="114" customFormat="1" ht="36" spans="1:34">
      <c r="A905" s="126">
        <v>1091</v>
      </c>
      <c r="B905" s="126" t="s">
        <v>16</v>
      </c>
      <c r="C905" s="126" t="s">
        <v>2118</v>
      </c>
      <c r="D905" s="126" t="s">
        <v>187</v>
      </c>
      <c r="E905" s="127" t="s">
        <v>187</v>
      </c>
      <c r="F905" s="127"/>
      <c r="G905" s="126" t="s">
        <v>2119</v>
      </c>
      <c r="H905" s="128" t="s">
        <v>2206</v>
      </c>
      <c r="I905" s="126" t="s">
        <v>2140</v>
      </c>
      <c r="J905" s="126" t="s">
        <v>2140</v>
      </c>
      <c r="K905" s="126" t="s">
        <v>2141</v>
      </c>
      <c r="L905" s="126" t="s">
        <v>2141</v>
      </c>
      <c r="M905" s="130">
        <v>46011</v>
      </c>
      <c r="N905" s="131">
        <v>46022</v>
      </c>
      <c r="O905" s="131">
        <v>46386</v>
      </c>
      <c r="P905" s="127">
        <v>12.62</v>
      </c>
      <c r="Q905" s="145">
        <v>32000</v>
      </c>
      <c r="R905" s="146">
        <v>0.025</v>
      </c>
      <c r="S905" s="147">
        <v>800</v>
      </c>
      <c r="T905" s="148">
        <v>10096</v>
      </c>
      <c r="U905" s="149">
        <v>1009.6</v>
      </c>
      <c r="V905" s="150">
        <v>0.1</v>
      </c>
      <c r="W905" s="149">
        <v>5048</v>
      </c>
      <c r="X905" s="150">
        <v>0.5</v>
      </c>
      <c r="Y905" s="149">
        <v>4038.4</v>
      </c>
      <c r="Z905" s="157">
        <v>0.4</v>
      </c>
      <c r="AA905" s="149">
        <v>1009.6</v>
      </c>
      <c r="AB905" s="149">
        <v>0.1</v>
      </c>
      <c r="AC905" s="149">
        <v>4038.4</v>
      </c>
      <c r="AD905" s="158">
        <v>0.4</v>
      </c>
      <c r="AE905" s="147">
        <v>1009.6</v>
      </c>
      <c r="AF905" s="159"/>
      <c r="AH905" s="126" t="s">
        <v>187</v>
      </c>
    </row>
    <row r="906" s="114" customFormat="1" ht="36" spans="1:34">
      <c r="A906" s="126">
        <v>1092</v>
      </c>
      <c r="B906" s="126" t="s">
        <v>16</v>
      </c>
      <c r="C906" s="126" t="s">
        <v>2118</v>
      </c>
      <c r="D906" s="126" t="s">
        <v>187</v>
      </c>
      <c r="E906" s="127" t="s">
        <v>187</v>
      </c>
      <c r="F906" s="127"/>
      <c r="G906" s="126" t="s">
        <v>2119</v>
      </c>
      <c r="H906" s="128" t="s">
        <v>2207</v>
      </c>
      <c r="I906" s="126" t="s">
        <v>2171</v>
      </c>
      <c r="J906" s="126" t="s">
        <v>2171</v>
      </c>
      <c r="K906" s="126" t="s">
        <v>2172</v>
      </c>
      <c r="L906" s="126" t="s">
        <v>2172</v>
      </c>
      <c r="M906" s="130">
        <v>46007</v>
      </c>
      <c r="N906" s="131">
        <v>46011</v>
      </c>
      <c r="O906" s="131">
        <v>46375</v>
      </c>
      <c r="P906" s="127">
        <v>35.39</v>
      </c>
      <c r="Q906" s="145">
        <v>32000</v>
      </c>
      <c r="R906" s="146">
        <v>0.025</v>
      </c>
      <c r="S906" s="147">
        <v>800</v>
      </c>
      <c r="T906" s="148">
        <v>28312</v>
      </c>
      <c r="U906" s="149">
        <v>2831.2</v>
      </c>
      <c r="V906" s="150">
        <v>0.1</v>
      </c>
      <c r="W906" s="149">
        <v>14156</v>
      </c>
      <c r="X906" s="150">
        <v>0.5</v>
      </c>
      <c r="Y906" s="149">
        <v>11324.8</v>
      </c>
      <c r="Z906" s="157">
        <v>0.4</v>
      </c>
      <c r="AA906" s="149">
        <v>2831.2</v>
      </c>
      <c r="AB906" s="149">
        <v>0.1</v>
      </c>
      <c r="AC906" s="149">
        <v>11324.8</v>
      </c>
      <c r="AD906" s="158">
        <v>0.4</v>
      </c>
      <c r="AE906" s="147">
        <v>2831.2</v>
      </c>
      <c r="AF906" s="159"/>
      <c r="AH906" s="126" t="s">
        <v>187</v>
      </c>
    </row>
    <row r="907" s="114" customFormat="1" ht="36" spans="1:34">
      <c r="A907" s="126">
        <v>1093</v>
      </c>
      <c r="B907" s="126" t="s">
        <v>16</v>
      </c>
      <c r="C907" s="126" t="s">
        <v>2118</v>
      </c>
      <c r="D907" s="126" t="s">
        <v>187</v>
      </c>
      <c r="E907" s="127" t="s">
        <v>187</v>
      </c>
      <c r="F907" s="127"/>
      <c r="G907" s="126" t="s">
        <v>2119</v>
      </c>
      <c r="H907" s="128" t="s">
        <v>2208</v>
      </c>
      <c r="I907" s="126" t="s">
        <v>2136</v>
      </c>
      <c r="J907" s="126" t="s">
        <v>2136</v>
      </c>
      <c r="K907" s="126" t="s">
        <v>2137</v>
      </c>
      <c r="L907" s="126" t="s">
        <v>2137</v>
      </c>
      <c r="M907" s="130">
        <v>46000</v>
      </c>
      <c r="N907" s="131">
        <v>46011</v>
      </c>
      <c r="O907" s="131">
        <v>46375</v>
      </c>
      <c r="P907" s="127">
        <v>11.6</v>
      </c>
      <c r="Q907" s="145">
        <v>32000</v>
      </c>
      <c r="R907" s="146">
        <v>0.025</v>
      </c>
      <c r="S907" s="147">
        <v>800</v>
      </c>
      <c r="T907" s="148">
        <v>9280</v>
      </c>
      <c r="U907" s="149">
        <v>928</v>
      </c>
      <c r="V907" s="150">
        <v>0.1</v>
      </c>
      <c r="W907" s="149">
        <v>4640</v>
      </c>
      <c r="X907" s="150">
        <v>0.5</v>
      </c>
      <c r="Y907" s="149">
        <v>3712</v>
      </c>
      <c r="Z907" s="157">
        <v>0.4</v>
      </c>
      <c r="AA907" s="149">
        <v>928</v>
      </c>
      <c r="AB907" s="149">
        <v>0.1</v>
      </c>
      <c r="AC907" s="149">
        <v>3712</v>
      </c>
      <c r="AD907" s="158">
        <v>0.4</v>
      </c>
      <c r="AE907" s="147">
        <v>928</v>
      </c>
      <c r="AF907" s="159"/>
      <c r="AH907" s="126" t="s">
        <v>187</v>
      </c>
    </row>
    <row r="908" s="114" customFormat="1" ht="36" spans="1:34">
      <c r="A908" s="126">
        <v>1094</v>
      </c>
      <c r="B908" s="126" t="s">
        <v>16</v>
      </c>
      <c r="C908" s="126" t="s">
        <v>2118</v>
      </c>
      <c r="D908" s="126" t="s">
        <v>187</v>
      </c>
      <c r="E908" s="127" t="s">
        <v>187</v>
      </c>
      <c r="F908" s="127"/>
      <c r="G908" s="126" t="s">
        <v>2119</v>
      </c>
      <c r="H908" s="128" t="s">
        <v>2209</v>
      </c>
      <c r="I908" s="126" t="s">
        <v>2167</v>
      </c>
      <c r="J908" s="126" t="s">
        <v>2167</v>
      </c>
      <c r="K908" s="126" t="s">
        <v>2168</v>
      </c>
      <c r="L908" s="126" t="s">
        <v>2168</v>
      </c>
      <c r="M908" s="130">
        <v>46010</v>
      </c>
      <c r="N908" s="131">
        <v>46018</v>
      </c>
      <c r="O908" s="131">
        <v>46382</v>
      </c>
      <c r="P908" s="127">
        <v>80.15</v>
      </c>
      <c r="Q908" s="145">
        <v>32000</v>
      </c>
      <c r="R908" s="146">
        <v>0.025</v>
      </c>
      <c r="S908" s="147">
        <v>800</v>
      </c>
      <c r="T908" s="148">
        <v>64120</v>
      </c>
      <c r="U908" s="149">
        <v>6412</v>
      </c>
      <c r="V908" s="150">
        <v>0.1</v>
      </c>
      <c r="W908" s="149">
        <v>32060</v>
      </c>
      <c r="X908" s="150">
        <v>0.5</v>
      </c>
      <c r="Y908" s="149">
        <v>25648</v>
      </c>
      <c r="Z908" s="157">
        <v>0.4</v>
      </c>
      <c r="AA908" s="149">
        <v>6412</v>
      </c>
      <c r="AB908" s="149">
        <v>0.1</v>
      </c>
      <c r="AC908" s="149">
        <v>25648</v>
      </c>
      <c r="AD908" s="158">
        <v>0.4</v>
      </c>
      <c r="AE908" s="147">
        <v>6412</v>
      </c>
      <c r="AF908" s="159"/>
      <c r="AH908" s="126" t="s">
        <v>187</v>
      </c>
    </row>
    <row r="909" s="114" customFormat="1" ht="36" spans="1:34">
      <c r="A909" s="126">
        <v>1095</v>
      </c>
      <c r="B909" s="126" t="s">
        <v>16</v>
      </c>
      <c r="C909" s="126" t="s">
        <v>2118</v>
      </c>
      <c r="D909" s="126" t="s">
        <v>187</v>
      </c>
      <c r="E909" s="127" t="s">
        <v>187</v>
      </c>
      <c r="F909" s="127"/>
      <c r="G909" s="126" t="s">
        <v>2119</v>
      </c>
      <c r="H909" s="128" t="s">
        <v>2210</v>
      </c>
      <c r="I909" s="126" t="s">
        <v>2143</v>
      </c>
      <c r="J909" s="126" t="s">
        <v>2143</v>
      </c>
      <c r="K909" s="126" t="s">
        <v>2174</v>
      </c>
      <c r="L909" s="126" t="s">
        <v>2174</v>
      </c>
      <c r="M909" s="130">
        <v>46007</v>
      </c>
      <c r="N909" s="131">
        <v>46011</v>
      </c>
      <c r="O909" s="131">
        <v>46375</v>
      </c>
      <c r="P909" s="127">
        <v>46.7</v>
      </c>
      <c r="Q909" s="145">
        <v>32000</v>
      </c>
      <c r="R909" s="146">
        <v>0.025</v>
      </c>
      <c r="S909" s="147">
        <v>800</v>
      </c>
      <c r="T909" s="148">
        <v>37360</v>
      </c>
      <c r="U909" s="149">
        <v>3736</v>
      </c>
      <c r="V909" s="150">
        <v>0.1</v>
      </c>
      <c r="W909" s="149">
        <v>18680</v>
      </c>
      <c r="X909" s="150">
        <v>0.5</v>
      </c>
      <c r="Y909" s="149">
        <v>14944</v>
      </c>
      <c r="Z909" s="157">
        <v>0.4</v>
      </c>
      <c r="AA909" s="149">
        <v>3736</v>
      </c>
      <c r="AB909" s="149">
        <v>0.1</v>
      </c>
      <c r="AC909" s="149">
        <v>14944</v>
      </c>
      <c r="AD909" s="158">
        <v>0.4</v>
      </c>
      <c r="AE909" s="147">
        <v>3736</v>
      </c>
      <c r="AF909" s="159"/>
      <c r="AH909" s="126" t="s">
        <v>187</v>
      </c>
    </row>
    <row r="910" s="114" customFormat="1" ht="36" spans="1:34">
      <c r="A910" s="126">
        <v>1096</v>
      </c>
      <c r="B910" s="126" t="s">
        <v>16</v>
      </c>
      <c r="C910" s="126" t="s">
        <v>2118</v>
      </c>
      <c r="D910" s="126" t="s">
        <v>187</v>
      </c>
      <c r="E910" s="127" t="s">
        <v>187</v>
      </c>
      <c r="F910" s="127"/>
      <c r="G910" s="126" t="s">
        <v>2119</v>
      </c>
      <c r="H910" s="128" t="s">
        <v>2211</v>
      </c>
      <c r="I910" s="126" t="s">
        <v>2143</v>
      </c>
      <c r="J910" s="126" t="s">
        <v>2143</v>
      </c>
      <c r="K910" s="126" t="s">
        <v>2144</v>
      </c>
      <c r="L910" s="126" t="s">
        <v>2144</v>
      </c>
      <c r="M910" s="130">
        <v>46007</v>
      </c>
      <c r="N910" s="131">
        <v>46011</v>
      </c>
      <c r="O910" s="131">
        <v>46375</v>
      </c>
      <c r="P910" s="127">
        <v>58.2</v>
      </c>
      <c r="Q910" s="145">
        <v>32000</v>
      </c>
      <c r="R910" s="146">
        <v>0.025</v>
      </c>
      <c r="S910" s="147">
        <v>800</v>
      </c>
      <c r="T910" s="148">
        <v>46560</v>
      </c>
      <c r="U910" s="149">
        <v>4656</v>
      </c>
      <c r="V910" s="150">
        <v>0.1</v>
      </c>
      <c r="W910" s="149">
        <v>23280</v>
      </c>
      <c r="X910" s="150">
        <v>0.5</v>
      </c>
      <c r="Y910" s="149">
        <v>18624</v>
      </c>
      <c r="Z910" s="157">
        <v>0.4</v>
      </c>
      <c r="AA910" s="149">
        <v>4656</v>
      </c>
      <c r="AB910" s="149">
        <v>0.1</v>
      </c>
      <c r="AC910" s="149">
        <v>18624</v>
      </c>
      <c r="AD910" s="158">
        <v>0.4</v>
      </c>
      <c r="AE910" s="147">
        <v>4656</v>
      </c>
      <c r="AF910" s="159"/>
      <c r="AH910" s="126" t="s">
        <v>187</v>
      </c>
    </row>
    <row r="911" s="114" customFormat="1" ht="36" spans="1:34">
      <c r="A911" s="126">
        <v>1097</v>
      </c>
      <c r="B911" s="126" t="s">
        <v>16</v>
      </c>
      <c r="C911" s="126" t="s">
        <v>2118</v>
      </c>
      <c r="D911" s="126" t="s">
        <v>187</v>
      </c>
      <c r="E911" s="127" t="s">
        <v>187</v>
      </c>
      <c r="F911" s="127"/>
      <c r="G911" s="126" t="s">
        <v>2119</v>
      </c>
      <c r="H911" s="128" t="s">
        <v>2212</v>
      </c>
      <c r="I911" s="126" t="s">
        <v>2167</v>
      </c>
      <c r="J911" s="126" t="s">
        <v>2167</v>
      </c>
      <c r="K911" s="126" t="s">
        <v>2168</v>
      </c>
      <c r="L911" s="126" t="s">
        <v>2168</v>
      </c>
      <c r="M911" s="130">
        <v>46010</v>
      </c>
      <c r="N911" s="131">
        <v>46018</v>
      </c>
      <c r="O911" s="131">
        <v>46382</v>
      </c>
      <c r="P911" s="127">
        <v>56.7</v>
      </c>
      <c r="Q911" s="145">
        <v>32000</v>
      </c>
      <c r="R911" s="146">
        <v>0.025</v>
      </c>
      <c r="S911" s="147">
        <v>800</v>
      </c>
      <c r="T911" s="148">
        <v>45360</v>
      </c>
      <c r="U911" s="149">
        <v>4536</v>
      </c>
      <c r="V911" s="150">
        <v>0.1</v>
      </c>
      <c r="W911" s="149">
        <v>22680</v>
      </c>
      <c r="X911" s="150">
        <v>0.5</v>
      </c>
      <c r="Y911" s="149">
        <v>18144</v>
      </c>
      <c r="Z911" s="157">
        <v>0.4</v>
      </c>
      <c r="AA911" s="149">
        <v>4536</v>
      </c>
      <c r="AB911" s="149">
        <v>0.1</v>
      </c>
      <c r="AC911" s="149">
        <v>18144</v>
      </c>
      <c r="AD911" s="158">
        <v>0.4</v>
      </c>
      <c r="AE911" s="147">
        <v>4536</v>
      </c>
      <c r="AF911" s="159"/>
      <c r="AH911" s="126" t="s">
        <v>187</v>
      </c>
    </row>
    <row r="912" s="114" customFormat="1" ht="36" spans="1:34">
      <c r="A912" s="126">
        <v>1098</v>
      </c>
      <c r="B912" s="126" t="s">
        <v>16</v>
      </c>
      <c r="C912" s="126" t="s">
        <v>2118</v>
      </c>
      <c r="D912" s="126" t="s">
        <v>187</v>
      </c>
      <c r="E912" s="127" t="s">
        <v>187</v>
      </c>
      <c r="F912" s="127"/>
      <c r="G912" s="126" t="s">
        <v>2119</v>
      </c>
      <c r="H912" s="128" t="s">
        <v>2213</v>
      </c>
      <c r="I912" s="126" t="s">
        <v>2146</v>
      </c>
      <c r="J912" s="126" t="s">
        <v>2146</v>
      </c>
      <c r="K912" s="126" t="s">
        <v>2147</v>
      </c>
      <c r="L912" s="126" t="s">
        <v>2147</v>
      </c>
      <c r="M912" s="130">
        <v>46011</v>
      </c>
      <c r="N912" s="131">
        <v>46022</v>
      </c>
      <c r="O912" s="131">
        <v>46386</v>
      </c>
      <c r="P912" s="127">
        <v>18.54</v>
      </c>
      <c r="Q912" s="145">
        <v>32000</v>
      </c>
      <c r="R912" s="146">
        <v>0.025</v>
      </c>
      <c r="S912" s="147">
        <v>800</v>
      </c>
      <c r="T912" s="148">
        <v>14832</v>
      </c>
      <c r="U912" s="149">
        <v>1483.2</v>
      </c>
      <c r="V912" s="150">
        <v>0.1</v>
      </c>
      <c r="W912" s="149">
        <v>7416</v>
      </c>
      <c r="X912" s="150">
        <v>0.5</v>
      </c>
      <c r="Y912" s="149">
        <v>5932.8</v>
      </c>
      <c r="Z912" s="157">
        <v>0.4</v>
      </c>
      <c r="AA912" s="149">
        <v>1483.2</v>
      </c>
      <c r="AB912" s="149">
        <v>0.1</v>
      </c>
      <c r="AC912" s="149">
        <v>5932.8</v>
      </c>
      <c r="AD912" s="158">
        <v>0.4</v>
      </c>
      <c r="AE912" s="147">
        <v>1483.2</v>
      </c>
      <c r="AF912" s="159"/>
      <c r="AH912" s="126" t="s">
        <v>187</v>
      </c>
    </row>
    <row r="913" s="114" customFormat="1" ht="36" spans="1:34">
      <c r="A913" s="126">
        <v>1099</v>
      </c>
      <c r="B913" s="126" t="s">
        <v>16</v>
      </c>
      <c r="C913" s="126" t="s">
        <v>2118</v>
      </c>
      <c r="D913" s="126" t="s">
        <v>187</v>
      </c>
      <c r="E913" s="127" t="s">
        <v>187</v>
      </c>
      <c r="F913" s="127"/>
      <c r="G913" s="126" t="s">
        <v>2119</v>
      </c>
      <c r="H913" s="128" t="s">
        <v>2214</v>
      </c>
      <c r="I913" s="126" t="s">
        <v>2143</v>
      </c>
      <c r="J913" s="126" t="s">
        <v>2143</v>
      </c>
      <c r="K913" s="126" t="s">
        <v>2144</v>
      </c>
      <c r="L913" s="126" t="s">
        <v>2144</v>
      </c>
      <c r="M913" s="130">
        <v>46007</v>
      </c>
      <c r="N913" s="131">
        <v>46011</v>
      </c>
      <c r="O913" s="131">
        <v>46375</v>
      </c>
      <c r="P913" s="127">
        <v>43.5</v>
      </c>
      <c r="Q913" s="145">
        <v>32000</v>
      </c>
      <c r="R913" s="146">
        <v>0.025</v>
      </c>
      <c r="S913" s="147">
        <v>800</v>
      </c>
      <c r="T913" s="148">
        <v>34800</v>
      </c>
      <c r="U913" s="149">
        <v>3480</v>
      </c>
      <c r="V913" s="150">
        <v>0.1</v>
      </c>
      <c r="W913" s="149">
        <v>17400</v>
      </c>
      <c r="X913" s="150">
        <v>0.5</v>
      </c>
      <c r="Y913" s="149">
        <v>13920</v>
      </c>
      <c r="Z913" s="157">
        <v>0.4</v>
      </c>
      <c r="AA913" s="149">
        <v>3480</v>
      </c>
      <c r="AB913" s="149">
        <v>0.1</v>
      </c>
      <c r="AC913" s="149">
        <v>13920</v>
      </c>
      <c r="AD913" s="158">
        <v>0.4</v>
      </c>
      <c r="AE913" s="147">
        <v>3480</v>
      </c>
      <c r="AF913" s="159"/>
      <c r="AH913" s="126" t="s">
        <v>187</v>
      </c>
    </row>
    <row r="914" s="114" customFormat="1" ht="36" spans="1:34">
      <c r="A914" s="126">
        <v>1100</v>
      </c>
      <c r="B914" s="126" t="s">
        <v>16</v>
      </c>
      <c r="C914" s="126" t="s">
        <v>2118</v>
      </c>
      <c r="D914" s="126" t="s">
        <v>187</v>
      </c>
      <c r="E914" s="127" t="s">
        <v>187</v>
      </c>
      <c r="F914" s="127"/>
      <c r="G914" s="126" t="s">
        <v>2119</v>
      </c>
      <c r="H914" s="128" t="s">
        <v>2215</v>
      </c>
      <c r="I914" s="126" t="s">
        <v>2136</v>
      </c>
      <c r="J914" s="126" t="s">
        <v>2136</v>
      </c>
      <c r="K914" s="126" t="s">
        <v>2132</v>
      </c>
      <c r="L914" s="126" t="s">
        <v>2132</v>
      </c>
      <c r="M914" s="130">
        <v>46000</v>
      </c>
      <c r="N914" s="131">
        <v>46011</v>
      </c>
      <c r="O914" s="131">
        <v>46375</v>
      </c>
      <c r="P914" s="127">
        <v>22.87</v>
      </c>
      <c r="Q914" s="145">
        <v>32000</v>
      </c>
      <c r="R914" s="146">
        <v>0.025</v>
      </c>
      <c r="S914" s="147">
        <v>800</v>
      </c>
      <c r="T914" s="148">
        <v>18296</v>
      </c>
      <c r="U914" s="149">
        <v>1829.6</v>
      </c>
      <c r="V914" s="150">
        <v>0.1</v>
      </c>
      <c r="W914" s="149">
        <v>9148</v>
      </c>
      <c r="X914" s="150">
        <v>0.5</v>
      </c>
      <c r="Y914" s="149">
        <v>7318.4</v>
      </c>
      <c r="Z914" s="157">
        <v>0.4</v>
      </c>
      <c r="AA914" s="149">
        <v>1829.6</v>
      </c>
      <c r="AB914" s="149">
        <v>0.1</v>
      </c>
      <c r="AC914" s="149">
        <v>7318.4</v>
      </c>
      <c r="AD914" s="158">
        <v>0.4</v>
      </c>
      <c r="AE914" s="147">
        <v>1829.6</v>
      </c>
      <c r="AF914" s="159"/>
      <c r="AH914" s="126" t="s">
        <v>187</v>
      </c>
    </row>
    <row r="915" s="114" customFormat="1" ht="36" spans="1:34">
      <c r="A915" s="126">
        <v>1101</v>
      </c>
      <c r="B915" s="126" t="s">
        <v>16</v>
      </c>
      <c r="C915" s="126" t="s">
        <v>2118</v>
      </c>
      <c r="D915" s="126" t="s">
        <v>187</v>
      </c>
      <c r="E915" s="127" t="s">
        <v>187</v>
      </c>
      <c r="F915" s="127"/>
      <c r="G915" s="126" t="s">
        <v>2119</v>
      </c>
      <c r="H915" s="128" t="s">
        <v>2216</v>
      </c>
      <c r="I915" s="126" t="s">
        <v>2134</v>
      </c>
      <c r="J915" s="126" t="s">
        <v>2134</v>
      </c>
      <c r="K915" s="126" t="s">
        <v>2132</v>
      </c>
      <c r="L915" s="126" t="s">
        <v>2132</v>
      </c>
      <c r="M915" s="130">
        <v>46000</v>
      </c>
      <c r="N915" s="131">
        <v>46011</v>
      </c>
      <c r="O915" s="131">
        <v>46375</v>
      </c>
      <c r="P915" s="127">
        <v>26.2</v>
      </c>
      <c r="Q915" s="145">
        <v>32000</v>
      </c>
      <c r="R915" s="146">
        <v>0.025</v>
      </c>
      <c r="S915" s="147">
        <v>800</v>
      </c>
      <c r="T915" s="148">
        <v>20960</v>
      </c>
      <c r="U915" s="149">
        <v>2096</v>
      </c>
      <c r="V915" s="150">
        <v>0.1</v>
      </c>
      <c r="W915" s="149">
        <v>10480</v>
      </c>
      <c r="X915" s="150">
        <v>0.5</v>
      </c>
      <c r="Y915" s="149">
        <v>8384</v>
      </c>
      <c r="Z915" s="157">
        <v>0.4</v>
      </c>
      <c r="AA915" s="149">
        <v>2096</v>
      </c>
      <c r="AB915" s="149">
        <v>0.1</v>
      </c>
      <c r="AC915" s="149">
        <v>8384</v>
      </c>
      <c r="AD915" s="158">
        <v>0.4</v>
      </c>
      <c r="AE915" s="147">
        <v>2096</v>
      </c>
      <c r="AF915" s="159"/>
      <c r="AH915" s="126" t="s">
        <v>187</v>
      </c>
    </row>
    <row r="916" s="114" customFormat="1" ht="36" spans="1:34">
      <c r="A916" s="126">
        <v>1102</v>
      </c>
      <c r="B916" s="126" t="s">
        <v>16</v>
      </c>
      <c r="C916" s="126" t="s">
        <v>2118</v>
      </c>
      <c r="D916" s="126" t="s">
        <v>187</v>
      </c>
      <c r="E916" s="127" t="s">
        <v>187</v>
      </c>
      <c r="F916" s="127"/>
      <c r="G916" s="126" t="s">
        <v>2119</v>
      </c>
      <c r="H916" s="128" t="s">
        <v>2217</v>
      </c>
      <c r="I916" s="126" t="s">
        <v>2171</v>
      </c>
      <c r="J916" s="126" t="s">
        <v>2171</v>
      </c>
      <c r="K916" s="126" t="s">
        <v>2172</v>
      </c>
      <c r="L916" s="126" t="s">
        <v>2172</v>
      </c>
      <c r="M916" s="130">
        <v>46007</v>
      </c>
      <c r="N916" s="131">
        <v>46011</v>
      </c>
      <c r="O916" s="131">
        <v>46375</v>
      </c>
      <c r="P916" s="127">
        <v>36.11</v>
      </c>
      <c r="Q916" s="145">
        <v>32000</v>
      </c>
      <c r="R916" s="146">
        <v>0.025</v>
      </c>
      <c r="S916" s="147">
        <v>800</v>
      </c>
      <c r="T916" s="148">
        <v>28888</v>
      </c>
      <c r="U916" s="149">
        <v>2888.8</v>
      </c>
      <c r="V916" s="150">
        <v>0.1</v>
      </c>
      <c r="W916" s="149">
        <v>14444</v>
      </c>
      <c r="X916" s="150">
        <v>0.5</v>
      </c>
      <c r="Y916" s="149">
        <v>11555.2</v>
      </c>
      <c r="Z916" s="157">
        <v>0.4</v>
      </c>
      <c r="AA916" s="149">
        <v>2888.8</v>
      </c>
      <c r="AB916" s="149">
        <v>0.1</v>
      </c>
      <c r="AC916" s="149">
        <v>11555.2</v>
      </c>
      <c r="AD916" s="158">
        <v>0.4</v>
      </c>
      <c r="AE916" s="147">
        <v>2888.8</v>
      </c>
      <c r="AF916" s="159"/>
      <c r="AH916" s="126" t="s">
        <v>187</v>
      </c>
    </row>
    <row r="917" s="114" customFormat="1" ht="36" spans="1:34">
      <c r="A917" s="126">
        <v>1103</v>
      </c>
      <c r="B917" s="126" t="s">
        <v>16</v>
      </c>
      <c r="C917" s="126" t="s">
        <v>2118</v>
      </c>
      <c r="D917" s="126" t="s">
        <v>187</v>
      </c>
      <c r="E917" s="127" t="s">
        <v>187</v>
      </c>
      <c r="F917" s="127"/>
      <c r="G917" s="126" t="s">
        <v>2119</v>
      </c>
      <c r="H917" s="128" t="s">
        <v>2218</v>
      </c>
      <c r="I917" s="126" t="s">
        <v>2131</v>
      </c>
      <c r="J917" s="126" t="s">
        <v>2131</v>
      </c>
      <c r="K917" s="126" t="s">
        <v>2132</v>
      </c>
      <c r="L917" s="126" t="s">
        <v>2132</v>
      </c>
      <c r="M917" s="130">
        <v>46002</v>
      </c>
      <c r="N917" s="131">
        <v>46020</v>
      </c>
      <c r="O917" s="131">
        <v>46384</v>
      </c>
      <c r="P917" s="127">
        <v>38</v>
      </c>
      <c r="Q917" s="145">
        <v>32000</v>
      </c>
      <c r="R917" s="146">
        <v>0.025</v>
      </c>
      <c r="S917" s="147">
        <v>800</v>
      </c>
      <c r="T917" s="148">
        <v>30400</v>
      </c>
      <c r="U917" s="149">
        <v>3040</v>
      </c>
      <c r="V917" s="150">
        <v>0.1</v>
      </c>
      <c r="W917" s="149">
        <v>15200</v>
      </c>
      <c r="X917" s="150">
        <v>0.5</v>
      </c>
      <c r="Y917" s="149">
        <v>12160</v>
      </c>
      <c r="Z917" s="157">
        <v>0.4</v>
      </c>
      <c r="AA917" s="149">
        <v>3040</v>
      </c>
      <c r="AB917" s="149">
        <v>0.1</v>
      </c>
      <c r="AC917" s="149">
        <v>12160</v>
      </c>
      <c r="AD917" s="158">
        <v>0.4</v>
      </c>
      <c r="AE917" s="147">
        <v>3040</v>
      </c>
      <c r="AF917" s="159"/>
      <c r="AH917" s="126" t="s">
        <v>187</v>
      </c>
    </row>
    <row r="918" s="114" customFormat="1" ht="36" spans="1:34">
      <c r="A918" s="126">
        <v>1104</v>
      </c>
      <c r="B918" s="126" t="s">
        <v>16</v>
      </c>
      <c r="C918" s="126" t="s">
        <v>2118</v>
      </c>
      <c r="D918" s="126" t="s">
        <v>187</v>
      </c>
      <c r="E918" s="127" t="s">
        <v>187</v>
      </c>
      <c r="F918" s="127"/>
      <c r="G918" s="126" t="s">
        <v>2119</v>
      </c>
      <c r="H918" s="128" t="s">
        <v>2219</v>
      </c>
      <c r="I918" s="126" t="s">
        <v>2163</v>
      </c>
      <c r="J918" s="126" t="s">
        <v>2163</v>
      </c>
      <c r="K918" s="126" t="s">
        <v>2137</v>
      </c>
      <c r="L918" s="126" t="s">
        <v>2137</v>
      </c>
      <c r="M918" s="130">
        <v>46001</v>
      </c>
      <c r="N918" s="131">
        <v>46022</v>
      </c>
      <c r="O918" s="131">
        <v>46386</v>
      </c>
      <c r="P918" s="127">
        <v>7.11</v>
      </c>
      <c r="Q918" s="145">
        <v>32000</v>
      </c>
      <c r="R918" s="146">
        <v>0.025</v>
      </c>
      <c r="S918" s="147">
        <v>800</v>
      </c>
      <c r="T918" s="148">
        <v>5688</v>
      </c>
      <c r="U918" s="149">
        <v>568.8</v>
      </c>
      <c r="V918" s="150">
        <v>0.1</v>
      </c>
      <c r="W918" s="149">
        <v>2844</v>
      </c>
      <c r="X918" s="150">
        <v>0.5</v>
      </c>
      <c r="Y918" s="149">
        <v>2275.2</v>
      </c>
      <c r="Z918" s="157">
        <v>0.4</v>
      </c>
      <c r="AA918" s="149">
        <v>568.8</v>
      </c>
      <c r="AB918" s="149">
        <v>0.1</v>
      </c>
      <c r="AC918" s="149">
        <v>2275.2</v>
      </c>
      <c r="AD918" s="158">
        <v>0.4</v>
      </c>
      <c r="AE918" s="147">
        <v>568.8</v>
      </c>
      <c r="AF918" s="159"/>
      <c r="AH918" s="126" t="s">
        <v>187</v>
      </c>
    </row>
    <row r="919" s="114" customFormat="1" ht="36" spans="1:34">
      <c r="A919" s="126">
        <v>1105</v>
      </c>
      <c r="B919" s="126" t="s">
        <v>16</v>
      </c>
      <c r="C919" s="126" t="s">
        <v>2118</v>
      </c>
      <c r="D919" s="126" t="s">
        <v>187</v>
      </c>
      <c r="E919" s="127" t="s">
        <v>187</v>
      </c>
      <c r="F919" s="127"/>
      <c r="G919" s="126" t="s">
        <v>2119</v>
      </c>
      <c r="H919" s="128" t="s">
        <v>2220</v>
      </c>
      <c r="I919" s="126" t="s">
        <v>2163</v>
      </c>
      <c r="J919" s="126" t="s">
        <v>2163</v>
      </c>
      <c r="K919" s="126" t="s">
        <v>2132</v>
      </c>
      <c r="L919" s="126" t="s">
        <v>2132</v>
      </c>
      <c r="M919" s="130">
        <v>46001</v>
      </c>
      <c r="N919" s="131">
        <v>46022</v>
      </c>
      <c r="O919" s="131">
        <v>46386</v>
      </c>
      <c r="P919" s="127">
        <v>15</v>
      </c>
      <c r="Q919" s="145">
        <v>32000</v>
      </c>
      <c r="R919" s="146">
        <v>0.025</v>
      </c>
      <c r="S919" s="147">
        <v>800</v>
      </c>
      <c r="T919" s="148">
        <v>12000</v>
      </c>
      <c r="U919" s="149">
        <v>1200</v>
      </c>
      <c r="V919" s="150">
        <v>0.1</v>
      </c>
      <c r="W919" s="149">
        <v>6000</v>
      </c>
      <c r="X919" s="150">
        <v>0.5</v>
      </c>
      <c r="Y919" s="149">
        <v>4800</v>
      </c>
      <c r="Z919" s="157">
        <v>0.4</v>
      </c>
      <c r="AA919" s="149">
        <v>1200</v>
      </c>
      <c r="AB919" s="149">
        <v>0.1</v>
      </c>
      <c r="AC919" s="149">
        <v>4800</v>
      </c>
      <c r="AD919" s="158">
        <v>0.4</v>
      </c>
      <c r="AE919" s="147">
        <v>1200</v>
      </c>
      <c r="AF919" s="159"/>
      <c r="AH919" s="126" t="s">
        <v>187</v>
      </c>
    </row>
    <row r="920" s="114" customFormat="1" ht="36" spans="1:34">
      <c r="A920" s="126">
        <v>1106</v>
      </c>
      <c r="B920" s="126" t="s">
        <v>16</v>
      </c>
      <c r="C920" s="126" t="s">
        <v>2118</v>
      </c>
      <c r="D920" s="126" t="s">
        <v>187</v>
      </c>
      <c r="E920" s="127" t="s">
        <v>187</v>
      </c>
      <c r="F920" s="127"/>
      <c r="G920" s="126" t="s">
        <v>2119</v>
      </c>
      <c r="H920" s="128" t="s">
        <v>2221</v>
      </c>
      <c r="I920" s="126" t="s">
        <v>2161</v>
      </c>
      <c r="J920" s="126" t="s">
        <v>2161</v>
      </c>
      <c r="K920" s="126" t="s">
        <v>2132</v>
      </c>
      <c r="L920" s="126" t="s">
        <v>2132</v>
      </c>
      <c r="M920" s="130">
        <v>45999</v>
      </c>
      <c r="N920" s="131">
        <v>46019</v>
      </c>
      <c r="O920" s="131">
        <v>46383</v>
      </c>
      <c r="P920" s="127">
        <v>11.6</v>
      </c>
      <c r="Q920" s="145">
        <v>32000</v>
      </c>
      <c r="R920" s="146">
        <v>0.025</v>
      </c>
      <c r="S920" s="147">
        <v>800</v>
      </c>
      <c r="T920" s="148">
        <v>9280</v>
      </c>
      <c r="U920" s="149">
        <v>928</v>
      </c>
      <c r="V920" s="150">
        <v>0.1</v>
      </c>
      <c r="W920" s="149">
        <v>4640</v>
      </c>
      <c r="X920" s="150">
        <v>0.5</v>
      </c>
      <c r="Y920" s="149">
        <v>3712</v>
      </c>
      <c r="Z920" s="157">
        <v>0.4</v>
      </c>
      <c r="AA920" s="149">
        <v>928</v>
      </c>
      <c r="AB920" s="149">
        <v>0.1</v>
      </c>
      <c r="AC920" s="149">
        <v>3712</v>
      </c>
      <c r="AD920" s="158">
        <v>0.4</v>
      </c>
      <c r="AE920" s="147">
        <v>928</v>
      </c>
      <c r="AF920" s="159"/>
      <c r="AH920" s="126" t="s">
        <v>187</v>
      </c>
    </row>
    <row r="921" s="114" customFormat="1" ht="36" spans="1:34">
      <c r="A921" s="126">
        <v>1107</v>
      </c>
      <c r="B921" s="126" t="s">
        <v>16</v>
      </c>
      <c r="C921" s="126" t="s">
        <v>2222</v>
      </c>
      <c r="D921" s="126" t="s">
        <v>187</v>
      </c>
      <c r="E921" s="127" t="s">
        <v>187</v>
      </c>
      <c r="F921" s="127"/>
      <c r="G921" s="126" t="s">
        <v>2119</v>
      </c>
      <c r="H921" s="128" t="s">
        <v>2223</v>
      </c>
      <c r="I921" s="126" t="s">
        <v>2224</v>
      </c>
      <c r="J921" s="126" t="s">
        <v>2224</v>
      </c>
      <c r="K921" s="126" t="s">
        <v>2225</v>
      </c>
      <c r="L921" s="126" t="s">
        <v>2225</v>
      </c>
      <c r="M921" s="130">
        <v>45682.8516319444</v>
      </c>
      <c r="N921" s="131">
        <v>45688</v>
      </c>
      <c r="O921" s="131">
        <v>46052</v>
      </c>
      <c r="P921" s="127">
        <v>51</v>
      </c>
      <c r="Q921" s="145">
        <v>32000</v>
      </c>
      <c r="R921" s="146">
        <v>0.025</v>
      </c>
      <c r="S921" s="147">
        <v>800</v>
      </c>
      <c r="T921" s="148">
        <v>40800</v>
      </c>
      <c r="U921" s="149">
        <v>4080</v>
      </c>
      <c r="V921" s="150">
        <v>0.1</v>
      </c>
      <c r="W921" s="149">
        <v>36720</v>
      </c>
      <c r="X921" s="150">
        <v>0.9</v>
      </c>
      <c r="Y921" s="149">
        <v>0</v>
      </c>
      <c r="Z921" s="157">
        <v>0</v>
      </c>
      <c r="AA921" s="149">
        <v>36720</v>
      </c>
      <c r="AB921" s="149">
        <v>0.9</v>
      </c>
      <c r="AC921" s="149">
        <v>0</v>
      </c>
      <c r="AD921" s="158">
        <v>0</v>
      </c>
      <c r="AE921" s="147">
        <v>4080</v>
      </c>
      <c r="AF921" s="159"/>
      <c r="AH921" s="126" t="s">
        <v>187</v>
      </c>
    </row>
    <row r="922" s="114" customFormat="1" ht="48" spans="1:34">
      <c r="A922" s="126">
        <v>1111</v>
      </c>
      <c r="B922" s="126" t="s">
        <v>16</v>
      </c>
      <c r="C922" s="126" t="s">
        <v>2222</v>
      </c>
      <c r="D922" s="126" t="s">
        <v>187</v>
      </c>
      <c r="E922" s="127" t="s">
        <v>187</v>
      </c>
      <c r="F922" s="127"/>
      <c r="G922" s="126" t="s">
        <v>2119</v>
      </c>
      <c r="H922" s="128" t="s">
        <v>2226</v>
      </c>
      <c r="I922" s="126" t="s">
        <v>2227</v>
      </c>
      <c r="J922" s="126" t="s">
        <v>2227</v>
      </c>
      <c r="K922" s="126" t="s">
        <v>2228</v>
      </c>
      <c r="L922" s="126" t="s">
        <v>2228</v>
      </c>
      <c r="M922" s="130">
        <v>45729</v>
      </c>
      <c r="N922" s="131">
        <v>45736</v>
      </c>
      <c r="O922" s="131">
        <v>46100</v>
      </c>
      <c r="P922" s="127">
        <v>67</v>
      </c>
      <c r="Q922" s="145">
        <v>32000</v>
      </c>
      <c r="R922" s="146">
        <v>0.025</v>
      </c>
      <c r="S922" s="147">
        <v>800</v>
      </c>
      <c r="T922" s="148">
        <v>53600</v>
      </c>
      <c r="U922" s="149">
        <v>5360</v>
      </c>
      <c r="V922" s="150">
        <v>0.1</v>
      </c>
      <c r="W922" s="149">
        <v>48240</v>
      </c>
      <c r="X922" s="150">
        <v>0.9</v>
      </c>
      <c r="Y922" s="149">
        <v>0</v>
      </c>
      <c r="Z922" s="157">
        <v>0</v>
      </c>
      <c r="AA922" s="149">
        <v>48240</v>
      </c>
      <c r="AB922" s="149">
        <v>0.9</v>
      </c>
      <c r="AC922" s="149">
        <v>0</v>
      </c>
      <c r="AD922" s="158">
        <v>0</v>
      </c>
      <c r="AE922" s="147">
        <v>5360</v>
      </c>
      <c r="AF922" s="159"/>
      <c r="AH922" s="126" t="s">
        <v>187</v>
      </c>
    </row>
    <row r="923" s="114" customFormat="1" ht="36" spans="1:34">
      <c r="A923" s="126">
        <v>1112</v>
      </c>
      <c r="B923" s="126" t="s">
        <v>16</v>
      </c>
      <c r="C923" s="126" t="s">
        <v>2222</v>
      </c>
      <c r="D923" s="126" t="s">
        <v>187</v>
      </c>
      <c r="E923" s="127" t="s">
        <v>187</v>
      </c>
      <c r="F923" s="127"/>
      <c r="G923" s="126" t="s">
        <v>2119</v>
      </c>
      <c r="H923" s="128" t="s">
        <v>2229</v>
      </c>
      <c r="I923" s="126" t="s">
        <v>2230</v>
      </c>
      <c r="J923" s="126" t="s">
        <v>2230</v>
      </c>
      <c r="K923" s="126" t="s">
        <v>2228</v>
      </c>
      <c r="L923" s="126" t="s">
        <v>2228</v>
      </c>
      <c r="M923" s="130">
        <v>45740</v>
      </c>
      <c r="N923" s="131">
        <v>45747</v>
      </c>
      <c r="O923" s="131">
        <v>46111</v>
      </c>
      <c r="P923" s="127">
        <v>23.86</v>
      </c>
      <c r="Q923" s="145">
        <v>32000</v>
      </c>
      <c r="R923" s="146">
        <v>0.025</v>
      </c>
      <c r="S923" s="147">
        <v>800</v>
      </c>
      <c r="T923" s="148">
        <v>19088</v>
      </c>
      <c r="U923" s="149">
        <v>1908.8</v>
      </c>
      <c r="V923" s="150">
        <v>0.1</v>
      </c>
      <c r="W923" s="149">
        <v>17179.2</v>
      </c>
      <c r="X923" s="150">
        <v>0.9</v>
      </c>
      <c r="Y923" s="149">
        <v>0</v>
      </c>
      <c r="Z923" s="157">
        <v>0</v>
      </c>
      <c r="AA923" s="149">
        <v>17179.2</v>
      </c>
      <c r="AB923" s="149">
        <v>0.9</v>
      </c>
      <c r="AC923" s="149">
        <v>0</v>
      </c>
      <c r="AD923" s="158">
        <v>0</v>
      </c>
      <c r="AE923" s="147">
        <v>1908.8</v>
      </c>
      <c r="AF923" s="159"/>
      <c r="AH923" s="126" t="s">
        <v>187</v>
      </c>
    </row>
    <row r="924" s="114" customFormat="1" ht="36" spans="1:34">
      <c r="A924" s="126">
        <v>1113</v>
      </c>
      <c r="B924" s="126" t="s">
        <v>16</v>
      </c>
      <c r="C924" s="126" t="s">
        <v>2222</v>
      </c>
      <c r="D924" s="126" t="s">
        <v>187</v>
      </c>
      <c r="E924" s="127" t="s">
        <v>187</v>
      </c>
      <c r="F924" s="127"/>
      <c r="G924" s="126" t="s">
        <v>2119</v>
      </c>
      <c r="H924" s="128" t="s">
        <v>2231</v>
      </c>
      <c r="I924" s="126" t="s">
        <v>2232</v>
      </c>
      <c r="J924" s="126" t="s">
        <v>2232</v>
      </c>
      <c r="K924" s="126" t="s">
        <v>2228</v>
      </c>
      <c r="L924" s="126" t="s">
        <v>2228</v>
      </c>
      <c r="M924" s="130">
        <v>45740</v>
      </c>
      <c r="N924" s="131">
        <v>45747</v>
      </c>
      <c r="O924" s="131">
        <v>46111</v>
      </c>
      <c r="P924" s="127">
        <v>124.5</v>
      </c>
      <c r="Q924" s="145">
        <v>32000</v>
      </c>
      <c r="R924" s="146">
        <v>0.025</v>
      </c>
      <c r="S924" s="147">
        <v>800</v>
      </c>
      <c r="T924" s="148">
        <v>99600</v>
      </c>
      <c r="U924" s="149">
        <v>9960</v>
      </c>
      <c r="V924" s="150">
        <v>0.1</v>
      </c>
      <c r="W924" s="149">
        <v>89640</v>
      </c>
      <c r="X924" s="150">
        <v>0.9</v>
      </c>
      <c r="Y924" s="149">
        <v>0</v>
      </c>
      <c r="Z924" s="157">
        <v>0</v>
      </c>
      <c r="AA924" s="149">
        <v>89640</v>
      </c>
      <c r="AB924" s="149">
        <v>0.9</v>
      </c>
      <c r="AC924" s="149">
        <v>0</v>
      </c>
      <c r="AD924" s="158">
        <v>0</v>
      </c>
      <c r="AE924" s="147">
        <v>9960</v>
      </c>
      <c r="AF924" s="159"/>
      <c r="AH924" s="126" t="s">
        <v>187</v>
      </c>
    </row>
    <row r="925" s="114" customFormat="1" ht="36" spans="1:34">
      <c r="A925" s="126">
        <v>1114</v>
      </c>
      <c r="B925" s="126" t="s">
        <v>16</v>
      </c>
      <c r="C925" s="126" t="s">
        <v>2222</v>
      </c>
      <c r="D925" s="126" t="s">
        <v>187</v>
      </c>
      <c r="E925" s="127" t="s">
        <v>187</v>
      </c>
      <c r="F925" s="127"/>
      <c r="G925" s="126" t="s">
        <v>2119</v>
      </c>
      <c r="H925" s="128" t="s">
        <v>2233</v>
      </c>
      <c r="I925" s="126" t="s">
        <v>2234</v>
      </c>
      <c r="J925" s="126" t="s">
        <v>2234</v>
      </c>
      <c r="K925" s="126" t="s">
        <v>2235</v>
      </c>
      <c r="L925" s="126" t="s">
        <v>2235</v>
      </c>
      <c r="M925" s="130">
        <v>45728</v>
      </c>
      <c r="N925" s="131">
        <v>45736</v>
      </c>
      <c r="O925" s="131">
        <v>46100</v>
      </c>
      <c r="P925" s="127">
        <v>177</v>
      </c>
      <c r="Q925" s="145">
        <v>32000</v>
      </c>
      <c r="R925" s="146">
        <v>0.025</v>
      </c>
      <c r="S925" s="147">
        <v>800</v>
      </c>
      <c r="T925" s="148">
        <v>141600</v>
      </c>
      <c r="U925" s="149">
        <v>14160</v>
      </c>
      <c r="V925" s="150">
        <v>0.1</v>
      </c>
      <c r="W925" s="149">
        <v>127440</v>
      </c>
      <c r="X925" s="150">
        <v>0.9</v>
      </c>
      <c r="Y925" s="149">
        <v>0</v>
      </c>
      <c r="Z925" s="157">
        <v>0</v>
      </c>
      <c r="AA925" s="149">
        <v>127440</v>
      </c>
      <c r="AB925" s="149">
        <v>0.9</v>
      </c>
      <c r="AC925" s="149">
        <v>0</v>
      </c>
      <c r="AD925" s="158">
        <v>0</v>
      </c>
      <c r="AE925" s="147">
        <v>14160</v>
      </c>
      <c r="AF925" s="159"/>
      <c r="AH925" s="126" t="s">
        <v>187</v>
      </c>
    </row>
    <row r="926" s="114" customFormat="1" ht="36" spans="1:34">
      <c r="A926" s="126">
        <v>1119</v>
      </c>
      <c r="B926" s="126" t="s">
        <v>16</v>
      </c>
      <c r="C926" s="126" t="s">
        <v>2222</v>
      </c>
      <c r="D926" s="126" t="s">
        <v>222</v>
      </c>
      <c r="E926" s="127" t="s">
        <v>222</v>
      </c>
      <c r="F926" s="127"/>
      <c r="G926" s="126" t="s">
        <v>2119</v>
      </c>
      <c r="H926" s="128" t="s">
        <v>2223</v>
      </c>
      <c r="I926" s="126" t="s">
        <v>2224</v>
      </c>
      <c r="J926" s="126" t="s">
        <v>2224</v>
      </c>
      <c r="K926" s="126" t="s">
        <v>2225</v>
      </c>
      <c r="L926" s="126" t="s">
        <v>2225</v>
      </c>
      <c r="M926" s="130">
        <v>45682</v>
      </c>
      <c r="N926" s="131">
        <v>45688</v>
      </c>
      <c r="O926" s="131">
        <v>46052</v>
      </c>
      <c r="P926" s="127">
        <v>51</v>
      </c>
      <c r="Q926" s="145">
        <v>6000</v>
      </c>
      <c r="R926" s="146">
        <v>0.03</v>
      </c>
      <c r="S926" s="147">
        <v>180</v>
      </c>
      <c r="T926" s="148">
        <v>9180</v>
      </c>
      <c r="U926" s="149">
        <v>918</v>
      </c>
      <c r="V926" s="150">
        <v>0.1</v>
      </c>
      <c r="W926" s="149">
        <v>8262</v>
      </c>
      <c r="X926" s="150">
        <v>0.9</v>
      </c>
      <c r="Y926" s="149">
        <v>0</v>
      </c>
      <c r="Z926" s="157">
        <v>0</v>
      </c>
      <c r="AA926" s="149">
        <v>8262</v>
      </c>
      <c r="AB926" s="149">
        <v>0.9</v>
      </c>
      <c r="AC926" s="149">
        <v>0</v>
      </c>
      <c r="AD926" s="158">
        <v>0</v>
      </c>
      <c r="AE926" s="147">
        <v>918</v>
      </c>
      <c r="AF926" s="159"/>
      <c r="AH926" s="126" t="s">
        <v>222</v>
      </c>
    </row>
    <row r="927" s="114" customFormat="1" ht="36" spans="1:34">
      <c r="A927" s="126">
        <v>1123</v>
      </c>
      <c r="B927" s="126" t="s">
        <v>16</v>
      </c>
      <c r="C927" s="126" t="s">
        <v>2118</v>
      </c>
      <c r="D927" s="126" t="s">
        <v>222</v>
      </c>
      <c r="E927" s="127" t="s">
        <v>222</v>
      </c>
      <c r="F927" s="127"/>
      <c r="G927" s="126" t="s">
        <v>2119</v>
      </c>
      <c r="H927" s="128" t="s">
        <v>2207</v>
      </c>
      <c r="I927" s="126" t="s">
        <v>2171</v>
      </c>
      <c r="J927" s="126" t="s">
        <v>2171</v>
      </c>
      <c r="K927" s="126" t="s">
        <v>2172</v>
      </c>
      <c r="L927" s="126" t="s">
        <v>2172</v>
      </c>
      <c r="M927" s="130">
        <v>46007</v>
      </c>
      <c r="N927" s="131">
        <v>46011</v>
      </c>
      <c r="O927" s="131">
        <v>46375</v>
      </c>
      <c r="P927" s="127">
        <v>35.39</v>
      </c>
      <c r="Q927" s="145">
        <v>10000</v>
      </c>
      <c r="R927" s="146">
        <v>0.05</v>
      </c>
      <c r="S927" s="147">
        <v>500</v>
      </c>
      <c r="T927" s="148">
        <v>17695</v>
      </c>
      <c r="U927" s="149">
        <v>1769.5</v>
      </c>
      <c r="V927" s="150">
        <v>0.1</v>
      </c>
      <c r="W927" s="149">
        <v>8847.5</v>
      </c>
      <c r="X927" s="150">
        <v>0.5</v>
      </c>
      <c r="Y927" s="149">
        <v>7078</v>
      </c>
      <c r="Z927" s="157">
        <v>0.4</v>
      </c>
      <c r="AA927" s="149">
        <v>1769.5</v>
      </c>
      <c r="AB927" s="149">
        <v>0.1</v>
      </c>
      <c r="AC927" s="149">
        <v>7078</v>
      </c>
      <c r="AD927" s="158">
        <v>0.4</v>
      </c>
      <c r="AE927" s="147">
        <v>1769.5</v>
      </c>
      <c r="AF927" s="159"/>
      <c r="AH927" s="126" t="s">
        <v>222</v>
      </c>
    </row>
    <row r="928" s="114" customFormat="1" ht="36" spans="1:34">
      <c r="A928" s="126">
        <v>1124</v>
      </c>
      <c r="B928" s="126" t="s">
        <v>16</v>
      </c>
      <c r="C928" s="126" t="s">
        <v>2118</v>
      </c>
      <c r="D928" s="126" t="s">
        <v>222</v>
      </c>
      <c r="E928" s="127" t="s">
        <v>222</v>
      </c>
      <c r="F928" s="127"/>
      <c r="G928" s="126" t="s">
        <v>2119</v>
      </c>
      <c r="H928" s="128" t="s">
        <v>2209</v>
      </c>
      <c r="I928" s="126" t="s">
        <v>2167</v>
      </c>
      <c r="J928" s="126" t="s">
        <v>2167</v>
      </c>
      <c r="K928" s="126" t="s">
        <v>2168</v>
      </c>
      <c r="L928" s="126" t="s">
        <v>2168</v>
      </c>
      <c r="M928" s="130">
        <v>46010</v>
      </c>
      <c r="N928" s="131">
        <v>46018</v>
      </c>
      <c r="O928" s="131">
        <v>46382</v>
      </c>
      <c r="P928" s="127">
        <v>80.15</v>
      </c>
      <c r="Q928" s="145">
        <v>10000</v>
      </c>
      <c r="R928" s="146">
        <v>0.05</v>
      </c>
      <c r="S928" s="147">
        <v>500</v>
      </c>
      <c r="T928" s="148">
        <v>40075</v>
      </c>
      <c r="U928" s="149">
        <v>4007.5</v>
      </c>
      <c r="V928" s="150">
        <v>0.1</v>
      </c>
      <c r="W928" s="149">
        <v>20037.5</v>
      </c>
      <c r="X928" s="150">
        <v>0.5</v>
      </c>
      <c r="Y928" s="149">
        <v>16030</v>
      </c>
      <c r="Z928" s="157">
        <v>0.4</v>
      </c>
      <c r="AA928" s="149">
        <v>4007.5</v>
      </c>
      <c r="AB928" s="149">
        <v>0.1</v>
      </c>
      <c r="AC928" s="149">
        <v>16030</v>
      </c>
      <c r="AD928" s="158">
        <v>0.4</v>
      </c>
      <c r="AE928" s="147">
        <v>4007.5</v>
      </c>
      <c r="AF928" s="159"/>
      <c r="AH928" s="126" t="s">
        <v>222</v>
      </c>
    </row>
    <row r="929" s="114" customFormat="1" ht="36" spans="1:34">
      <c r="A929" s="126">
        <v>1125</v>
      </c>
      <c r="B929" s="126" t="s">
        <v>16</v>
      </c>
      <c r="C929" s="126" t="s">
        <v>2118</v>
      </c>
      <c r="D929" s="126" t="s">
        <v>222</v>
      </c>
      <c r="E929" s="127" t="s">
        <v>222</v>
      </c>
      <c r="F929" s="127"/>
      <c r="G929" s="126" t="s">
        <v>2119</v>
      </c>
      <c r="H929" s="128" t="s">
        <v>2214</v>
      </c>
      <c r="I929" s="126" t="s">
        <v>2143</v>
      </c>
      <c r="J929" s="126" t="s">
        <v>2143</v>
      </c>
      <c r="K929" s="126" t="s">
        <v>2144</v>
      </c>
      <c r="L929" s="126" t="s">
        <v>2144</v>
      </c>
      <c r="M929" s="130">
        <v>46007</v>
      </c>
      <c r="N929" s="131">
        <v>46011</v>
      </c>
      <c r="O929" s="131">
        <v>46375</v>
      </c>
      <c r="P929" s="127">
        <v>43.5</v>
      </c>
      <c r="Q929" s="145">
        <v>10000</v>
      </c>
      <c r="R929" s="146">
        <v>0.05</v>
      </c>
      <c r="S929" s="147">
        <v>500</v>
      </c>
      <c r="T929" s="148">
        <v>21750</v>
      </c>
      <c r="U929" s="149">
        <v>2175</v>
      </c>
      <c r="V929" s="150">
        <v>0.1</v>
      </c>
      <c r="W929" s="149">
        <v>10875</v>
      </c>
      <c r="X929" s="150">
        <v>0.5</v>
      </c>
      <c r="Y929" s="149">
        <v>8700</v>
      </c>
      <c r="Z929" s="157">
        <v>0.4</v>
      </c>
      <c r="AA929" s="149">
        <v>2175</v>
      </c>
      <c r="AB929" s="149">
        <v>0.1</v>
      </c>
      <c r="AC929" s="149">
        <v>8700</v>
      </c>
      <c r="AD929" s="158">
        <v>0.4</v>
      </c>
      <c r="AE929" s="147">
        <v>2175</v>
      </c>
      <c r="AF929" s="159"/>
      <c r="AH929" s="126" t="s">
        <v>222</v>
      </c>
    </row>
    <row r="930" s="114" customFormat="1" ht="36" spans="1:34">
      <c r="A930" s="126">
        <v>1126</v>
      </c>
      <c r="B930" s="126" t="s">
        <v>16</v>
      </c>
      <c r="C930" s="126" t="s">
        <v>2118</v>
      </c>
      <c r="D930" s="126" t="s">
        <v>222</v>
      </c>
      <c r="E930" s="127" t="s">
        <v>222</v>
      </c>
      <c r="F930" s="127"/>
      <c r="G930" s="126" t="s">
        <v>2119</v>
      </c>
      <c r="H930" s="128" t="s">
        <v>2204</v>
      </c>
      <c r="I930" s="126" t="s">
        <v>2205</v>
      </c>
      <c r="J930" s="126" t="s">
        <v>2205</v>
      </c>
      <c r="K930" s="126" t="s">
        <v>2122</v>
      </c>
      <c r="L930" s="126" t="s">
        <v>2122</v>
      </c>
      <c r="M930" s="130">
        <v>45989</v>
      </c>
      <c r="N930" s="131">
        <v>45991</v>
      </c>
      <c r="O930" s="131">
        <v>46355</v>
      </c>
      <c r="P930" s="127">
        <v>44</v>
      </c>
      <c r="Q930" s="145">
        <v>10000</v>
      </c>
      <c r="R930" s="146">
        <v>0.05</v>
      </c>
      <c r="S930" s="147">
        <v>500</v>
      </c>
      <c r="T930" s="148">
        <v>22000</v>
      </c>
      <c r="U930" s="149">
        <v>2200</v>
      </c>
      <c r="V930" s="150">
        <v>0.1</v>
      </c>
      <c r="W930" s="149">
        <v>11000</v>
      </c>
      <c r="X930" s="150">
        <v>0.5</v>
      </c>
      <c r="Y930" s="149">
        <v>8800</v>
      </c>
      <c r="Z930" s="157">
        <v>0.4</v>
      </c>
      <c r="AA930" s="149">
        <v>2200</v>
      </c>
      <c r="AB930" s="149">
        <v>0.1</v>
      </c>
      <c r="AC930" s="149">
        <v>8800</v>
      </c>
      <c r="AD930" s="158">
        <v>0.4</v>
      </c>
      <c r="AE930" s="147">
        <v>2200</v>
      </c>
      <c r="AF930" s="159"/>
      <c r="AH930" s="126" t="s">
        <v>222</v>
      </c>
    </row>
    <row r="931" s="114" customFormat="1" ht="36" spans="1:34">
      <c r="A931" s="126">
        <v>1184</v>
      </c>
      <c r="B931" s="126" t="s">
        <v>16</v>
      </c>
      <c r="C931" s="126" t="s">
        <v>422</v>
      </c>
      <c r="D931" s="126" t="s">
        <v>20</v>
      </c>
      <c r="E931" s="127" t="s">
        <v>199</v>
      </c>
      <c r="F931" s="127"/>
      <c r="G931" s="126" t="s">
        <v>2119</v>
      </c>
      <c r="H931" s="384" t="s">
        <v>2236</v>
      </c>
      <c r="I931" s="126" t="s">
        <v>2237</v>
      </c>
      <c r="J931" s="126" t="s">
        <v>2237</v>
      </c>
      <c r="K931" s="126" t="s">
        <v>2238</v>
      </c>
      <c r="L931" s="126" t="s">
        <v>2238</v>
      </c>
      <c r="M931" s="130">
        <v>46002</v>
      </c>
      <c r="N931" s="131">
        <v>46003</v>
      </c>
      <c r="O931" s="131">
        <v>46367</v>
      </c>
      <c r="P931" s="127">
        <v>18.68</v>
      </c>
      <c r="Q931" s="145">
        <v>48300</v>
      </c>
      <c r="R931" s="146">
        <v>0.056</v>
      </c>
      <c r="S931" s="147">
        <v>2704.8</v>
      </c>
      <c r="T931" s="148">
        <v>50525.66</v>
      </c>
      <c r="U931" s="149">
        <v>5052.57</v>
      </c>
      <c r="V931" s="150">
        <v>0.1</v>
      </c>
      <c r="W931" s="149">
        <v>20210.26</v>
      </c>
      <c r="X931" s="150">
        <v>0.4</v>
      </c>
      <c r="Y931" s="149">
        <v>8084.11</v>
      </c>
      <c r="Z931" s="157">
        <v>0.16</v>
      </c>
      <c r="AA931" s="149">
        <v>12126.15</v>
      </c>
      <c r="AB931" s="149">
        <v>0.24</v>
      </c>
      <c r="AC931" s="149">
        <v>25262.83</v>
      </c>
      <c r="AD931" s="158">
        <v>0.5</v>
      </c>
      <c r="AE931" s="147">
        <v>5052.57</v>
      </c>
      <c r="AF931" s="159"/>
      <c r="AH931" s="126" t="s">
        <v>20</v>
      </c>
    </row>
    <row r="932" s="114" customFormat="1" ht="36" spans="1:34">
      <c r="A932" s="126">
        <v>1185</v>
      </c>
      <c r="B932" s="126" t="s">
        <v>16</v>
      </c>
      <c r="C932" s="126" t="s">
        <v>422</v>
      </c>
      <c r="D932" s="126" t="s">
        <v>20</v>
      </c>
      <c r="E932" s="127" t="s">
        <v>302</v>
      </c>
      <c r="F932" s="127"/>
      <c r="G932" s="126" t="s">
        <v>2119</v>
      </c>
      <c r="H932" s="128" t="s">
        <v>2239</v>
      </c>
      <c r="I932" s="126" t="s">
        <v>2237</v>
      </c>
      <c r="J932" s="126" t="s">
        <v>2237</v>
      </c>
      <c r="K932" s="126" t="s">
        <v>2238</v>
      </c>
      <c r="L932" s="126" t="s">
        <v>2238</v>
      </c>
      <c r="M932" s="130">
        <v>46002</v>
      </c>
      <c r="N932" s="131">
        <v>46003</v>
      </c>
      <c r="O932" s="131">
        <v>46367</v>
      </c>
      <c r="P932" s="127">
        <v>96</v>
      </c>
      <c r="Q932" s="145">
        <v>19000</v>
      </c>
      <c r="R932" s="146">
        <v>0.056</v>
      </c>
      <c r="S932" s="147">
        <v>1064</v>
      </c>
      <c r="T932" s="148">
        <v>102144</v>
      </c>
      <c r="U932" s="149">
        <v>10214.4</v>
      </c>
      <c r="V932" s="150">
        <v>0.1</v>
      </c>
      <c r="W932" s="149">
        <v>40857.6</v>
      </c>
      <c r="X932" s="150">
        <v>0.4</v>
      </c>
      <c r="Y932" s="149">
        <v>16343.04</v>
      </c>
      <c r="Z932" s="157">
        <v>0.16</v>
      </c>
      <c r="AA932" s="149">
        <v>24514.56</v>
      </c>
      <c r="AB932" s="149">
        <v>0.24</v>
      </c>
      <c r="AC932" s="149">
        <v>51072</v>
      </c>
      <c r="AD932" s="158">
        <v>0.5</v>
      </c>
      <c r="AE932" s="147">
        <v>10214.4</v>
      </c>
      <c r="AF932" s="159"/>
      <c r="AH932" s="126" t="s">
        <v>20</v>
      </c>
    </row>
    <row r="933" s="114" customFormat="1" ht="36" spans="1:34">
      <c r="A933" s="126">
        <v>1186</v>
      </c>
      <c r="B933" s="126" t="s">
        <v>16</v>
      </c>
      <c r="C933" s="126" t="s">
        <v>2222</v>
      </c>
      <c r="D933" s="126" t="s">
        <v>20</v>
      </c>
      <c r="E933" s="127" t="s">
        <v>342</v>
      </c>
      <c r="F933" s="127"/>
      <c r="G933" s="126" t="s">
        <v>2119</v>
      </c>
      <c r="H933" s="128" t="s">
        <v>2240</v>
      </c>
      <c r="I933" s="126" t="s">
        <v>2241</v>
      </c>
      <c r="J933" s="126" t="s">
        <v>2241</v>
      </c>
      <c r="K933" s="126" t="s">
        <v>2242</v>
      </c>
      <c r="L933" s="126" t="s">
        <v>2242</v>
      </c>
      <c r="M933" s="130">
        <v>45801</v>
      </c>
      <c r="N933" s="131">
        <v>45802</v>
      </c>
      <c r="O933" s="131">
        <v>46166</v>
      </c>
      <c r="P933" s="127">
        <v>66</v>
      </c>
      <c r="Q933" s="145">
        <v>14640</v>
      </c>
      <c r="R933" s="146">
        <v>0.056</v>
      </c>
      <c r="S933" s="147">
        <v>819.84</v>
      </c>
      <c r="T933" s="148">
        <v>54109.44</v>
      </c>
      <c r="U933" s="149">
        <v>5410.94</v>
      </c>
      <c r="V933" s="150">
        <v>0.1</v>
      </c>
      <c r="W933" s="149">
        <v>48698.5</v>
      </c>
      <c r="X933" s="150">
        <v>0.9</v>
      </c>
      <c r="Y933" s="149">
        <v>0</v>
      </c>
      <c r="Z933" s="157">
        <v>0</v>
      </c>
      <c r="AA933" s="149">
        <v>48698.5</v>
      </c>
      <c r="AB933" s="149">
        <v>0.9</v>
      </c>
      <c r="AC933" s="149">
        <v>0</v>
      </c>
      <c r="AD933" s="158">
        <v>0</v>
      </c>
      <c r="AE933" s="147">
        <v>5410.94</v>
      </c>
      <c r="AF933" s="159"/>
      <c r="AH933" s="126" t="s">
        <v>20</v>
      </c>
    </row>
    <row r="934" s="114" customFormat="1" ht="36" spans="1:34">
      <c r="A934" s="126">
        <v>1187</v>
      </c>
      <c r="B934" s="126" t="s">
        <v>16</v>
      </c>
      <c r="C934" s="126" t="s">
        <v>2222</v>
      </c>
      <c r="D934" s="126" t="s">
        <v>20</v>
      </c>
      <c r="E934" s="127" t="s">
        <v>342</v>
      </c>
      <c r="F934" s="127"/>
      <c r="G934" s="126" t="s">
        <v>2119</v>
      </c>
      <c r="H934" s="128" t="s">
        <v>2243</v>
      </c>
      <c r="I934" s="126" t="s">
        <v>2244</v>
      </c>
      <c r="J934" s="126" t="s">
        <v>2244</v>
      </c>
      <c r="K934" s="126" t="s">
        <v>2245</v>
      </c>
      <c r="L934" s="126" t="s">
        <v>2245</v>
      </c>
      <c r="M934" s="130">
        <v>45796</v>
      </c>
      <c r="N934" s="131">
        <v>45797</v>
      </c>
      <c r="O934" s="131">
        <v>46161</v>
      </c>
      <c r="P934" s="127">
        <v>31</v>
      </c>
      <c r="Q934" s="145">
        <v>16662.85</v>
      </c>
      <c r="R934" s="146">
        <v>0.056</v>
      </c>
      <c r="S934" s="147">
        <v>933.1196</v>
      </c>
      <c r="T934" s="148">
        <v>28926.71</v>
      </c>
      <c r="U934" s="149">
        <v>2892.67</v>
      </c>
      <c r="V934" s="150">
        <v>0.1</v>
      </c>
      <c r="W934" s="149">
        <v>26034.04</v>
      </c>
      <c r="X934" s="150">
        <v>0.9</v>
      </c>
      <c r="Y934" s="149">
        <v>0</v>
      </c>
      <c r="Z934" s="157">
        <v>0</v>
      </c>
      <c r="AA934" s="149">
        <v>26034.04</v>
      </c>
      <c r="AB934" s="149">
        <v>0.9</v>
      </c>
      <c r="AC934" s="149">
        <v>0</v>
      </c>
      <c r="AD934" s="158">
        <v>0</v>
      </c>
      <c r="AE934" s="147">
        <v>2892.67</v>
      </c>
      <c r="AF934" s="159"/>
      <c r="AH934" s="126" t="s">
        <v>20</v>
      </c>
    </row>
    <row r="935" s="114" customFormat="1" ht="36" spans="1:34">
      <c r="A935" s="126">
        <v>1188</v>
      </c>
      <c r="B935" s="126" t="s">
        <v>16</v>
      </c>
      <c r="C935" s="126" t="s">
        <v>2222</v>
      </c>
      <c r="D935" s="126" t="s">
        <v>20</v>
      </c>
      <c r="E935" s="127" t="s">
        <v>342</v>
      </c>
      <c r="F935" s="127"/>
      <c r="G935" s="126" t="s">
        <v>2119</v>
      </c>
      <c r="H935" s="128" t="s">
        <v>2246</v>
      </c>
      <c r="I935" s="126" t="s">
        <v>2247</v>
      </c>
      <c r="J935" s="126" t="s">
        <v>2247</v>
      </c>
      <c r="K935" s="126" t="s">
        <v>2235</v>
      </c>
      <c r="L935" s="126" t="s">
        <v>2235</v>
      </c>
      <c r="M935" s="130">
        <v>45801</v>
      </c>
      <c r="N935" s="131">
        <v>45802</v>
      </c>
      <c r="O935" s="131">
        <v>46166</v>
      </c>
      <c r="P935" s="127">
        <v>23</v>
      </c>
      <c r="Q935" s="145">
        <v>14640</v>
      </c>
      <c r="R935" s="146">
        <v>0.056</v>
      </c>
      <c r="S935" s="147">
        <v>819.84</v>
      </c>
      <c r="T935" s="148">
        <v>18856.32</v>
      </c>
      <c r="U935" s="149">
        <v>1885.63</v>
      </c>
      <c r="V935" s="150">
        <v>0.1</v>
      </c>
      <c r="W935" s="149">
        <v>16970.69</v>
      </c>
      <c r="X935" s="150">
        <v>0.9</v>
      </c>
      <c r="Y935" s="149">
        <v>0</v>
      </c>
      <c r="Z935" s="157">
        <v>0</v>
      </c>
      <c r="AA935" s="149">
        <v>16970.69</v>
      </c>
      <c r="AB935" s="149">
        <v>0.9</v>
      </c>
      <c r="AC935" s="149">
        <v>0</v>
      </c>
      <c r="AD935" s="158">
        <v>0</v>
      </c>
      <c r="AE935" s="147">
        <v>1885.63</v>
      </c>
      <c r="AF935" s="159"/>
      <c r="AH935" s="126" t="s">
        <v>20</v>
      </c>
    </row>
    <row r="936" s="114" customFormat="1" ht="36" spans="1:34">
      <c r="A936" s="126">
        <v>1189</v>
      </c>
      <c r="B936" s="126" t="s">
        <v>16</v>
      </c>
      <c r="C936" s="126" t="s">
        <v>2222</v>
      </c>
      <c r="D936" s="126" t="s">
        <v>20</v>
      </c>
      <c r="E936" s="127" t="s">
        <v>342</v>
      </c>
      <c r="F936" s="127"/>
      <c r="G936" s="126" t="s">
        <v>2119</v>
      </c>
      <c r="H936" s="128" t="s">
        <v>2248</v>
      </c>
      <c r="I936" s="126" t="s">
        <v>2249</v>
      </c>
      <c r="J936" s="126" t="s">
        <v>2249</v>
      </c>
      <c r="K936" s="126" t="s">
        <v>2235</v>
      </c>
      <c r="L936" s="126" t="s">
        <v>2235</v>
      </c>
      <c r="M936" s="130">
        <v>45801</v>
      </c>
      <c r="N936" s="131">
        <v>45802</v>
      </c>
      <c r="O936" s="131">
        <v>46166</v>
      </c>
      <c r="P936" s="127">
        <v>30</v>
      </c>
      <c r="Q936" s="145">
        <v>14640</v>
      </c>
      <c r="R936" s="146">
        <v>0.056</v>
      </c>
      <c r="S936" s="147">
        <v>819.84</v>
      </c>
      <c r="T936" s="148">
        <v>24595.2</v>
      </c>
      <c r="U936" s="149">
        <v>2459.52</v>
      </c>
      <c r="V936" s="150">
        <v>0.1</v>
      </c>
      <c r="W936" s="149">
        <v>22135.68</v>
      </c>
      <c r="X936" s="150">
        <v>0.9</v>
      </c>
      <c r="Y936" s="149">
        <v>0</v>
      </c>
      <c r="Z936" s="157">
        <v>0</v>
      </c>
      <c r="AA936" s="149">
        <v>22135.68</v>
      </c>
      <c r="AB936" s="149">
        <v>0.9</v>
      </c>
      <c r="AC936" s="149">
        <v>0</v>
      </c>
      <c r="AD936" s="158">
        <v>0</v>
      </c>
      <c r="AE936" s="147">
        <v>2459.52</v>
      </c>
      <c r="AF936" s="159"/>
      <c r="AH936" s="126" t="s">
        <v>20</v>
      </c>
    </row>
    <row r="937" s="114" customFormat="1" ht="48" spans="1:34">
      <c r="A937" s="126">
        <v>1190</v>
      </c>
      <c r="B937" s="126" t="s">
        <v>16</v>
      </c>
      <c r="C937" s="126" t="s">
        <v>2222</v>
      </c>
      <c r="D937" s="126" t="s">
        <v>20</v>
      </c>
      <c r="E937" s="127" t="s">
        <v>242</v>
      </c>
      <c r="F937" s="127"/>
      <c r="G937" s="126" t="s">
        <v>2119</v>
      </c>
      <c r="H937" s="128" t="s">
        <v>2250</v>
      </c>
      <c r="I937" s="126" t="s">
        <v>2251</v>
      </c>
      <c r="J937" s="126" t="s">
        <v>2251</v>
      </c>
      <c r="K937" s="126" t="s">
        <v>2252</v>
      </c>
      <c r="L937" s="126" t="s">
        <v>2252</v>
      </c>
      <c r="M937" s="130">
        <v>45817.8653125</v>
      </c>
      <c r="N937" s="131">
        <v>45818</v>
      </c>
      <c r="O937" s="131">
        <v>46182.9999884259</v>
      </c>
      <c r="P937" s="127">
        <v>20</v>
      </c>
      <c r="Q937" s="145">
        <v>99000</v>
      </c>
      <c r="R937" s="146">
        <v>0.056</v>
      </c>
      <c r="S937" s="147">
        <v>5544</v>
      </c>
      <c r="T937" s="148">
        <v>110880</v>
      </c>
      <c r="U937" s="149">
        <v>11088</v>
      </c>
      <c r="V937" s="150">
        <v>0.1</v>
      </c>
      <c r="W937" s="149">
        <v>99792</v>
      </c>
      <c r="X937" s="150">
        <v>0.9</v>
      </c>
      <c r="Y937" s="149">
        <v>0</v>
      </c>
      <c r="Z937" s="157">
        <v>0</v>
      </c>
      <c r="AA937" s="149">
        <v>99792</v>
      </c>
      <c r="AB937" s="149">
        <v>0.9</v>
      </c>
      <c r="AC937" s="149">
        <v>0</v>
      </c>
      <c r="AD937" s="158">
        <v>0</v>
      </c>
      <c r="AE937" s="147">
        <v>11088</v>
      </c>
      <c r="AF937" s="159"/>
      <c r="AH937" s="126" t="s">
        <v>20</v>
      </c>
    </row>
    <row r="938" s="114" customFormat="1" ht="36" spans="1:34">
      <c r="A938" s="126">
        <v>1191</v>
      </c>
      <c r="B938" s="126" t="s">
        <v>16</v>
      </c>
      <c r="C938" s="126" t="s">
        <v>2222</v>
      </c>
      <c r="D938" s="126" t="s">
        <v>20</v>
      </c>
      <c r="E938" s="127" t="s">
        <v>242</v>
      </c>
      <c r="F938" s="127"/>
      <c r="G938" s="126" t="s">
        <v>2119</v>
      </c>
      <c r="H938" s="128" t="s">
        <v>2253</v>
      </c>
      <c r="I938" s="126" t="s">
        <v>2254</v>
      </c>
      <c r="J938" s="126" t="s">
        <v>2254</v>
      </c>
      <c r="K938" s="126" t="s">
        <v>2255</v>
      </c>
      <c r="L938" s="126" t="s">
        <v>2255</v>
      </c>
      <c r="M938" s="130">
        <v>45827.9122222222</v>
      </c>
      <c r="N938" s="131">
        <v>45828</v>
      </c>
      <c r="O938" s="131">
        <v>46192.9999884259</v>
      </c>
      <c r="P938" s="127">
        <v>51</v>
      </c>
      <c r="Q938" s="145">
        <v>99000</v>
      </c>
      <c r="R938" s="146">
        <v>0.056</v>
      </c>
      <c r="S938" s="147">
        <v>5544</v>
      </c>
      <c r="T938" s="148">
        <v>282744</v>
      </c>
      <c r="U938" s="149">
        <v>28274.4</v>
      </c>
      <c r="V938" s="150">
        <v>0.1</v>
      </c>
      <c r="W938" s="149">
        <v>254469.6</v>
      </c>
      <c r="X938" s="150">
        <v>0.9</v>
      </c>
      <c r="Y938" s="149">
        <v>0</v>
      </c>
      <c r="Z938" s="157">
        <v>0</v>
      </c>
      <c r="AA938" s="149">
        <v>254469.6</v>
      </c>
      <c r="AB938" s="149">
        <v>0.9</v>
      </c>
      <c r="AC938" s="149">
        <v>0</v>
      </c>
      <c r="AD938" s="158">
        <v>0</v>
      </c>
      <c r="AE938" s="147">
        <v>28274.4</v>
      </c>
      <c r="AF938" s="159"/>
      <c r="AH938" s="126" t="s">
        <v>20</v>
      </c>
    </row>
    <row r="939" s="114" customFormat="1" ht="36" spans="1:34">
      <c r="A939" s="126">
        <v>1192</v>
      </c>
      <c r="B939" s="126" t="s">
        <v>16</v>
      </c>
      <c r="C939" s="126" t="s">
        <v>2222</v>
      </c>
      <c r="D939" s="126" t="s">
        <v>20</v>
      </c>
      <c r="E939" s="127" t="s">
        <v>402</v>
      </c>
      <c r="F939" s="127"/>
      <c r="G939" s="126" t="s">
        <v>2119</v>
      </c>
      <c r="H939" s="128" t="s">
        <v>2256</v>
      </c>
      <c r="I939" s="126" t="s">
        <v>2257</v>
      </c>
      <c r="J939" s="126" t="s">
        <v>2257</v>
      </c>
      <c r="K939" s="126" t="s">
        <v>2258</v>
      </c>
      <c r="L939" s="126" t="s">
        <v>2258</v>
      </c>
      <c r="M939" s="130">
        <v>45801</v>
      </c>
      <c r="N939" s="131">
        <v>45802</v>
      </c>
      <c r="O939" s="131">
        <v>46166</v>
      </c>
      <c r="P939" s="127">
        <v>302.65</v>
      </c>
      <c r="Q939" s="145">
        <v>20304</v>
      </c>
      <c r="R939" s="146">
        <v>0.056</v>
      </c>
      <c r="S939" s="147">
        <v>1137.024</v>
      </c>
      <c r="T939" s="148">
        <v>344120.31</v>
      </c>
      <c r="U939" s="149">
        <v>34412.03</v>
      </c>
      <c r="V939" s="150">
        <v>0.1</v>
      </c>
      <c r="W939" s="149">
        <v>309708.28</v>
      </c>
      <c r="X939" s="150">
        <v>0.9</v>
      </c>
      <c r="Y939" s="149">
        <v>0</v>
      </c>
      <c r="Z939" s="157">
        <v>0</v>
      </c>
      <c r="AA939" s="149">
        <v>309708.28</v>
      </c>
      <c r="AB939" s="149">
        <v>0.9</v>
      </c>
      <c r="AC939" s="149">
        <v>0</v>
      </c>
      <c r="AD939" s="158">
        <v>0</v>
      </c>
      <c r="AE939" s="147">
        <v>34412.03</v>
      </c>
      <c r="AF939" s="159"/>
      <c r="AH939" s="126" t="s">
        <v>20</v>
      </c>
    </row>
    <row r="940" s="114" customFormat="1" ht="48" spans="1:34">
      <c r="A940" s="126">
        <v>1193</v>
      </c>
      <c r="B940" s="126" t="s">
        <v>16</v>
      </c>
      <c r="C940" s="126" t="s">
        <v>2222</v>
      </c>
      <c r="D940" s="126" t="s">
        <v>20</v>
      </c>
      <c r="E940" s="127" t="s">
        <v>402</v>
      </c>
      <c r="F940" s="127"/>
      <c r="G940" s="126" t="s">
        <v>2119</v>
      </c>
      <c r="H940" s="128" t="s">
        <v>2259</v>
      </c>
      <c r="I940" s="126" t="s">
        <v>2251</v>
      </c>
      <c r="J940" s="126" t="s">
        <v>2251</v>
      </c>
      <c r="K940" s="126" t="s">
        <v>2252</v>
      </c>
      <c r="L940" s="126" t="s">
        <v>2252</v>
      </c>
      <c r="M940" s="130">
        <v>45784</v>
      </c>
      <c r="N940" s="131">
        <v>45787</v>
      </c>
      <c r="O940" s="131">
        <v>46151</v>
      </c>
      <c r="P940" s="127">
        <v>24.83</v>
      </c>
      <c r="Q940" s="145">
        <v>20304</v>
      </c>
      <c r="R940" s="146">
        <v>0.056</v>
      </c>
      <c r="S940" s="147">
        <v>1137.024</v>
      </c>
      <c r="T940" s="148">
        <v>28232.31</v>
      </c>
      <c r="U940" s="149">
        <v>2823.23</v>
      </c>
      <c r="V940" s="150">
        <v>0.1</v>
      </c>
      <c r="W940" s="149">
        <v>25409.08</v>
      </c>
      <c r="X940" s="150">
        <v>0.9</v>
      </c>
      <c r="Y940" s="149">
        <v>0</v>
      </c>
      <c r="Z940" s="157">
        <v>0</v>
      </c>
      <c r="AA940" s="149">
        <v>25409.08</v>
      </c>
      <c r="AB940" s="149">
        <v>0.9</v>
      </c>
      <c r="AC940" s="149">
        <v>0</v>
      </c>
      <c r="AD940" s="158">
        <v>0</v>
      </c>
      <c r="AE940" s="147">
        <v>2823.23</v>
      </c>
      <c r="AF940" s="159"/>
      <c r="AH940" s="126" t="s">
        <v>20</v>
      </c>
    </row>
    <row r="941" s="114" customFormat="1" ht="36" spans="1:34">
      <c r="A941" s="126">
        <v>1194</v>
      </c>
      <c r="B941" s="126" t="s">
        <v>16</v>
      </c>
      <c r="C941" s="126" t="s">
        <v>2222</v>
      </c>
      <c r="D941" s="126" t="s">
        <v>20</v>
      </c>
      <c r="E941" s="127" t="s">
        <v>402</v>
      </c>
      <c r="F941" s="127"/>
      <c r="G941" s="126" t="s">
        <v>2119</v>
      </c>
      <c r="H941" s="128" t="s">
        <v>2260</v>
      </c>
      <c r="I941" s="126" t="s">
        <v>2261</v>
      </c>
      <c r="J941" s="126" t="s">
        <v>2261</v>
      </c>
      <c r="K941" s="126" t="s">
        <v>2235</v>
      </c>
      <c r="L941" s="126" t="s">
        <v>2235</v>
      </c>
      <c r="M941" s="130">
        <v>45747</v>
      </c>
      <c r="N941" s="131">
        <v>45748</v>
      </c>
      <c r="O941" s="131">
        <v>46112</v>
      </c>
      <c r="P941" s="127">
        <v>10</v>
      </c>
      <c r="Q941" s="145">
        <v>22480</v>
      </c>
      <c r="R941" s="146">
        <v>0.056</v>
      </c>
      <c r="S941" s="147">
        <v>1258.88</v>
      </c>
      <c r="T941" s="148">
        <v>12588.8</v>
      </c>
      <c r="U941" s="149">
        <v>1258.88</v>
      </c>
      <c r="V941" s="150">
        <v>0.1</v>
      </c>
      <c r="W941" s="149">
        <v>11329.92</v>
      </c>
      <c r="X941" s="150">
        <v>0.9</v>
      </c>
      <c r="Y941" s="149">
        <v>0</v>
      </c>
      <c r="Z941" s="157">
        <v>0</v>
      </c>
      <c r="AA941" s="149">
        <v>11329.92</v>
      </c>
      <c r="AB941" s="149">
        <v>0.9</v>
      </c>
      <c r="AC941" s="149">
        <v>0</v>
      </c>
      <c r="AD941" s="158">
        <v>0</v>
      </c>
      <c r="AE941" s="147">
        <v>1258.88</v>
      </c>
      <c r="AF941" s="159"/>
      <c r="AH941" s="126" t="s">
        <v>20</v>
      </c>
    </row>
    <row r="942" s="114" customFormat="1" ht="36" spans="1:34">
      <c r="A942" s="126">
        <v>1195</v>
      </c>
      <c r="B942" s="126" t="s">
        <v>16</v>
      </c>
      <c r="C942" s="126" t="s">
        <v>2222</v>
      </c>
      <c r="D942" s="126" t="s">
        <v>20</v>
      </c>
      <c r="E942" s="127" t="s">
        <v>1388</v>
      </c>
      <c r="F942" s="127"/>
      <c r="G942" s="126" t="s">
        <v>2119</v>
      </c>
      <c r="H942" s="128" t="s">
        <v>2260</v>
      </c>
      <c r="I942" s="126" t="s">
        <v>2261</v>
      </c>
      <c r="J942" s="126" t="s">
        <v>2261</v>
      </c>
      <c r="K942" s="126" t="s">
        <v>2235</v>
      </c>
      <c r="L942" s="126" t="s">
        <v>2235</v>
      </c>
      <c r="M942" s="130">
        <v>45747</v>
      </c>
      <c r="N942" s="131">
        <v>45748</v>
      </c>
      <c r="O942" s="131">
        <v>46112</v>
      </c>
      <c r="P942" s="127">
        <v>30</v>
      </c>
      <c r="Q942" s="145">
        <v>12600</v>
      </c>
      <c r="R942" s="146">
        <v>0.056</v>
      </c>
      <c r="S942" s="147">
        <v>705.6</v>
      </c>
      <c r="T942" s="148">
        <v>21168</v>
      </c>
      <c r="U942" s="149">
        <v>2116.8</v>
      </c>
      <c r="V942" s="150">
        <v>0.1</v>
      </c>
      <c r="W942" s="149">
        <v>19051.2</v>
      </c>
      <c r="X942" s="150">
        <v>0.9</v>
      </c>
      <c r="Y942" s="149">
        <v>0</v>
      </c>
      <c r="Z942" s="157">
        <v>0</v>
      </c>
      <c r="AA942" s="149">
        <v>19051.2</v>
      </c>
      <c r="AB942" s="149">
        <v>0.9</v>
      </c>
      <c r="AC942" s="149">
        <v>0</v>
      </c>
      <c r="AD942" s="158">
        <v>0</v>
      </c>
      <c r="AE942" s="147">
        <v>2116.8</v>
      </c>
      <c r="AF942" s="159"/>
      <c r="AH942" s="126" t="s">
        <v>20</v>
      </c>
    </row>
    <row r="943" s="114" customFormat="1" ht="36" spans="1:34">
      <c r="A943" s="126">
        <v>1196</v>
      </c>
      <c r="B943" s="126" t="s">
        <v>16</v>
      </c>
      <c r="C943" s="126" t="s">
        <v>2222</v>
      </c>
      <c r="D943" s="126" t="s">
        <v>20</v>
      </c>
      <c r="E943" s="127" t="s">
        <v>342</v>
      </c>
      <c r="F943" s="127"/>
      <c r="G943" s="126" t="s">
        <v>2119</v>
      </c>
      <c r="H943" s="128" t="s">
        <v>2262</v>
      </c>
      <c r="I943" s="126" t="s">
        <v>2263</v>
      </c>
      <c r="J943" s="126" t="s">
        <v>2263</v>
      </c>
      <c r="K943" s="126" t="s">
        <v>2242</v>
      </c>
      <c r="L943" s="126" t="s">
        <v>2242</v>
      </c>
      <c r="M943" s="130">
        <v>45747</v>
      </c>
      <c r="N943" s="131">
        <v>45748</v>
      </c>
      <c r="O943" s="131">
        <v>46112</v>
      </c>
      <c r="P943" s="127">
        <v>38.85</v>
      </c>
      <c r="Q943" s="145">
        <v>14638.9457620886</v>
      </c>
      <c r="R943" s="146">
        <v>0.056</v>
      </c>
      <c r="S943" s="147">
        <v>819.780962676963</v>
      </c>
      <c r="T943" s="148">
        <v>31848.5</v>
      </c>
      <c r="U943" s="149">
        <v>3184.85</v>
      </c>
      <c r="V943" s="150">
        <v>0.1</v>
      </c>
      <c r="W943" s="149">
        <v>28663.65</v>
      </c>
      <c r="X943" s="150">
        <v>0.9</v>
      </c>
      <c r="Y943" s="149">
        <v>0</v>
      </c>
      <c r="Z943" s="157">
        <v>0</v>
      </c>
      <c r="AA943" s="149">
        <v>28663.65</v>
      </c>
      <c r="AB943" s="149">
        <v>0.9</v>
      </c>
      <c r="AC943" s="149">
        <v>0</v>
      </c>
      <c r="AD943" s="158">
        <v>0</v>
      </c>
      <c r="AE943" s="147">
        <v>3184.85</v>
      </c>
      <c r="AF943" s="159"/>
      <c r="AH943" s="126" t="s">
        <v>20</v>
      </c>
    </row>
    <row r="944" s="114" customFormat="1" ht="36" spans="1:34">
      <c r="A944" s="126">
        <v>1197</v>
      </c>
      <c r="B944" s="126" t="s">
        <v>16</v>
      </c>
      <c r="C944" s="126" t="s">
        <v>2222</v>
      </c>
      <c r="D944" s="126" t="s">
        <v>20</v>
      </c>
      <c r="E944" s="127" t="s">
        <v>402</v>
      </c>
      <c r="F944" s="127"/>
      <c r="G944" s="126" t="s">
        <v>2119</v>
      </c>
      <c r="H944" s="128" t="s">
        <v>2262</v>
      </c>
      <c r="I944" s="126" t="s">
        <v>2263</v>
      </c>
      <c r="J944" s="126" t="s">
        <v>2263</v>
      </c>
      <c r="K944" s="126" t="s">
        <v>2242</v>
      </c>
      <c r="L944" s="126" t="s">
        <v>2242</v>
      </c>
      <c r="M944" s="130">
        <v>45747</v>
      </c>
      <c r="N944" s="131">
        <v>45748</v>
      </c>
      <c r="O944" s="131">
        <v>46112</v>
      </c>
      <c r="P944" s="127">
        <v>29.15</v>
      </c>
      <c r="Q944" s="145">
        <v>20304</v>
      </c>
      <c r="R944" s="146">
        <v>0.056</v>
      </c>
      <c r="S944" s="147">
        <v>1137.024</v>
      </c>
      <c r="T944" s="148">
        <v>33144.24</v>
      </c>
      <c r="U944" s="149">
        <v>3314.42</v>
      </c>
      <c r="V944" s="150">
        <v>0.1</v>
      </c>
      <c r="W944" s="149">
        <v>29829.82</v>
      </c>
      <c r="X944" s="150">
        <v>0.9</v>
      </c>
      <c r="Y944" s="149">
        <v>0</v>
      </c>
      <c r="Z944" s="157">
        <v>0</v>
      </c>
      <c r="AA944" s="149">
        <v>29829.82</v>
      </c>
      <c r="AB944" s="149">
        <v>0.9</v>
      </c>
      <c r="AC944" s="149">
        <v>0</v>
      </c>
      <c r="AD944" s="158">
        <v>0</v>
      </c>
      <c r="AE944" s="147">
        <v>3314.42</v>
      </c>
      <c r="AF944" s="159"/>
      <c r="AH944" s="126" t="s">
        <v>20</v>
      </c>
    </row>
    <row r="945" s="114" customFormat="1" ht="36" spans="1:34">
      <c r="A945" s="126">
        <v>1198</v>
      </c>
      <c r="B945" s="126" t="s">
        <v>16</v>
      </c>
      <c r="C945" s="126" t="s">
        <v>2222</v>
      </c>
      <c r="D945" s="126" t="s">
        <v>20</v>
      </c>
      <c r="E945" s="127" t="s">
        <v>342</v>
      </c>
      <c r="F945" s="127"/>
      <c r="G945" s="126" t="s">
        <v>2119</v>
      </c>
      <c r="H945" s="128" t="s">
        <v>2264</v>
      </c>
      <c r="I945" s="126" t="s">
        <v>2265</v>
      </c>
      <c r="J945" s="126" t="s">
        <v>2265</v>
      </c>
      <c r="K945" s="126" t="s">
        <v>2266</v>
      </c>
      <c r="L945" s="126" t="s">
        <v>2266</v>
      </c>
      <c r="M945" s="130">
        <v>45747</v>
      </c>
      <c r="N945" s="131">
        <v>45748</v>
      </c>
      <c r="O945" s="131">
        <v>46112</v>
      </c>
      <c r="P945" s="127">
        <v>16.25</v>
      </c>
      <c r="Q945" s="145">
        <v>14639.9956043956</v>
      </c>
      <c r="R945" s="146">
        <v>0.056</v>
      </c>
      <c r="S945" s="147">
        <v>819.839753846154</v>
      </c>
      <c r="T945" s="148">
        <v>13322.4</v>
      </c>
      <c r="U945" s="149">
        <v>1332.24</v>
      </c>
      <c r="V945" s="150">
        <v>0.1</v>
      </c>
      <c r="W945" s="149">
        <v>11990.16</v>
      </c>
      <c r="X945" s="150">
        <v>0.9</v>
      </c>
      <c r="Y945" s="149">
        <v>0</v>
      </c>
      <c r="Z945" s="157">
        <v>0</v>
      </c>
      <c r="AA945" s="149">
        <v>11990.16</v>
      </c>
      <c r="AB945" s="149">
        <v>0.9</v>
      </c>
      <c r="AC945" s="149">
        <v>0</v>
      </c>
      <c r="AD945" s="158">
        <v>0</v>
      </c>
      <c r="AE945" s="147">
        <v>1332.24</v>
      </c>
      <c r="AF945" s="159"/>
      <c r="AH945" s="126" t="s">
        <v>20</v>
      </c>
    </row>
    <row r="946" s="114" customFormat="1" ht="36" spans="1:34">
      <c r="A946" s="126">
        <v>1199</v>
      </c>
      <c r="B946" s="126" t="s">
        <v>16</v>
      </c>
      <c r="C946" s="126" t="s">
        <v>2222</v>
      </c>
      <c r="D946" s="126" t="s">
        <v>20</v>
      </c>
      <c r="E946" s="127" t="s">
        <v>402</v>
      </c>
      <c r="F946" s="127"/>
      <c r="G946" s="126" t="s">
        <v>2119</v>
      </c>
      <c r="H946" s="128" t="s">
        <v>2264</v>
      </c>
      <c r="I946" s="126" t="s">
        <v>2265</v>
      </c>
      <c r="J946" s="126" t="s">
        <v>2265</v>
      </c>
      <c r="K946" s="126" t="s">
        <v>2266</v>
      </c>
      <c r="L946" s="126" t="s">
        <v>2266</v>
      </c>
      <c r="M946" s="130">
        <v>45747</v>
      </c>
      <c r="N946" s="131">
        <v>45748</v>
      </c>
      <c r="O946" s="131">
        <v>46112</v>
      </c>
      <c r="P946" s="127">
        <v>9.75</v>
      </c>
      <c r="Q946" s="145">
        <v>20304</v>
      </c>
      <c r="R946" s="146">
        <v>0.056</v>
      </c>
      <c r="S946" s="147">
        <v>1137.024</v>
      </c>
      <c r="T946" s="148">
        <v>11085.98</v>
      </c>
      <c r="U946" s="149">
        <v>1108.6</v>
      </c>
      <c r="V946" s="150">
        <v>0.1</v>
      </c>
      <c r="W946" s="149">
        <v>9977.38</v>
      </c>
      <c r="X946" s="150">
        <v>0.9</v>
      </c>
      <c r="Y946" s="149">
        <v>0</v>
      </c>
      <c r="Z946" s="157">
        <v>0</v>
      </c>
      <c r="AA946" s="149">
        <v>9977.38</v>
      </c>
      <c r="AB946" s="149">
        <v>0.9</v>
      </c>
      <c r="AC946" s="149">
        <v>0</v>
      </c>
      <c r="AD946" s="158">
        <v>0</v>
      </c>
      <c r="AE946" s="147">
        <v>1108.6</v>
      </c>
      <c r="AF946" s="159"/>
      <c r="AH946" s="126" t="s">
        <v>20</v>
      </c>
    </row>
    <row r="947" s="114" customFormat="1" ht="36" spans="1:34">
      <c r="A947" s="126">
        <v>1200</v>
      </c>
      <c r="B947" s="126" t="s">
        <v>16</v>
      </c>
      <c r="C947" s="126" t="s">
        <v>2222</v>
      </c>
      <c r="D947" s="126" t="s">
        <v>20</v>
      </c>
      <c r="E947" s="127" t="s">
        <v>342</v>
      </c>
      <c r="F947" s="127"/>
      <c r="G947" s="126" t="s">
        <v>2119</v>
      </c>
      <c r="H947" s="128" t="s">
        <v>2267</v>
      </c>
      <c r="I947" s="126" t="s">
        <v>2268</v>
      </c>
      <c r="J947" s="126" t="s">
        <v>2268</v>
      </c>
      <c r="K947" s="126" t="s">
        <v>2269</v>
      </c>
      <c r="L947" s="126" t="s">
        <v>2269</v>
      </c>
      <c r="M947" s="130">
        <v>45801</v>
      </c>
      <c r="N947" s="131">
        <v>45802</v>
      </c>
      <c r="O947" s="131">
        <v>46166</v>
      </c>
      <c r="P947" s="127">
        <v>13.5</v>
      </c>
      <c r="Q947" s="145">
        <v>14640.0026455026</v>
      </c>
      <c r="R947" s="146">
        <v>0.056</v>
      </c>
      <c r="S947" s="147">
        <v>819.840148148148</v>
      </c>
      <c r="T947" s="148">
        <v>11067.84</v>
      </c>
      <c r="U947" s="149">
        <v>1106.79</v>
      </c>
      <c r="V947" s="150">
        <v>0.1</v>
      </c>
      <c r="W947" s="149">
        <v>9961.05</v>
      </c>
      <c r="X947" s="150">
        <v>0.9</v>
      </c>
      <c r="Y947" s="149">
        <v>0</v>
      </c>
      <c r="Z947" s="157">
        <v>0</v>
      </c>
      <c r="AA947" s="149">
        <v>9961.05</v>
      </c>
      <c r="AB947" s="149">
        <v>0.9</v>
      </c>
      <c r="AC947" s="149">
        <v>0</v>
      </c>
      <c r="AD947" s="158">
        <v>0</v>
      </c>
      <c r="AE947" s="147">
        <v>1106.79</v>
      </c>
      <c r="AF947" s="159"/>
      <c r="AH947" s="126" t="s">
        <v>20</v>
      </c>
    </row>
    <row r="948" s="114" customFormat="1" ht="36" spans="1:34">
      <c r="A948" s="126">
        <v>1201</v>
      </c>
      <c r="B948" s="126" t="s">
        <v>16</v>
      </c>
      <c r="C948" s="126" t="s">
        <v>2222</v>
      </c>
      <c r="D948" s="126" t="s">
        <v>20</v>
      </c>
      <c r="E948" s="127" t="s">
        <v>402</v>
      </c>
      <c r="F948" s="127"/>
      <c r="G948" s="126" t="s">
        <v>2119</v>
      </c>
      <c r="H948" s="128" t="s">
        <v>2267</v>
      </c>
      <c r="I948" s="126" t="s">
        <v>2268</v>
      </c>
      <c r="J948" s="126" t="s">
        <v>2268</v>
      </c>
      <c r="K948" s="126" t="s">
        <v>2269</v>
      </c>
      <c r="L948" s="126" t="s">
        <v>2269</v>
      </c>
      <c r="M948" s="130">
        <v>45801</v>
      </c>
      <c r="N948" s="131">
        <v>45802</v>
      </c>
      <c r="O948" s="131">
        <v>46166</v>
      </c>
      <c r="P948" s="127">
        <v>4.5</v>
      </c>
      <c r="Q948" s="145">
        <v>20304</v>
      </c>
      <c r="R948" s="146">
        <v>0.056</v>
      </c>
      <c r="S948" s="147">
        <v>1137.024</v>
      </c>
      <c r="T948" s="148">
        <v>5116.61</v>
      </c>
      <c r="U948" s="149">
        <v>511.66</v>
      </c>
      <c r="V948" s="150">
        <v>0.1</v>
      </c>
      <c r="W948" s="149">
        <v>4604.95</v>
      </c>
      <c r="X948" s="150">
        <v>0.9</v>
      </c>
      <c r="Y948" s="149">
        <v>0</v>
      </c>
      <c r="Z948" s="157">
        <v>0</v>
      </c>
      <c r="AA948" s="149">
        <v>4604.95</v>
      </c>
      <c r="AB948" s="149">
        <v>0.9</v>
      </c>
      <c r="AC948" s="149">
        <v>0</v>
      </c>
      <c r="AD948" s="158">
        <v>0</v>
      </c>
      <c r="AE948" s="147">
        <v>511.66</v>
      </c>
      <c r="AF948" s="159"/>
      <c r="AH948" s="126" t="s">
        <v>20</v>
      </c>
    </row>
    <row r="949" s="114" customFormat="1" ht="36" spans="1:34">
      <c r="A949" s="126">
        <v>1202</v>
      </c>
      <c r="B949" s="126" t="s">
        <v>16</v>
      </c>
      <c r="C949" s="126" t="s">
        <v>2222</v>
      </c>
      <c r="D949" s="126" t="s">
        <v>20</v>
      </c>
      <c r="E949" s="127" t="s">
        <v>2270</v>
      </c>
      <c r="F949" s="127"/>
      <c r="G949" s="126" t="s">
        <v>2119</v>
      </c>
      <c r="H949" s="128" t="s">
        <v>2271</v>
      </c>
      <c r="I949" s="126" t="s">
        <v>2272</v>
      </c>
      <c r="J949" s="126" t="s">
        <v>2272</v>
      </c>
      <c r="K949" s="126" t="s">
        <v>2252</v>
      </c>
      <c r="L949" s="126" t="s">
        <v>2252</v>
      </c>
      <c r="M949" s="130">
        <v>45784</v>
      </c>
      <c r="N949" s="131">
        <v>45787</v>
      </c>
      <c r="O949" s="131">
        <v>46151</v>
      </c>
      <c r="P949" s="127">
        <v>31.96</v>
      </c>
      <c r="Q949" s="145">
        <v>15499.8033255856</v>
      </c>
      <c r="R949" s="146">
        <v>0.056</v>
      </c>
      <c r="S949" s="147">
        <v>867.988986232791</v>
      </c>
      <c r="T949" s="148">
        <v>27740.93</v>
      </c>
      <c r="U949" s="149">
        <v>2774.09</v>
      </c>
      <c r="V949" s="150">
        <v>0.1</v>
      </c>
      <c r="W949" s="149">
        <v>24966.84</v>
      </c>
      <c r="X949" s="150">
        <v>0.9</v>
      </c>
      <c r="Y949" s="149">
        <v>0</v>
      </c>
      <c r="Z949" s="157">
        <v>0</v>
      </c>
      <c r="AA949" s="149">
        <v>24966.84</v>
      </c>
      <c r="AB949" s="149">
        <v>0.9</v>
      </c>
      <c r="AC949" s="149">
        <v>0</v>
      </c>
      <c r="AD949" s="158">
        <v>0</v>
      </c>
      <c r="AE949" s="147">
        <v>2774.09</v>
      </c>
      <c r="AF949" s="159"/>
      <c r="AH949" s="126" t="s">
        <v>20</v>
      </c>
    </row>
    <row r="950" s="114" customFormat="1" ht="36" spans="1:34">
      <c r="A950" s="126">
        <v>1203</v>
      </c>
      <c r="B950" s="126" t="s">
        <v>16</v>
      </c>
      <c r="C950" s="126" t="s">
        <v>2222</v>
      </c>
      <c r="D950" s="126" t="s">
        <v>20</v>
      </c>
      <c r="E950" s="127" t="s">
        <v>1388</v>
      </c>
      <c r="F950" s="127"/>
      <c r="G950" s="126" t="s">
        <v>2119</v>
      </c>
      <c r="H950" s="128" t="s">
        <v>2271</v>
      </c>
      <c r="I950" s="126" t="s">
        <v>2272</v>
      </c>
      <c r="J950" s="126" t="s">
        <v>2272</v>
      </c>
      <c r="K950" s="126" t="s">
        <v>2252</v>
      </c>
      <c r="L950" s="126" t="s">
        <v>2252</v>
      </c>
      <c r="M950" s="130">
        <v>45784</v>
      </c>
      <c r="N950" s="131">
        <v>45787</v>
      </c>
      <c r="O950" s="131">
        <v>46151</v>
      </c>
      <c r="P950" s="127">
        <v>7.27</v>
      </c>
      <c r="Q950" s="145">
        <v>12600</v>
      </c>
      <c r="R950" s="146">
        <v>0.056</v>
      </c>
      <c r="S950" s="147">
        <v>705.6</v>
      </c>
      <c r="T950" s="148">
        <v>5129.71</v>
      </c>
      <c r="U950" s="149">
        <v>512.97</v>
      </c>
      <c r="V950" s="150">
        <v>0.1</v>
      </c>
      <c r="W950" s="149">
        <v>4616.74</v>
      </c>
      <c r="X950" s="150">
        <v>0.9</v>
      </c>
      <c r="Y950" s="149">
        <v>0</v>
      </c>
      <c r="Z950" s="157">
        <v>0</v>
      </c>
      <c r="AA950" s="149">
        <v>4616.74</v>
      </c>
      <c r="AB950" s="149">
        <v>0.9</v>
      </c>
      <c r="AC950" s="149">
        <v>0</v>
      </c>
      <c r="AD950" s="158">
        <v>0</v>
      </c>
      <c r="AE950" s="147">
        <v>512.97</v>
      </c>
      <c r="AF950" s="159"/>
      <c r="AH950" s="126" t="s">
        <v>20</v>
      </c>
    </row>
    <row r="951" s="114" customFormat="1" ht="36" spans="1:34">
      <c r="A951" s="126">
        <v>1204</v>
      </c>
      <c r="B951" s="126" t="s">
        <v>16</v>
      </c>
      <c r="C951" s="126" t="s">
        <v>2222</v>
      </c>
      <c r="D951" s="126" t="s">
        <v>20</v>
      </c>
      <c r="E951" s="127" t="s">
        <v>402</v>
      </c>
      <c r="F951" s="127"/>
      <c r="G951" s="126" t="s">
        <v>2119</v>
      </c>
      <c r="H951" s="128" t="s">
        <v>2273</v>
      </c>
      <c r="I951" s="126" t="s">
        <v>2274</v>
      </c>
      <c r="J951" s="126" t="s">
        <v>2274</v>
      </c>
      <c r="K951" s="126" t="s">
        <v>2275</v>
      </c>
      <c r="L951" s="126" t="s">
        <v>2275</v>
      </c>
      <c r="M951" s="130">
        <v>45929</v>
      </c>
      <c r="N951" s="131">
        <v>45930</v>
      </c>
      <c r="O951" s="131">
        <v>46294</v>
      </c>
      <c r="P951" s="127">
        <v>18.25</v>
      </c>
      <c r="Q951" s="145">
        <v>20304.0019569472</v>
      </c>
      <c r="R951" s="146">
        <v>0.056</v>
      </c>
      <c r="S951" s="147">
        <v>1137.02</v>
      </c>
      <c r="T951" s="148">
        <v>20750.69</v>
      </c>
      <c r="U951" s="149">
        <v>2075.07</v>
      </c>
      <c r="V951" s="150">
        <v>0.1</v>
      </c>
      <c r="W951" s="149">
        <v>18675.62</v>
      </c>
      <c r="X951" s="150">
        <v>0.9</v>
      </c>
      <c r="Y951" s="149">
        <v>0</v>
      </c>
      <c r="Z951" s="157">
        <v>0</v>
      </c>
      <c r="AA951" s="149">
        <v>18675.62</v>
      </c>
      <c r="AB951" s="149">
        <v>0.9</v>
      </c>
      <c r="AC951" s="149">
        <v>0</v>
      </c>
      <c r="AD951" s="158">
        <v>0</v>
      </c>
      <c r="AE951" s="147">
        <v>2075.07</v>
      </c>
      <c r="AF951" s="159"/>
      <c r="AH951" s="126" t="s">
        <v>20</v>
      </c>
    </row>
    <row r="952" s="114" customFormat="1" ht="36" spans="1:34">
      <c r="A952" s="126">
        <v>1205</v>
      </c>
      <c r="B952" s="126" t="s">
        <v>16</v>
      </c>
      <c r="C952" s="126" t="s">
        <v>2222</v>
      </c>
      <c r="D952" s="126" t="s">
        <v>20</v>
      </c>
      <c r="E952" s="127" t="s">
        <v>1388</v>
      </c>
      <c r="F952" s="127"/>
      <c r="G952" s="126" t="s">
        <v>2119</v>
      </c>
      <c r="H952" s="128" t="s">
        <v>2273</v>
      </c>
      <c r="I952" s="126" t="s">
        <v>2274</v>
      </c>
      <c r="J952" s="126" t="s">
        <v>2274</v>
      </c>
      <c r="K952" s="126" t="s">
        <v>2275</v>
      </c>
      <c r="L952" s="126" t="s">
        <v>2275</v>
      </c>
      <c r="M952" s="130">
        <v>45929</v>
      </c>
      <c r="N952" s="131">
        <v>45930</v>
      </c>
      <c r="O952" s="131">
        <v>46294</v>
      </c>
      <c r="P952" s="127">
        <v>54.75</v>
      </c>
      <c r="Q952" s="145">
        <v>12600</v>
      </c>
      <c r="R952" s="146">
        <v>0.056</v>
      </c>
      <c r="S952" s="147">
        <v>705.6</v>
      </c>
      <c r="T952" s="148">
        <v>38631.6</v>
      </c>
      <c r="U952" s="149">
        <v>3863.16</v>
      </c>
      <c r="V952" s="150">
        <v>0.1</v>
      </c>
      <c r="W952" s="149">
        <v>34768.44</v>
      </c>
      <c r="X952" s="150">
        <v>0.9</v>
      </c>
      <c r="Y952" s="149">
        <v>0</v>
      </c>
      <c r="Z952" s="157">
        <v>0</v>
      </c>
      <c r="AA952" s="149">
        <v>34768.44</v>
      </c>
      <c r="AB952" s="149">
        <v>0.9</v>
      </c>
      <c r="AC952" s="149">
        <v>0</v>
      </c>
      <c r="AD952" s="158">
        <v>0</v>
      </c>
      <c r="AE952" s="147">
        <v>3863.16</v>
      </c>
      <c r="AF952" s="159"/>
      <c r="AH952" s="126" t="s">
        <v>20</v>
      </c>
    </row>
    <row r="953" s="113" customFormat="1" ht="36" spans="1:36">
      <c r="A953" s="37">
        <v>1399</v>
      </c>
      <c r="B953" s="37" t="s">
        <v>22</v>
      </c>
      <c r="C953" s="37" t="s">
        <v>2276</v>
      </c>
      <c r="D953" s="34" t="s">
        <v>2277</v>
      </c>
      <c r="E953" s="163" t="s">
        <v>2278</v>
      </c>
      <c r="F953" s="163"/>
      <c r="G953" s="34" t="s">
        <v>114</v>
      </c>
      <c r="H953" s="166" t="s">
        <v>2279</v>
      </c>
      <c r="I953" s="163" t="s">
        <v>2280</v>
      </c>
      <c r="J953" s="163" t="s">
        <v>2280</v>
      </c>
      <c r="K953" s="163" t="s">
        <v>2281</v>
      </c>
      <c r="L953" s="163" t="s">
        <v>2282</v>
      </c>
      <c r="M953" s="167">
        <v>45889</v>
      </c>
      <c r="N953" s="167">
        <v>45891</v>
      </c>
      <c r="O953" s="167">
        <v>46255</v>
      </c>
      <c r="P953" s="168">
        <v>110337.43</v>
      </c>
      <c r="Q953" s="104">
        <v>300</v>
      </c>
      <c r="R953" s="169">
        <v>0.08</v>
      </c>
      <c r="S953" s="170">
        <v>24</v>
      </c>
      <c r="T953" s="164">
        <v>2648098.4</v>
      </c>
      <c r="U953" s="164">
        <v>264809.84</v>
      </c>
      <c r="V953" s="171">
        <v>0.1</v>
      </c>
      <c r="W953" s="164">
        <v>1324049.2</v>
      </c>
      <c r="X953" s="160">
        <v>0.5</v>
      </c>
      <c r="Y953" s="164">
        <v>662024.6</v>
      </c>
      <c r="Z953" s="177">
        <v>0.25</v>
      </c>
      <c r="AA953" s="164">
        <v>662024.6</v>
      </c>
      <c r="AB953" s="160">
        <v>0.25</v>
      </c>
      <c r="AC953" s="164">
        <v>1059239.36</v>
      </c>
      <c r="AD953" s="178">
        <v>0.4</v>
      </c>
      <c r="AE953" s="179">
        <v>264809.84</v>
      </c>
      <c r="AF953" s="7"/>
      <c r="AH953" s="34" t="s">
        <v>2277</v>
      </c>
      <c r="AI953" s="113" t="e">
        <f t="shared" ref="AI953:AI959" si="0">AH953-T953</f>
        <v>#VALUE!</v>
      </c>
      <c r="AJ953" s="113">
        <f t="shared" ref="AJ953:AJ959" si="1">T953*V953-U953</f>
        <v>0</v>
      </c>
    </row>
    <row r="954" s="113" customFormat="1" ht="132" spans="1:36">
      <c r="A954" s="37">
        <v>1402</v>
      </c>
      <c r="B954" s="37" t="s">
        <v>22</v>
      </c>
      <c r="C954" s="37" t="s">
        <v>2276</v>
      </c>
      <c r="D954" s="34" t="s">
        <v>2277</v>
      </c>
      <c r="E954" s="163" t="s">
        <v>2278</v>
      </c>
      <c r="F954" s="163"/>
      <c r="G954" s="34" t="s">
        <v>114</v>
      </c>
      <c r="H954" s="166" t="s">
        <v>2283</v>
      </c>
      <c r="I954" s="163" t="s">
        <v>2284</v>
      </c>
      <c r="J954" s="163" t="s">
        <v>2284</v>
      </c>
      <c r="K954" s="163" t="s">
        <v>2285</v>
      </c>
      <c r="L954" s="163" t="s">
        <v>2286</v>
      </c>
      <c r="M954" s="167">
        <v>45897</v>
      </c>
      <c r="N954" s="167">
        <v>45898</v>
      </c>
      <c r="O954" s="167">
        <v>46262</v>
      </c>
      <c r="P954" s="168">
        <v>32926.5</v>
      </c>
      <c r="Q954" s="104">
        <v>300</v>
      </c>
      <c r="R954" s="169">
        <v>0.08</v>
      </c>
      <c r="S954" s="170">
        <v>24</v>
      </c>
      <c r="T954" s="164">
        <v>790236</v>
      </c>
      <c r="U954" s="164">
        <v>79023.6</v>
      </c>
      <c r="V954" s="171">
        <v>0.1</v>
      </c>
      <c r="W954" s="164">
        <v>395118</v>
      </c>
      <c r="X954" s="160">
        <v>0.5</v>
      </c>
      <c r="Y954" s="164">
        <v>197559</v>
      </c>
      <c r="Z954" s="177">
        <v>0.25</v>
      </c>
      <c r="AA954" s="164">
        <v>197559</v>
      </c>
      <c r="AB954" s="160">
        <v>0.25</v>
      </c>
      <c r="AC954" s="164">
        <v>316094.4</v>
      </c>
      <c r="AD954" s="178">
        <v>0.4</v>
      </c>
      <c r="AE954" s="179">
        <v>79023.6</v>
      </c>
      <c r="AF954" s="7"/>
      <c r="AH954" s="34" t="s">
        <v>2277</v>
      </c>
      <c r="AI954" s="113" t="e">
        <f t="shared" si="0"/>
        <v>#VALUE!</v>
      </c>
      <c r="AJ954" s="113">
        <f t="shared" si="1"/>
        <v>0</v>
      </c>
    </row>
    <row r="955" s="113" customFormat="1" ht="48" spans="1:36">
      <c r="A955" s="37">
        <v>1403</v>
      </c>
      <c r="B955" s="37" t="s">
        <v>22</v>
      </c>
      <c r="C955" s="37" t="s">
        <v>2276</v>
      </c>
      <c r="D955" s="34" t="s">
        <v>2277</v>
      </c>
      <c r="E955" s="163" t="s">
        <v>2287</v>
      </c>
      <c r="F955" s="163" t="s">
        <v>73</v>
      </c>
      <c r="G955" s="34" t="s">
        <v>120</v>
      </c>
      <c r="H955" s="385" t="s">
        <v>2288</v>
      </c>
      <c r="I955" s="34" t="s">
        <v>2289</v>
      </c>
      <c r="J955" s="34" t="s">
        <v>2289</v>
      </c>
      <c r="K955" s="163" t="s">
        <v>2290</v>
      </c>
      <c r="L955" s="163" t="s">
        <v>2291</v>
      </c>
      <c r="M955" s="167">
        <v>45889</v>
      </c>
      <c r="N955" s="167">
        <v>45890</v>
      </c>
      <c r="O955" s="167">
        <v>46254</v>
      </c>
      <c r="P955" s="168">
        <v>4794.09</v>
      </c>
      <c r="Q955" s="172">
        <v>300</v>
      </c>
      <c r="R955" s="169">
        <v>0.08</v>
      </c>
      <c r="S955" s="164">
        <v>24</v>
      </c>
      <c r="T955" s="164">
        <v>115058.16</v>
      </c>
      <c r="U955" s="164">
        <v>11505.82</v>
      </c>
      <c r="V955" s="171">
        <v>0.1</v>
      </c>
      <c r="W955" s="173">
        <v>57529.08</v>
      </c>
      <c r="X955" s="160">
        <v>0.5</v>
      </c>
      <c r="Y955" s="173">
        <v>28764.54</v>
      </c>
      <c r="Z955" s="177">
        <v>0.25</v>
      </c>
      <c r="AA955" s="173">
        <v>28764.54</v>
      </c>
      <c r="AB955" s="160">
        <v>0.25</v>
      </c>
      <c r="AC955" s="173">
        <v>46023.26</v>
      </c>
      <c r="AD955" s="178">
        <v>0.4</v>
      </c>
      <c r="AE955" s="179">
        <v>11505.82</v>
      </c>
      <c r="AF955" s="7"/>
      <c r="AH955" s="34" t="s">
        <v>2277</v>
      </c>
      <c r="AI955" s="113" t="e">
        <f t="shared" si="0"/>
        <v>#VALUE!</v>
      </c>
      <c r="AJ955" s="113">
        <f t="shared" si="1"/>
        <v>-0.00399999999899592</v>
      </c>
    </row>
    <row r="956" s="113" customFormat="1" ht="72" spans="1:36">
      <c r="A956" s="37">
        <v>1404</v>
      </c>
      <c r="B956" s="37" t="s">
        <v>22</v>
      </c>
      <c r="C956" s="37" t="s">
        <v>2276</v>
      </c>
      <c r="D956" s="34" t="s">
        <v>2277</v>
      </c>
      <c r="E956" s="163" t="s">
        <v>2292</v>
      </c>
      <c r="F956" s="163"/>
      <c r="G956" s="34" t="s">
        <v>931</v>
      </c>
      <c r="H956" s="34" t="s">
        <v>2293</v>
      </c>
      <c r="I956" s="34" t="s">
        <v>2294</v>
      </c>
      <c r="J956" s="34" t="s">
        <v>2294</v>
      </c>
      <c r="K956" s="163" t="s">
        <v>2295</v>
      </c>
      <c r="L956" s="163" t="s">
        <v>2296</v>
      </c>
      <c r="M956" s="167">
        <v>45897</v>
      </c>
      <c r="N956" s="167">
        <v>45898</v>
      </c>
      <c r="O956" s="167">
        <v>46262</v>
      </c>
      <c r="P956" s="168">
        <v>73170</v>
      </c>
      <c r="Q956" s="172">
        <v>300</v>
      </c>
      <c r="R956" s="169">
        <v>0.08</v>
      </c>
      <c r="S956" s="164">
        <v>24</v>
      </c>
      <c r="T956" s="164">
        <v>1756080</v>
      </c>
      <c r="U956" s="164">
        <v>175608</v>
      </c>
      <c r="V956" s="171">
        <v>0.1</v>
      </c>
      <c r="W956" s="173">
        <v>878040</v>
      </c>
      <c r="X956" s="160">
        <v>0.5</v>
      </c>
      <c r="Y956" s="173">
        <v>439020</v>
      </c>
      <c r="Z956" s="177">
        <v>0.25</v>
      </c>
      <c r="AA956" s="173">
        <v>439020</v>
      </c>
      <c r="AB956" s="160">
        <v>0.25</v>
      </c>
      <c r="AC956" s="173">
        <v>702432</v>
      </c>
      <c r="AD956" s="178">
        <v>0.4</v>
      </c>
      <c r="AE956" s="179">
        <v>175608</v>
      </c>
      <c r="AF956" s="7"/>
      <c r="AH956" s="34" t="s">
        <v>2277</v>
      </c>
      <c r="AI956" s="113" t="e">
        <f t="shared" si="0"/>
        <v>#VALUE!</v>
      </c>
      <c r="AJ956" s="113">
        <f t="shared" si="1"/>
        <v>0</v>
      </c>
    </row>
    <row r="957" s="113" customFormat="1" ht="60" spans="1:36">
      <c r="A957" s="37">
        <v>1405</v>
      </c>
      <c r="B957" s="37" t="s">
        <v>22</v>
      </c>
      <c r="C957" s="37" t="s">
        <v>2276</v>
      </c>
      <c r="D957" s="34" t="s">
        <v>2277</v>
      </c>
      <c r="E957" s="163" t="s">
        <v>2292</v>
      </c>
      <c r="F957" s="163"/>
      <c r="G957" s="34" t="s">
        <v>931</v>
      </c>
      <c r="H957" s="34" t="s">
        <v>2297</v>
      </c>
      <c r="I957" s="34" t="s">
        <v>2298</v>
      </c>
      <c r="J957" s="34" t="s">
        <v>2298</v>
      </c>
      <c r="K957" s="163" t="s">
        <v>2299</v>
      </c>
      <c r="L957" s="163" t="s">
        <v>2300</v>
      </c>
      <c r="M957" s="167">
        <v>45897</v>
      </c>
      <c r="N957" s="167">
        <v>45898</v>
      </c>
      <c r="O957" s="167">
        <v>46262</v>
      </c>
      <c r="P957" s="168">
        <v>30000</v>
      </c>
      <c r="Q957" s="172">
        <v>300</v>
      </c>
      <c r="R957" s="169">
        <v>0.08</v>
      </c>
      <c r="S957" s="164">
        <v>24</v>
      </c>
      <c r="T957" s="164">
        <v>720000</v>
      </c>
      <c r="U957" s="164">
        <v>72000</v>
      </c>
      <c r="V957" s="171">
        <v>0.1</v>
      </c>
      <c r="W957" s="173">
        <v>360000</v>
      </c>
      <c r="X957" s="160">
        <v>0.5</v>
      </c>
      <c r="Y957" s="173">
        <v>180000</v>
      </c>
      <c r="Z957" s="177">
        <v>0.25</v>
      </c>
      <c r="AA957" s="173">
        <v>180000</v>
      </c>
      <c r="AB957" s="160">
        <v>0.25</v>
      </c>
      <c r="AC957" s="173">
        <v>288000</v>
      </c>
      <c r="AD957" s="178">
        <v>0.4</v>
      </c>
      <c r="AE957" s="179">
        <v>72000</v>
      </c>
      <c r="AF957" s="7"/>
      <c r="AH957" s="34" t="s">
        <v>2277</v>
      </c>
      <c r="AI957" s="113" t="e">
        <f t="shared" si="0"/>
        <v>#VALUE!</v>
      </c>
      <c r="AJ957" s="113">
        <f t="shared" si="1"/>
        <v>0</v>
      </c>
    </row>
    <row r="958" s="113" customFormat="1" ht="72" spans="1:36">
      <c r="A958" s="37">
        <v>1406</v>
      </c>
      <c r="B958" s="37" t="s">
        <v>22</v>
      </c>
      <c r="C958" s="37" t="s">
        <v>2276</v>
      </c>
      <c r="D958" s="34" t="s">
        <v>2277</v>
      </c>
      <c r="E958" s="163" t="s">
        <v>2292</v>
      </c>
      <c r="F958" s="163"/>
      <c r="G958" s="34" t="s">
        <v>931</v>
      </c>
      <c r="H958" s="34" t="s">
        <v>2301</v>
      </c>
      <c r="I958" s="34" t="s">
        <v>2302</v>
      </c>
      <c r="J958" s="34" t="s">
        <v>2302</v>
      </c>
      <c r="K958" s="163" t="s">
        <v>2303</v>
      </c>
      <c r="L958" s="163" t="s">
        <v>2304</v>
      </c>
      <c r="M958" s="167">
        <v>45897</v>
      </c>
      <c r="N958" s="167">
        <v>45898</v>
      </c>
      <c r="O958" s="167">
        <v>46262</v>
      </c>
      <c r="P958" s="168">
        <v>49755.6</v>
      </c>
      <c r="Q958" s="172">
        <v>300</v>
      </c>
      <c r="R958" s="169">
        <v>0.08</v>
      </c>
      <c r="S958" s="164">
        <v>24</v>
      </c>
      <c r="T958" s="164">
        <v>1194134.4</v>
      </c>
      <c r="U958" s="164">
        <v>119413.44</v>
      </c>
      <c r="V958" s="171">
        <v>0.1</v>
      </c>
      <c r="W958" s="173">
        <v>597067.2</v>
      </c>
      <c r="X958" s="160">
        <v>0.5</v>
      </c>
      <c r="Y958" s="173">
        <v>298533.6</v>
      </c>
      <c r="Z958" s="177">
        <v>0.25</v>
      </c>
      <c r="AA958" s="173">
        <v>298533.6</v>
      </c>
      <c r="AB958" s="160">
        <v>0.25</v>
      </c>
      <c r="AC958" s="173">
        <v>477653.76</v>
      </c>
      <c r="AD958" s="178">
        <v>0.4</v>
      </c>
      <c r="AE958" s="179">
        <v>119413.44</v>
      </c>
      <c r="AF958" s="7"/>
      <c r="AH958" s="34" t="s">
        <v>2277</v>
      </c>
      <c r="AI958" s="113" t="e">
        <f t="shared" si="0"/>
        <v>#VALUE!</v>
      </c>
      <c r="AJ958" s="113">
        <f t="shared" si="1"/>
        <v>0</v>
      </c>
    </row>
    <row r="959" s="113" customFormat="1" ht="36" spans="1:36">
      <c r="A959" s="37">
        <v>1407</v>
      </c>
      <c r="B959" s="37" t="s">
        <v>22</v>
      </c>
      <c r="C959" s="37" t="s">
        <v>2276</v>
      </c>
      <c r="D959" s="34" t="s">
        <v>2277</v>
      </c>
      <c r="E959" s="163" t="s">
        <v>2305</v>
      </c>
      <c r="F959" s="163"/>
      <c r="G959" s="34" t="s">
        <v>118</v>
      </c>
      <c r="H959" s="34" t="s">
        <v>2306</v>
      </c>
      <c r="I959" s="34" t="s">
        <v>2307</v>
      </c>
      <c r="J959" s="34" t="s">
        <v>2307</v>
      </c>
      <c r="K959" s="163" t="s">
        <v>2308</v>
      </c>
      <c r="L959" s="163" t="s">
        <v>2309</v>
      </c>
      <c r="M959" s="167">
        <v>45897</v>
      </c>
      <c r="N959" s="167">
        <v>45898</v>
      </c>
      <c r="O959" s="167">
        <v>46262</v>
      </c>
      <c r="P959" s="168">
        <v>8048.7</v>
      </c>
      <c r="Q959" s="172">
        <v>300</v>
      </c>
      <c r="R959" s="169">
        <v>0.08</v>
      </c>
      <c r="S959" s="164">
        <v>24</v>
      </c>
      <c r="T959" s="164">
        <v>193168.8</v>
      </c>
      <c r="U959" s="164">
        <v>19316.88</v>
      </c>
      <c r="V959" s="171">
        <v>0.1</v>
      </c>
      <c r="W959" s="173">
        <v>96584.4</v>
      </c>
      <c r="X959" s="160">
        <v>0.5</v>
      </c>
      <c r="Y959" s="173">
        <v>48292.2</v>
      </c>
      <c r="Z959" s="177">
        <v>0.25</v>
      </c>
      <c r="AA959" s="173">
        <v>48292.2</v>
      </c>
      <c r="AB959" s="160">
        <v>0.25</v>
      </c>
      <c r="AC959" s="173">
        <v>77267.52</v>
      </c>
      <c r="AD959" s="178">
        <v>0.4</v>
      </c>
      <c r="AE959" s="179">
        <v>19316.88</v>
      </c>
      <c r="AF959" s="7"/>
      <c r="AH959" s="34" t="s">
        <v>2277</v>
      </c>
      <c r="AI959" s="113" t="e">
        <f t="shared" si="0"/>
        <v>#VALUE!</v>
      </c>
      <c r="AJ959" s="113">
        <f t="shared" si="1"/>
        <v>0</v>
      </c>
    </row>
    <row r="960" s="114" customFormat="1" ht="60" spans="1:34">
      <c r="A960" s="37">
        <v>1</v>
      </c>
      <c r="B960" s="37" t="s">
        <v>27</v>
      </c>
      <c r="C960" s="37" t="s">
        <v>2310</v>
      </c>
      <c r="D960" s="34" t="s">
        <v>31</v>
      </c>
      <c r="E960" s="163" t="s">
        <v>209</v>
      </c>
      <c r="F960" s="163" t="s">
        <v>209</v>
      </c>
      <c r="G960" s="34" t="s">
        <v>120</v>
      </c>
      <c r="H960" s="166" t="s">
        <v>2311</v>
      </c>
      <c r="I960" s="163" t="s">
        <v>2312</v>
      </c>
      <c r="J960" s="163" t="s">
        <v>2312</v>
      </c>
      <c r="K960" s="163" t="s">
        <v>2313</v>
      </c>
      <c r="L960" s="163" t="s">
        <v>2314</v>
      </c>
      <c r="M960" s="167">
        <v>45855</v>
      </c>
      <c r="N960" s="167">
        <v>45860</v>
      </c>
      <c r="O960" s="167">
        <v>46224</v>
      </c>
      <c r="P960" s="163">
        <v>26.53</v>
      </c>
      <c r="Q960" s="174">
        <v>196000</v>
      </c>
      <c r="R960" s="175">
        <v>0.07</v>
      </c>
      <c r="S960" s="176">
        <v>13720</v>
      </c>
      <c r="T960" s="164">
        <v>363991.6</v>
      </c>
      <c r="U960" s="164">
        <v>36399.16</v>
      </c>
      <c r="V960" s="164">
        <v>0.1</v>
      </c>
      <c r="W960" s="164">
        <v>163796.22</v>
      </c>
      <c r="X960" s="160">
        <v>0.45</v>
      </c>
      <c r="Y960" s="164">
        <v>4094.9055</v>
      </c>
      <c r="Z960" s="177">
        <v>0.1125</v>
      </c>
      <c r="AA960" s="164">
        <v>12284.7165</v>
      </c>
      <c r="AB960" s="160">
        <v>0.3375</v>
      </c>
      <c r="AC960" s="164">
        <v>163796.22</v>
      </c>
      <c r="AD960" s="180">
        <v>0.45</v>
      </c>
      <c r="AE960" s="147">
        <v>36399.16</v>
      </c>
      <c r="AF960" s="181"/>
      <c r="AG960" s="114" t="e">
        <f>#REF!-Y960</f>
        <v>#REF!</v>
      </c>
      <c r="AH960" s="34" t="s">
        <v>31</v>
      </c>
    </row>
    <row r="961" s="114" customFormat="1" ht="48" spans="1:34">
      <c r="A961" s="37">
        <v>2</v>
      </c>
      <c r="B961" s="37" t="s">
        <v>27</v>
      </c>
      <c r="C961" s="37" t="s">
        <v>2310</v>
      </c>
      <c r="D961" s="34" t="s">
        <v>28</v>
      </c>
      <c r="E961" s="163" t="s">
        <v>2315</v>
      </c>
      <c r="F961" s="163" t="s">
        <v>2315</v>
      </c>
      <c r="G961" s="34" t="s">
        <v>120</v>
      </c>
      <c r="H961" s="166" t="s">
        <v>2316</v>
      </c>
      <c r="I961" s="163" t="s">
        <v>2317</v>
      </c>
      <c r="J961" s="163" t="s">
        <v>2317</v>
      </c>
      <c r="K961" s="163" t="s">
        <v>2318</v>
      </c>
      <c r="L961" s="163" t="s">
        <v>2319</v>
      </c>
      <c r="M961" s="167">
        <v>46017</v>
      </c>
      <c r="N961" s="167">
        <v>46022</v>
      </c>
      <c r="O961" s="167">
        <v>46386</v>
      </c>
      <c r="P961" s="163">
        <v>600000</v>
      </c>
      <c r="Q961" s="174">
        <v>850</v>
      </c>
      <c r="R961" s="175">
        <v>0.006</v>
      </c>
      <c r="S961" s="176">
        <v>5.1</v>
      </c>
      <c r="T961" s="164">
        <v>3060000</v>
      </c>
      <c r="U961" s="164">
        <v>306000</v>
      </c>
      <c r="V961" s="164">
        <v>0.1</v>
      </c>
      <c r="W961" s="164">
        <v>1989000</v>
      </c>
      <c r="X961" s="160">
        <v>0.65</v>
      </c>
      <c r="Y961" s="164">
        <v>49725</v>
      </c>
      <c r="Z961" s="177">
        <v>0.1625</v>
      </c>
      <c r="AA961" s="164">
        <v>149175</v>
      </c>
      <c r="AB961" s="160">
        <v>0.4875</v>
      </c>
      <c r="AC961" s="164">
        <v>765000</v>
      </c>
      <c r="AD961" s="180">
        <v>0.25</v>
      </c>
      <c r="AE961" s="147">
        <v>306000</v>
      </c>
      <c r="AF961" s="182"/>
      <c r="AH961" s="34" t="s">
        <v>28</v>
      </c>
    </row>
    <row r="962" s="114" customFormat="1" ht="60" spans="1:34">
      <c r="A962" s="37">
        <v>3</v>
      </c>
      <c r="B962" s="37" t="s">
        <v>27</v>
      </c>
      <c r="C962" s="37" t="s">
        <v>2310</v>
      </c>
      <c r="D962" s="34" t="s">
        <v>31</v>
      </c>
      <c r="E962" s="163" t="s">
        <v>209</v>
      </c>
      <c r="F962" s="163" t="s">
        <v>209</v>
      </c>
      <c r="G962" s="34" t="s">
        <v>120</v>
      </c>
      <c r="H962" s="166" t="s">
        <v>2320</v>
      </c>
      <c r="I962" s="163" t="s">
        <v>2312</v>
      </c>
      <c r="J962" s="163" t="s">
        <v>2312</v>
      </c>
      <c r="K962" s="163" t="s">
        <v>2313</v>
      </c>
      <c r="L962" s="163" t="s">
        <v>2314</v>
      </c>
      <c r="M962" s="167">
        <v>45994</v>
      </c>
      <c r="N962" s="167">
        <v>45998</v>
      </c>
      <c r="O962" s="167">
        <v>46209</v>
      </c>
      <c r="P962" s="163">
        <v>35.6</v>
      </c>
      <c r="Q962" s="174">
        <v>184615.96</v>
      </c>
      <c r="R962" s="175">
        <v>0.058</v>
      </c>
      <c r="S962" s="176">
        <v>10707.73</v>
      </c>
      <c r="T962" s="164">
        <v>381195.03</v>
      </c>
      <c r="U962" s="164">
        <v>38119.5</v>
      </c>
      <c r="V962" s="164">
        <v>0.1</v>
      </c>
      <c r="W962" s="164">
        <v>171537.77</v>
      </c>
      <c r="X962" s="160">
        <v>0.45</v>
      </c>
      <c r="Y962" s="164">
        <v>4288.44375</v>
      </c>
      <c r="Z962" s="177">
        <v>0.1125</v>
      </c>
      <c r="AA962" s="164">
        <v>12865.33125</v>
      </c>
      <c r="AB962" s="160">
        <v>0.3375</v>
      </c>
      <c r="AC962" s="164">
        <v>171537.76</v>
      </c>
      <c r="AD962" s="180">
        <v>0.45</v>
      </c>
      <c r="AE962" s="147">
        <v>38119.5</v>
      </c>
      <c r="AF962" s="182"/>
      <c r="AH962" s="34" t="s">
        <v>31</v>
      </c>
    </row>
    <row r="963" s="114" customFormat="1" ht="60" spans="1:34">
      <c r="A963" s="37">
        <v>4</v>
      </c>
      <c r="B963" s="37" t="s">
        <v>27</v>
      </c>
      <c r="C963" s="37" t="s">
        <v>2310</v>
      </c>
      <c r="D963" s="34" t="s">
        <v>31</v>
      </c>
      <c r="E963" s="163" t="s">
        <v>209</v>
      </c>
      <c r="F963" s="163" t="s">
        <v>209</v>
      </c>
      <c r="G963" s="34" t="s">
        <v>120</v>
      </c>
      <c r="H963" s="166" t="s">
        <v>2321</v>
      </c>
      <c r="I963" s="163" t="s">
        <v>2312</v>
      </c>
      <c r="J963" s="163" t="s">
        <v>2312</v>
      </c>
      <c r="K963" s="163" t="s">
        <v>2313</v>
      </c>
      <c r="L963" s="163" t="s">
        <v>2314</v>
      </c>
      <c r="M963" s="167">
        <v>46017</v>
      </c>
      <c r="N963" s="167">
        <v>46022</v>
      </c>
      <c r="O963" s="167">
        <v>46386</v>
      </c>
      <c r="P963" s="163">
        <v>12.17</v>
      </c>
      <c r="Q963" s="174">
        <v>196000</v>
      </c>
      <c r="R963" s="175">
        <v>0.07</v>
      </c>
      <c r="S963" s="176">
        <v>13720</v>
      </c>
      <c r="T963" s="164">
        <v>166972.4</v>
      </c>
      <c r="U963" s="164">
        <v>16697.24</v>
      </c>
      <c r="V963" s="164">
        <v>0.1</v>
      </c>
      <c r="W963" s="164">
        <v>75137.59</v>
      </c>
      <c r="X963" s="160">
        <v>0.45</v>
      </c>
      <c r="Y963" s="164">
        <v>1878.4395</v>
      </c>
      <c r="Z963" s="177">
        <v>0.1125</v>
      </c>
      <c r="AA963" s="164">
        <v>5635.3185</v>
      </c>
      <c r="AB963" s="160">
        <v>0.3375</v>
      </c>
      <c r="AC963" s="164">
        <v>75137.57</v>
      </c>
      <c r="AD963" s="180">
        <v>0.45</v>
      </c>
      <c r="AE963" s="147">
        <v>16697.24</v>
      </c>
      <c r="AF963" s="182"/>
      <c r="AH963" s="34" t="s">
        <v>31</v>
      </c>
    </row>
    <row r="964" s="114" customFormat="1" ht="72" spans="1:34">
      <c r="A964" s="37">
        <v>5</v>
      </c>
      <c r="B964" s="37" t="s">
        <v>27</v>
      </c>
      <c r="C964" s="37" t="s">
        <v>2310</v>
      </c>
      <c r="D964" s="34" t="s">
        <v>34</v>
      </c>
      <c r="E964" s="163" t="s">
        <v>2322</v>
      </c>
      <c r="F964" s="163" t="s">
        <v>2322</v>
      </c>
      <c r="G964" s="34" t="s">
        <v>120</v>
      </c>
      <c r="H964" s="166" t="s">
        <v>2323</v>
      </c>
      <c r="I964" s="163" t="s">
        <v>2324</v>
      </c>
      <c r="J964" s="163" t="s">
        <v>2324</v>
      </c>
      <c r="K964" s="163" t="s">
        <v>2325</v>
      </c>
      <c r="L964" s="163" t="s">
        <v>2326</v>
      </c>
      <c r="M964" s="167">
        <v>46008</v>
      </c>
      <c r="N964" s="167">
        <v>46010</v>
      </c>
      <c r="O964" s="167">
        <v>46039</v>
      </c>
      <c r="P964" s="163">
        <v>300</v>
      </c>
      <c r="Q964" s="174">
        <v>4000</v>
      </c>
      <c r="R964" s="175">
        <v>0.08</v>
      </c>
      <c r="S964" s="176">
        <v>320</v>
      </c>
      <c r="T964" s="164">
        <v>96000</v>
      </c>
      <c r="U964" s="164">
        <v>9600</v>
      </c>
      <c r="V964" s="164">
        <v>0.1</v>
      </c>
      <c r="W964" s="164">
        <v>48000</v>
      </c>
      <c r="X964" s="160">
        <v>0.5</v>
      </c>
      <c r="Y964" s="164">
        <v>1200</v>
      </c>
      <c r="Z964" s="177">
        <v>0.125</v>
      </c>
      <c r="AA964" s="164">
        <v>3600</v>
      </c>
      <c r="AB964" s="160">
        <v>0.375</v>
      </c>
      <c r="AC964" s="164">
        <v>38400</v>
      </c>
      <c r="AD964" s="180">
        <v>0.4</v>
      </c>
      <c r="AE964" s="147">
        <v>9600</v>
      </c>
      <c r="AF964" s="182"/>
      <c r="AH964" s="34" t="s">
        <v>34</v>
      </c>
    </row>
    <row r="965" s="114" customFormat="1" ht="36" spans="1:34">
      <c r="A965" s="37">
        <v>6</v>
      </c>
      <c r="B965" s="37" t="s">
        <v>27</v>
      </c>
      <c r="C965" s="37" t="s">
        <v>2327</v>
      </c>
      <c r="D965" s="34" t="s">
        <v>31</v>
      </c>
      <c r="E965" s="163" t="s">
        <v>2328</v>
      </c>
      <c r="F965" s="163" t="s">
        <v>2329</v>
      </c>
      <c r="G965" s="34" t="s">
        <v>114</v>
      </c>
      <c r="H965" s="166" t="s">
        <v>2330</v>
      </c>
      <c r="I965" s="163" t="s">
        <v>2331</v>
      </c>
      <c r="J965" s="163" t="s">
        <v>2331</v>
      </c>
      <c r="K965" s="163" t="s">
        <v>2332</v>
      </c>
      <c r="L965" s="163" t="s">
        <v>2332</v>
      </c>
      <c r="M965" s="167">
        <v>45660</v>
      </c>
      <c r="N965" s="167" t="s">
        <v>2333</v>
      </c>
      <c r="O965" s="167" t="s">
        <v>2334</v>
      </c>
      <c r="P965" s="163">
        <v>14.66</v>
      </c>
      <c r="Q965" s="174">
        <v>145000</v>
      </c>
      <c r="R965" s="175">
        <v>0.07</v>
      </c>
      <c r="S965" s="176">
        <v>10150</v>
      </c>
      <c r="T965" s="164">
        <v>148799</v>
      </c>
      <c r="U965" s="164">
        <v>14879.9</v>
      </c>
      <c r="V965" s="164">
        <v>0.1</v>
      </c>
      <c r="W965" s="164">
        <v>66959.55</v>
      </c>
      <c r="X965" s="160">
        <v>0.45</v>
      </c>
      <c r="Y965" s="164">
        <v>1673.98875</v>
      </c>
      <c r="Z965" s="177">
        <v>0.1125</v>
      </c>
      <c r="AA965" s="164">
        <v>5021.96625</v>
      </c>
      <c r="AB965" s="160">
        <v>0.3375</v>
      </c>
      <c r="AC965" s="164">
        <v>66959.55</v>
      </c>
      <c r="AD965" s="180">
        <v>0.45</v>
      </c>
      <c r="AE965" s="147">
        <v>14879.9</v>
      </c>
      <c r="AF965" s="182"/>
      <c r="AG965" s="114" t="e">
        <f>#REF!-Y965</f>
        <v>#REF!</v>
      </c>
      <c r="AH965" s="34" t="s">
        <v>31</v>
      </c>
    </row>
    <row r="966" s="114" customFormat="1" ht="36" spans="1:34">
      <c r="A966" s="37">
        <v>7</v>
      </c>
      <c r="B966" s="37" t="s">
        <v>27</v>
      </c>
      <c r="C966" s="37" t="s">
        <v>2327</v>
      </c>
      <c r="D966" s="34" t="s">
        <v>31</v>
      </c>
      <c r="E966" s="163" t="s">
        <v>2328</v>
      </c>
      <c r="F966" s="163" t="s">
        <v>242</v>
      </c>
      <c r="G966" s="34" t="s">
        <v>114</v>
      </c>
      <c r="H966" s="166" t="s">
        <v>2330</v>
      </c>
      <c r="I966" s="163" t="s">
        <v>2331</v>
      </c>
      <c r="J966" s="163" t="s">
        <v>2331</v>
      </c>
      <c r="K966" s="163" t="s">
        <v>2332</v>
      </c>
      <c r="L966" s="163" t="s">
        <v>2332</v>
      </c>
      <c r="M966" s="167">
        <v>45660</v>
      </c>
      <c r="N966" s="167" t="s">
        <v>2333</v>
      </c>
      <c r="O966" s="167" t="s">
        <v>2334</v>
      </c>
      <c r="P966" s="163">
        <v>5</v>
      </c>
      <c r="Q966" s="174">
        <v>71680</v>
      </c>
      <c r="R966" s="175">
        <v>0.07</v>
      </c>
      <c r="S966" s="176">
        <v>5017.6</v>
      </c>
      <c r="T966" s="164">
        <v>25088</v>
      </c>
      <c r="U966" s="164">
        <v>2508.8</v>
      </c>
      <c r="V966" s="164">
        <v>0.1</v>
      </c>
      <c r="W966" s="164">
        <v>11289.6</v>
      </c>
      <c r="X966" s="160">
        <v>0.45</v>
      </c>
      <c r="Y966" s="164">
        <v>282.24</v>
      </c>
      <c r="Z966" s="177">
        <v>0.1125</v>
      </c>
      <c r="AA966" s="164">
        <v>846.72</v>
      </c>
      <c r="AB966" s="160">
        <v>0.3375</v>
      </c>
      <c r="AC966" s="164">
        <v>11289.6</v>
      </c>
      <c r="AD966" s="180">
        <v>0.45</v>
      </c>
      <c r="AE966" s="147">
        <v>2508.8</v>
      </c>
      <c r="AF966" s="182"/>
      <c r="AG966" s="114" t="e">
        <f>#REF!-Y966</f>
        <v>#REF!</v>
      </c>
      <c r="AH966" s="34" t="s">
        <v>31</v>
      </c>
    </row>
    <row r="967" s="114" customFormat="1" ht="36" spans="1:34">
      <c r="A967" s="37">
        <v>8</v>
      </c>
      <c r="B967" s="37" t="s">
        <v>27</v>
      </c>
      <c r="C967" s="37" t="s">
        <v>2327</v>
      </c>
      <c r="D967" s="34" t="s">
        <v>31</v>
      </c>
      <c r="E967" s="163" t="s">
        <v>2328</v>
      </c>
      <c r="F967" s="163" t="s">
        <v>2329</v>
      </c>
      <c r="G967" s="34" t="s">
        <v>114</v>
      </c>
      <c r="H967" s="166" t="s">
        <v>2335</v>
      </c>
      <c r="I967" s="163" t="s">
        <v>2336</v>
      </c>
      <c r="J967" s="163" t="s">
        <v>2336</v>
      </c>
      <c r="K967" s="163" t="s">
        <v>2337</v>
      </c>
      <c r="L967" s="163" t="s">
        <v>2337</v>
      </c>
      <c r="M967" s="167">
        <v>45663</v>
      </c>
      <c r="N967" s="167" t="s">
        <v>2338</v>
      </c>
      <c r="O967" s="167" t="s">
        <v>2339</v>
      </c>
      <c r="P967" s="163">
        <v>37.16</v>
      </c>
      <c r="Q967" s="174">
        <v>62350</v>
      </c>
      <c r="R967" s="175">
        <v>0.07</v>
      </c>
      <c r="S967" s="176">
        <v>4364.5</v>
      </c>
      <c r="T967" s="164">
        <v>162184.82</v>
      </c>
      <c r="U967" s="164">
        <v>16218.48</v>
      </c>
      <c r="V967" s="164">
        <v>0.1</v>
      </c>
      <c r="W967" s="164">
        <v>72983.17</v>
      </c>
      <c r="X967" s="160">
        <v>0.45</v>
      </c>
      <c r="Y967" s="164">
        <v>1824.579</v>
      </c>
      <c r="Z967" s="177">
        <v>0.1125</v>
      </c>
      <c r="AA967" s="164">
        <v>5473.737</v>
      </c>
      <c r="AB967" s="160">
        <v>0.3375</v>
      </c>
      <c r="AC967" s="164">
        <v>72983.17</v>
      </c>
      <c r="AD967" s="180">
        <v>0.45</v>
      </c>
      <c r="AE967" s="147">
        <v>16218.48</v>
      </c>
      <c r="AF967" s="182"/>
      <c r="AG967" s="114" t="e">
        <f>#REF!-Y967</f>
        <v>#REF!</v>
      </c>
      <c r="AH967" s="34" t="s">
        <v>31</v>
      </c>
    </row>
    <row r="968" s="114" customFormat="1" ht="36" spans="1:34">
      <c r="A968" s="37">
        <v>9</v>
      </c>
      <c r="B968" s="37" t="s">
        <v>27</v>
      </c>
      <c r="C968" s="37" t="s">
        <v>2327</v>
      </c>
      <c r="D968" s="34" t="s">
        <v>31</v>
      </c>
      <c r="E968" s="163" t="s">
        <v>2328</v>
      </c>
      <c r="F968" s="163" t="s">
        <v>242</v>
      </c>
      <c r="G968" s="34" t="s">
        <v>114</v>
      </c>
      <c r="H968" s="166" t="s">
        <v>2340</v>
      </c>
      <c r="I968" s="163" t="s">
        <v>2341</v>
      </c>
      <c r="J968" s="163" t="s">
        <v>2341</v>
      </c>
      <c r="K968" s="163" t="s">
        <v>2342</v>
      </c>
      <c r="L968" s="163" t="s">
        <v>2342</v>
      </c>
      <c r="M968" s="167">
        <v>45735</v>
      </c>
      <c r="N968" s="167" t="s">
        <v>2343</v>
      </c>
      <c r="O968" s="167" t="s">
        <v>2344</v>
      </c>
      <c r="P968" s="163">
        <v>16.2</v>
      </c>
      <c r="Q968" s="174">
        <v>71680</v>
      </c>
      <c r="R968" s="175">
        <v>0.07</v>
      </c>
      <c r="S968" s="176">
        <v>5017.6</v>
      </c>
      <c r="T968" s="164">
        <v>81285.12</v>
      </c>
      <c r="U968" s="164">
        <v>8128.51</v>
      </c>
      <c r="V968" s="164">
        <v>0.1</v>
      </c>
      <c r="W968" s="164">
        <v>36578.31</v>
      </c>
      <c r="X968" s="160">
        <v>0.45</v>
      </c>
      <c r="Y968" s="164">
        <v>914.457375</v>
      </c>
      <c r="Z968" s="177">
        <v>0.1125</v>
      </c>
      <c r="AA968" s="164">
        <v>2743.372125</v>
      </c>
      <c r="AB968" s="160">
        <v>0.3375</v>
      </c>
      <c r="AC968" s="164">
        <v>36578.3</v>
      </c>
      <c r="AD968" s="180">
        <v>0.45</v>
      </c>
      <c r="AE968" s="147">
        <v>8128.51</v>
      </c>
      <c r="AF968" s="182"/>
      <c r="AG968" s="114" t="e">
        <f>#REF!-Y968</f>
        <v>#REF!</v>
      </c>
      <c r="AH968" s="34" t="s">
        <v>31</v>
      </c>
    </row>
    <row r="969" s="114" customFormat="1" ht="36" spans="1:34">
      <c r="A969" s="37">
        <v>10</v>
      </c>
      <c r="B969" s="37" t="s">
        <v>27</v>
      </c>
      <c r="C969" s="37" t="s">
        <v>2327</v>
      </c>
      <c r="D969" s="34" t="s">
        <v>35</v>
      </c>
      <c r="E969" s="163" t="s">
        <v>2345</v>
      </c>
      <c r="F969" s="163" t="s">
        <v>2346</v>
      </c>
      <c r="G969" s="34" t="s">
        <v>114</v>
      </c>
      <c r="H969" s="166" t="s">
        <v>2347</v>
      </c>
      <c r="I969" s="163" t="s">
        <v>2348</v>
      </c>
      <c r="J969" s="163" t="s">
        <v>2348</v>
      </c>
      <c r="K969" s="163" t="s">
        <v>2349</v>
      </c>
      <c r="L969" s="163" t="s">
        <v>2349</v>
      </c>
      <c r="M969" s="167">
        <v>45664</v>
      </c>
      <c r="N969" s="167" t="s">
        <v>2350</v>
      </c>
      <c r="O969" s="167" t="s">
        <v>2351</v>
      </c>
      <c r="P969" s="163">
        <v>37.55</v>
      </c>
      <c r="Q969" s="174">
        <v>72000</v>
      </c>
      <c r="R969" s="175">
        <v>0.1</v>
      </c>
      <c r="S969" s="176">
        <v>7200</v>
      </c>
      <c r="T969" s="164">
        <v>270360</v>
      </c>
      <c r="U969" s="164">
        <v>27036</v>
      </c>
      <c r="V969" s="164">
        <v>0.1</v>
      </c>
      <c r="W969" s="164">
        <v>121662</v>
      </c>
      <c r="X969" s="160">
        <v>0.45</v>
      </c>
      <c r="Y969" s="164">
        <v>3041.55</v>
      </c>
      <c r="Z969" s="177">
        <v>0.1125</v>
      </c>
      <c r="AA969" s="164">
        <v>9124.65</v>
      </c>
      <c r="AB969" s="160">
        <v>0.3375</v>
      </c>
      <c r="AC969" s="164">
        <v>121662</v>
      </c>
      <c r="AD969" s="180">
        <v>0.45</v>
      </c>
      <c r="AE969" s="147">
        <v>27036</v>
      </c>
      <c r="AF969" s="182"/>
      <c r="AG969" s="114" t="e">
        <f>#REF!-Y969</f>
        <v>#REF!</v>
      </c>
      <c r="AH969" s="34" t="s">
        <v>35</v>
      </c>
    </row>
    <row r="970" s="114" customFormat="1" ht="36" spans="1:34">
      <c r="A970" s="37">
        <v>11</v>
      </c>
      <c r="B970" s="37" t="s">
        <v>27</v>
      </c>
      <c r="C970" s="37" t="s">
        <v>2327</v>
      </c>
      <c r="D970" s="34" t="s">
        <v>35</v>
      </c>
      <c r="E970" s="163" t="s">
        <v>2345</v>
      </c>
      <c r="F970" s="163" t="s">
        <v>2352</v>
      </c>
      <c r="G970" s="34" t="s">
        <v>114</v>
      </c>
      <c r="H970" s="166" t="s">
        <v>2353</v>
      </c>
      <c r="I970" s="163" t="s">
        <v>2354</v>
      </c>
      <c r="J970" s="163" t="s">
        <v>2354</v>
      </c>
      <c r="K970" s="163" t="s">
        <v>2355</v>
      </c>
      <c r="L970" s="163" t="s">
        <v>2355</v>
      </c>
      <c r="M970" s="167">
        <v>45666</v>
      </c>
      <c r="N970" s="167" t="s">
        <v>2356</v>
      </c>
      <c r="O970" s="167" t="s">
        <v>2357</v>
      </c>
      <c r="P970" s="163">
        <v>6.02</v>
      </c>
      <c r="Q970" s="174">
        <v>90000</v>
      </c>
      <c r="R970" s="175">
        <v>0.1</v>
      </c>
      <c r="S970" s="176">
        <v>9000</v>
      </c>
      <c r="T970" s="164">
        <v>54180</v>
      </c>
      <c r="U970" s="164">
        <v>5418</v>
      </c>
      <c r="V970" s="164">
        <v>0.1</v>
      </c>
      <c r="W970" s="164">
        <v>24381</v>
      </c>
      <c r="X970" s="160">
        <v>0.45</v>
      </c>
      <c r="Y970" s="164">
        <v>609.525</v>
      </c>
      <c r="Z970" s="177">
        <v>0.1125</v>
      </c>
      <c r="AA970" s="164">
        <v>1828.575</v>
      </c>
      <c r="AB970" s="160">
        <v>0.3375</v>
      </c>
      <c r="AC970" s="164">
        <v>24381</v>
      </c>
      <c r="AD970" s="180">
        <v>0.45</v>
      </c>
      <c r="AE970" s="147">
        <v>5418</v>
      </c>
      <c r="AF970" s="182"/>
      <c r="AG970" s="114" t="e">
        <f>#REF!-Y970</f>
        <v>#REF!</v>
      </c>
      <c r="AH970" s="34" t="s">
        <v>35</v>
      </c>
    </row>
    <row r="971" s="114" customFormat="1" ht="36" spans="1:34">
      <c r="A971" s="37">
        <v>12</v>
      </c>
      <c r="B971" s="37" t="s">
        <v>27</v>
      </c>
      <c r="C971" s="37" t="s">
        <v>2327</v>
      </c>
      <c r="D971" s="34" t="s">
        <v>35</v>
      </c>
      <c r="E971" s="163" t="s">
        <v>2345</v>
      </c>
      <c r="F971" s="163" t="s">
        <v>2358</v>
      </c>
      <c r="G971" s="34" t="s">
        <v>114</v>
      </c>
      <c r="H971" s="166" t="s">
        <v>2359</v>
      </c>
      <c r="I971" s="163" t="s">
        <v>2360</v>
      </c>
      <c r="J971" s="163" t="s">
        <v>2360</v>
      </c>
      <c r="K971" s="163" t="s">
        <v>2361</v>
      </c>
      <c r="L971" s="163" t="s">
        <v>2361</v>
      </c>
      <c r="M971" s="167">
        <v>45716</v>
      </c>
      <c r="N971" s="167" t="s">
        <v>1357</v>
      </c>
      <c r="O971" s="167" t="s">
        <v>2362</v>
      </c>
      <c r="P971" s="163">
        <v>7</v>
      </c>
      <c r="Q971" s="174">
        <v>72000</v>
      </c>
      <c r="R971" s="175">
        <v>0.1</v>
      </c>
      <c r="S971" s="176">
        <v>7200</v>
      </c>
      <c r="T971" s="164">
        <v>50400</v>
      </c>
      <c r="U971" s="164">
        <v>5040</v>
      </c>
      <c r="V971" s="164">
        <v>0.1</v>
      </c>
      <c r="W971" s="164">
        <v>22680</v>
      </c>
      <c r="X971" s="160">
        <v>0.45</v>
      </c>
      <c r="Y971" s="164">
        <v>567</v>
      </c>
      <c r="Z971" s="177">
        <v>0.1125</v>
      </c>
      <c r="AA971" s="164">
        <v>1701</v>
      </c>
      <c r="AB971" s="160">
        <v>0.3375</v>
      </c>
      <c r="AC971" s="164">
        <v>22680</v>
      </c>
      <c r="AD971" s="180">
        <v>0.45</v>
      </c>
      <c r="AE971" s="147">
        <v>5040</v>
      </c>
      <c r="AF971" s="182"/>
      <c r="AG971" s="114" t="e">
        <f>#REF!-Y971</f>
        <v>#REF!</v>
      </c>
      <c r="AH971" s="34" t="s">
        <v>35</v>
      </c>
    </row>
    <row r="972" s="114" customFormat="1" ht="36" spans="1:34">
      <c r="A972" s="37">
        <v>13</v>
      </c>
      <c r="B972" s="37" t="s">
        <v>27</v>
      </c>
      <c r="C972" s="37" t="s">
        <v>2327</v>
      </c>
      <c r="D972" s="34" t="s">
        <v>35</v>
      </c>
      <c r="E972" s="163" t="s">
        <v>2345</v>
      </c>
      <c r="F972" s="163" t="s">
        <v>2363</v>
      </c>
      <c r="G972" s="34" t="s">
        <v>114</v>
      </c>
      <c r="H972" s="166" t="s">
        <v>2359</v>
      </c>
      <c r="I972" s="163" t="s">
        <v>2360</v>
      </c>
      <c r="J972" s="163" t="s">
        <v>2360</v>
      </c>
      <c r="K972" s="163" t="s">
        <v>2361</v>
      </c>
      <c r="L972" s="163" t="s">
        <v>2361</v>
      </c>
      <c r="M972" s="167">
        <v>45716</v>
      </c>
      <c r="N972" s="167" t="s">
        <v>1357</v>
      </c>
      <c r="O972" s="167" t="s">
        <v>2362</v>
      </c>
      <c r="P972" s="163">
        <v>8</v>
      </c>
      <c r="Q972" s="174">
        <v>72000</v>
      </c>
      <c r="R972" s="175">
        <v>0.1</v>
      </c>
      <c r="S972" s="176">
        <v>7200</v>
      </c>
      <c r="T972" s="164">
        <v>57600</v>
      </c>
      <c r="U972" s="164">
        <v>5760</v>
      </c>
      <c r="V972" s="164">
        <v>0.1</v>
      </c>
      <c r="W972" s="164">
        <v>25920</v>
      </c>
      <c r="X972" s="160">
        <v>0.45</v>
      </c>
      <c r="Y972" s="164">
        <v>648</v>
      </c>
      <c r="Z972" s="177">
        <v>0.1125</v>
      </c>
      <c r="AA972" s="164">
        <v>1944</v>
      </c>
      <c r="AB972" s="160">
        <v>0.3375</v>
      </c>
      <c r="AC972" s="164">
        <v>25920</v>
      </c>
      <c r="AD972" s="180">
        <v>0.45</v>
      </c>
      <c r="AE972" s="147">
        <v>5760</v>
      </c>
      <c r="AF972" s="182"/>
      <c r="AG972" s="114" t="e">
        <f>#REF!-Y972</f>
        <v>#REF!</v>
      </c>
      <c r="AH972" s="34" t="s">
        <v>35</v>
      </c>
    </row>
    <row r="973" s="114" customFormat="1" ht="36" spans="1:34">
      <c r="A973" s="37">
        <v>14</v>
      </c>
      <c r="B973" s="37" t="s">
        <v>27</v>
      </c>
      <c r="C973" s="37" t="s">
        <v>2327</v>
      </c>
      <c r="D973" s="34" t="s">
        <v>35</v>
      </c>
      <c r="E973" s="163" t="s">
        <v>2345</v>
      </c>
      <c r="F973" s="163" t="s">
        <v>2364</v>
      </c>
      <c r="G973" s="34" t="s">
        <v>114</v>
      </c>
      <c r="H973" s="166" t="s">
        <v>2359</v>
      </c>
      <c r="I973" s="163" t="s">
        <v>2360</v>
      </c>
      <c r="J973" s="163" t="s">
        <v>2360</v>
      </c>
      <c r="K973" s="163" t="s">
        <v>2361</v>
      </c>
      <c r="L973" s="163" t="s">
        <v>2361</v>
      </c>
      <c r="M973" s="167">
        <v>45716</v>
      </c>
      <c r="N973" s="167" t="s">
        <v>1357</v>
      </c>
      <c r="O973" s="167" t="s">
        <v>2362</v>
      </c>
      <c r="P973" s="163">
        <v>8.5</v>
      </c>
      <c r="Q973" s="174">
        <v>72000</v>
      </c>
      <c r="R973" s="175">
        <v>0.1</v>
      </c>
      <c r="S973" s="176">
        <v>7200</v>
      </c>
      <c r="T973" s="164">
        <v>61200</v>
      </c>
      <c r="U973" s="164">
        <v>6120</v>
      </c>
      <c r="V973" s="164">
        <v>0.1</v>
      </c>
      <c r="W973" s="164">
        <v>27540</v>
      </c>
      <c r="X973" s="160">
        <v>0.45</v>
      </c>
      <c r="Y973" s="164">
        <v>688.5</v>
      </c>
      <c r="Z973" s="177">
        <v>0.1125</v>
      </c>
      <c r="AA973" s="164">
        <v>2065.5</v>
      </c>
      <c r="AB973" s="160">
        <v>0.3375</v>
      </c>
      <c r="AC973" s="164">
        <v>27540</v>
      </c>
      <c r="AD973" s="180">
        <v>0.45</v>
      </c>
      <c r="AE973" s="147">
        <v>6120</v>
      </c>
      <c r="AF973" s="182"/>
      <c r="AG973" s="114" t="e">
        <f>#REF!-Y973</f>
        <v>#REF!</v>
      </c>
      <c r="AH973" s="34" t="s">
        <v>35</v>
      </c>
    </row>
    <row r="974" s="114" customFormat="1" ht="36" spans="1:34">
      <c r="A974" s="37">
        <v>15</v>
      </c>
      <c r="B974" s="37" t="s">
        <v>27</v>
      </c>
      <c r="C974" s="37" t="s">
        <v>2327</v>
      </c>
      <c r="D974" s="34" t="s">
        <v>35</v>
      </c>
      <c r="E974" s="163" t="s">
        <v>2345</v>
      </c>
      <c r="F974" s="163" t="s">
        <v>2365</v>
      </c>
      <c r="G974" s="34" t="s">
        <v>114</v>
      </c>
      <c r="H974" s="166" t="s">
        <v>2359</v>
      </c>
      <c r="I974" s="163" t="s">
        <v>2360</v>
      </c>
      <c r="J974" s="163" t="s">
        <v>2360</v>
      </c>
      <c r="K974" s="163" t="s">
        <v>2361</v>
      </c>
      <c r="L974" s="163" t="s">
        <v>2361</v>
      </c>
      <c r="M974" s="167">
        <v>45716</v>
      </c>
      <c r="N974" s="167" t="s">
        <v>1357</v>
      </c>
      <c r="O974" s="167" t="s">
        <v>2362</v>
      </c>
      <c r="P974" s="163">
        <v>6.5</v>
      </c>
      <c r="Q974" s="174">
        <v>72000</v>
      </c>
      <c r="R974" s="175">
        <v>0.1</v>
      </c>
      <c r="S974" s="176">
        <v>7200</v>
      </c>
      <c r="T974" s="164">
        <v>46800</v>
      </c>
      <c r="U974" s="164">
        <v>4680</v>
      </c>
      <c r="V974" s="164">
        <v>0.1</v>
      </c>
      <c r="W974" s="164">
        <v>21060</v>
      </c>
      <c r="X974" s="160">
        <v>0.45</v>
      </c>
      <c r="Y974" s="164">
        <v>526.5</v>
      </c>
      <c r="Z974" s="177">
        <v>0.1125</v>
      </c>
      <c r="AA974" s="164">
        <v>1579.5</v>
      </c>
      <c r="AB974" s="160">
        <v>0.3375</v>
      </c>
      <c r="AC974" s="164">
        <v>21060</v>
      </c>
      <c r="AD974" s="180">
        <v>0.45</v>
      </c>
      <c r="AE974" s="147">
        <v>4680</v>
      </c>
      <c r="AF974" s="182"/>
      <c r="AG974" s="114" t="e">
        <f>#REF!-Y974</f>
        <v>#REF!</v>
      </c>
      <c r="AH974" s="34" t="s">
        <v>35</v>
      </c>
    </row>
    <row r="975" s="114" customFormat="1" ht="36" spans="1:34">
      <c r="A975" s="37">
        <v>16</v>
      </c>
      <c r="B975" s="37" t="s">
        <v>27</v>
      </c>
      <c r="C975" s="37" t="s">
        <v>2327</v>
      </c>
      <c r="D975" s="34" t="s">
        <v>35</v>
      </c>
      <c r="E975" s="163" t="s">
        <v>2345</v>
      </c>
      <c r="F975" s="163" t="s">
        <v>2366</v>
      </c>
      <c r="G975" s="34" t="s">
        <v>114</v>
      </c>
      <c r="H975" s="166" t="s">
        <v>2359</v>
      </c>
      <c r="I975" s="163" t="s">
        <v>2360</v>
      </c>
      <c r="J975" s="163" t="s">
        <v>2360</v>
      </c>
      <c r="K975" s="163" t="s">
        <v>2361</v>
      </c>
      <c r="L975" s="163" t="s">
        <v>2361</v>
      </c>
      <c r="M975" s="167">
        <v>45716</v>
      </c>
      <c r="N975" s="167" t="s">
        <v>1357</v>
      </c>
      <c r="O975" s="167" t="s">
        <v>2362</v>
      </c>
      <c r="P975" s="163">
        <v>7</v>
      </c>
      <c r="Q975" s="174">
        <v>72000</v>
      </c>
      <c r="R975" s="175">
        <v>0.1</v>
      </c>
      <c r="S975" s="176">
        <v>7200</v>
      </c>
      <c r="T975" s="164">
        <v>50400</v>
      </c>
      <c r="U975" s="164">
        <v>5040</v>
      </c>
      <c r="V975" s="164">
        <v>0.1</v>
      </c>
      <c r="W975" s="164">
        <v>22680</v>
      </c>
      <c r="X975" s="160">
        <v>0.45</v>
      </c>
      <c r="Y975" s="164">
        <v>567</v>
      </c>
      <c r="Z975" s="177">
        <v>0.1125</v>
      </c>
      <c r="AA975" s="164">
        <v>1701</v>
      </c>
      <c r="AB975" s="160">
        <v>0.3375</v>
      </c>
      <c r="AC975" s="164">
        <v>22680</v>
      </c>
      <c r="AD975" s="180">
        <v>0.45</v>
      </c>
      <c r="AE975" s="147">
        <v>5040</v>
      </c>
      <c r="AF975" s="182"/>
      <c r="AG975" s="114" t="e">
        <f>#REF!-Y975</f>
        <v>#REF!</v>
      </c>
      <c r="AH975" s="34" t="s">
        <v>35</v>
      </c>
    </row>
    <row r="976" s="114" customFormat="1" ht="36" spans="1:34">
      <c r="A976" s="37">
        <v>17</v>
      </c>
      <c r="B976" s="37" t="s">
        <v>27</v>
      </c>
      <c r="C976" s="37" t="s">
        <v>2327</v>
      </c>
      <c r="D976" s="34" t="s">
        <v>35</v>
      </c>
      <c r="E976" s="163" t="s">
        <v>2345</v>
      </c>
      <c r="F976" s="163" t="s">
        <v>2367</v>
      </c>
      <c r="G976" s="34" t="s">
        <v>114</v>
      </c>
      <c r="H976" s="166" t="s">
        <v>2368</v>
      </c>
      <c r="I976" s="163" t="s">
        <v>2360</v>
      </c>
      <c r="J976" s="163" t="s">
        <v>2360</v>
      </c>
      <c r="K976" s="163" t="s">
        <v>2369</v>
      </c>
      <c r="L976" s="163" t="s">
        <v>2369</v>
      </c>
      <c r="M976" s="167">
        <v>45742</v>
      </c>
      <c r="N976" s="167" t="s">
        <v>2370</v>
      </c>
      <c r="O976" s="167" t="s">
        <v>2371</v>
      </c>
      <c r="P976" s="163">
        <v>51</v>
      </c>
      <c r="Q976" s="174">
        <v>58000</v>
      </c>
      <c r="R976" s="175">
        <v>0.1</v>
      </c>
      <c r="S976" s="176">
        <v>5800</v>
      </c>
      <c r="T976" s="164">
        <v>295800</v>
      </c>
      <c r="U976" s="164">
        <v>29580</v>
      </c>
      <c r="V976" s="164">
        <v>0.1</v>
      </c>
      <c r="W976" s="164">
        <v>133110</v>
      </c>
      <c r="X976" s="160">
        <v>0.45</v>
      </c>
      <c r="Y976" s="164">
        <v>3327.75</v>
      </c>
      <c r="Z976" s="177">
        <v>0.1125</v>
      </c>
      <c r="AA976" s="164">
        <v>9983.25</v>
      </c>
      <c r="AB976" s="160">
        <v>0.3375</v>
      </c>
      <c r="AC976" s="164">
        <v>133110</v>
      </c>
      <c r="AD976" s="180">
        <v>0.45</v>
      </c>
      <c r="AE976" s="147">
        <v>29580</v>
      </c>
      <c r="AF976" s="182"/>
      <c r="AG976" s="114" t="e">
        <f>#REF!-Y976</f>
        <v>#REF!</v>
      </c>
      <c r="AH976" s="34" t="s">
        <v>35</v>
      </c>
    </row>
    <row r="977" s="114" customFormat="1" ht="48" spans="1:34">
      <c r="A977" s="37">
        <v>18</v>
      </c>
      <c r="B977" s="37" t="s">
        <v>27</v>
      </c>
      <c r="C977" s="37" t="s">
        <v>2327</v>
      </c>
      <c r="D977" s="34" t="s">
        <v>28</v>
      </c>
      <c r="E977" s="163" t="s">
        <v>2315</v>
      </c>
      <c r="F977" s="163" t="s">
        <v>2315</v>
      </c>
      <c r="G977" s="34" t="s">
        <v>114</v>
      </c>
      <c r="H977" s="166" t="s">
        <v>2372</v>
      </c>
      <c r="I977" s="163" t="s">
        <v>2373</v>
      </c>
      <c r="J977" s="163" t="s">
        <v>2373</v>
      </c>
      <c r="K977" s="163" t="s">
        <v>2374</v>
      </c>
      <c r="L977" s="163" t="s">
        <v>2374</v>
      </c>
      <c r="M977" s="167">
        <v>45771</v>
      </c>
      <c r="N977" s="167" t="s">
        <v>2375</v>
      </c>
      <c r="O977" s="167" t="s">
        <v>2376</v>
      </c>
      <c r="P977" s="163">
        <v>452080</v>
      </c>
      <c r="Q977" s="174">
        <v>2000</v>
      </c>
      <c r="R977" s="175">
        <v>0.005346</v>
      </c>
      <c r="S977" s="176">
        <v>10.69</v>
      </c>
      <c r="T977" s="164">
        <v>4833639.36</v>
      </c>
      <c r="U977" s="164">
        <v>483363.93</v>
      </c>
      <c r="V977" s="164">
        <v>0.1</v>
      </c>
      <c r="W977" s="164">
        <v>3141865.59</v>
      </c>
      <c r="X977" s="160">
        <v>0.65</v>
      </c>
      <c r="Y977" s="164">
        <v>78546.638625</v>
      </c>
      <c r="Z977" s="177">
        <v>0.1625</v>
      </c>
      <c r="AA977" s="164">
        <v>235639.915875</v>
      </c>
      <c r="AB977" s="160">
        <v>0.4875</v>
      </c>
      <c r="AC977" s="164">
        <v>1208409.84</v>
      </c>
      <c r="AD977" s="180">
        <v>0.25</v>
      </c>
      <c r="AE977" s="147">
        <v>483363.93</v>
      </c>
      <c r="AF977" s="182"/>
      <c r="AG977" s="114" t="e">
        <f>#REF!-Y977</f>
        <v>#REF!</v>
      </c>
      <c r="AH977" s="34" t="s">
        <v>28</v>
      </c>
    </row>
    <row r="978" s="114" customFormat="1" ht="48" spans="1:34">
      <c r="A978" s="37">
        <v>19</v>
      </c>
      <c r="B978" s="37" t="s">
        <v>27</v>
      </c>
      <c r="C978" s="37" t="s">
        <v>2327</v>
      </c>
      <c r="D978" s="34" t="s">
        <v>31</v>
      </c>
      <c r="E978" s="163" t="s">
        <v>2328</v>
      </c>
      <c r="F978" s="163" t="s">
        <v>242</v>
      </c>
      <c r="G978" s="34" t="s">
        <v>114</v>
      </c>
      <c r="H978" s="166" t="s">
        <v>2377</v>
      </c>
      <c r="I978" s="163" t="s">
        <v>2378</v>
      </c>
      <c r="J978" s="163" t="s">
        <v>2378</v>
      </c>
      <c r="K978" s="163" t="s">
        <v>2379</v>
      </c>
      <c r="L978" s="163" t="s">
        <v>2379</v>
      </c>
      <c r="M978" s="167">
        <v>45764</v>
      </c>
      <c r="N978" s="167" t="s">
        <v>1429</v>
      </c>
      <c r="O978" s="167" t="s">
        <v>2380</v>
      </c>
      <c r="P978" s="163">
        <v>13.29</v>
      </c>
      <c r="Q978" s="174">
        <v>64277</v>
      </c>
      <c r="R978" s="175">
        <v>0.058</v>
      </c>
      <c r="S978" s="176">
        <v>3728.09</v>
      </c>
      <c r="T978" s="164">
        <v>49546.29</v>
      </c>
      <c r="U978" s="164">
        <v>4954.62</v>
      </c>
      <c r="V978" s="164">
        <v>0.1</v>
      </c>
      <c r="W978" s="164">
        <v>22295.84</v>
      </c>
      <c r="X978" s="160">
        <v>0.45</v>
      </c>
      <c r="Y978" s="164">
        <v>557.39475</v>
      </c>
      <c r="Z978" s="177">
        <v>0.1125</v>
      </c>
      <c r="AA978" s="164">
        <v>1672.18425</v>
      </c>
      <c r="AB978" s="160">
        <v>0.3375</v>
      </c>
      <c r="AC978" s="164">
        <v>22295.83</v>
      </c>
      <c r="AD978" s="180">
        <v>0.45</v>
      </c>
      <c r="AE978" s="147">
        <v>4954.62</v>
      </c>
      <c r="AF978" s="182"/>
      <c r="AG978" s="114" t="e">
        <f>#REF!-Y978</f>
        <v>#REF!</v>
      </c>
      <c r="AH978" s="34" t="s">
        <v>31</v>
      </c>
    </row>
    <row r="979" s="114" customFormat="1" ht="36" spans="1:34">
      <c r="A979" s="37">
        <v>20</v>
      </c>
      <c r="B979" s="37" t="s">
        <v>27</v>
      </c>
      <c r="C979" s="37" t="s">
        <v>2327</v>
      </c>
      <c r="D979" s="34" t="s">
        <v>31</v>
      </c>
      <c r="E979" s="163" t="s">
        <v>2328</v>
      </c>
      <c r="F979" s="163" t="s">
        <v>242</v>
      </c>
      <c r="G979" s="34" t="s">
        <v>114</v>
      </c>
      <c r="H979" s="166" t="s">
        <v>2381</v>
      </c>
      <c r="I979" s="163" t="s">
        <v>2382</v>
      </c>
      <c r="J979" s="163" t="s">
        <v>2382</v>
      </c>
      <c r="K979" s="163" t="s">
        <v>2383</v>
      </c>
      <c r="L979" s="163" t="s">
        <v>2383</v>
      </c>
      <c r="M979" s="167">
        <v>45775</v>
      </c>
      <c r="N979" s="167" t="s">
        <v>2384</v>
      </c>
      <c r="O979" s="167" t="s">
        <v>2385</v>
      </c>
      <c r="P979" s="163">
        <v>25</v>
      </c>
      <c r="Q979" s="174">
        <v>107520</v>
      </c>
      <c r="R979" s="175">
        <v>0.058</v>
      </c>
      <c r="S979" s="176">
        <v>6236.16</v>
      </c>
      <c r="T979" s="164">
        <v>155904</v>
      </c>
      <c r="U979" s="164">
        <v>15590.4</v>
      </c>
      <c r="V979" s="164">
        <v>0.1</v>
      </c>
      <c r="W979" s="164">
        <v>70156.8</v>
      </c>
      <c r="X979" s="160">
        <v>0.45</v>
      </c>
      <c r="Y979" s="164">
        <v>1753.92</v>
      </c>
      <c r="Z979" s="177">
        <v>0.1125</v>
      </c>
      <c r="AA979" s="164">
        <v>5261.76</v>
      </c>
      <c r="AB979" s="160">
        <v>0.3375</v>
      </c>
      <c r="AC979" s="164">
        <v>70156.8</v>
      </c>
      <c r="AD979" s="180">
        <v>0.45</v>
      </c>
      <c r="AE979" s="147">
        <v>15590.4</v>
      </c>
      <c r="AF979" s="182"/>
      <c r="AG979" s="114" t="e">
        <f>#REF!-Y979</f>
        <v>#REF!</v>
      </c>
      <c r="AH979" s="34" t="s">
        <v>31</v>
      </c>
    </row>
    <row r="980" s="114" customFormat="1" ht="36" spans="1:34">
      <c r="A980" s="37">
        <v>21</v>
      </c>
      <c r="B980" s="37" t="s">
        <v>27</v>
      </c>
      <c r="C980" s="37" t="s">
        <v>2327</v>
      </c>
      <c r="D980" s="34" t="s">
        <v>31</v>
      </c>
      <c r="E980" s="163" t="s">
        <v>2328</v>
      </c>
      <c r="F980" s="163" t="s">
        <v>209</v>
      </c>
      <c r="G980" s="34" t="s">
        <v>114</v>
      </c>
      <c r="H980" s="166" t="s">
        <v>2386</v>
      </c>
      <c r="I980" s="163" t="s">
        <v>2387</v>
      </c>
      <c r="J980" s="163" t="s">
        <v>2387</v>
      </c>
      <c r="K980" s="163" t="s">
        <v>2388</v>
      </c>
      <c r="L980" s="163" t="s">
        <v>2388</v>
      </c>
      <c r="M980" s="167">
        <v>45776</v>
      </c>
      <c r="N980" s="167" t="s">
        <v>2375</v>
      </c>
      <c r="O980" s="167" t="s">
        <v>2376</v>
      </c>
      <c r="P980" s="163">
        <v>26.64</v>
      </c>
      <c r="Q980" s="174">
        <v>170800</v>
      </c>
      <c r="R980" s="175">
        <v>0.07</v>
      </c>
      <c r="S980" s="176">
        <v>11956</v>
      </c>
      <c r="T980" s="164">
        <v>318507.84</v>
      </c>
      <c r="U980" s="164">
        <v>31850.78</v>
      </c>
      <c r="V980" s="164">
        <v>0.1</v>
      </c>
      <c r="W980" s="164">
        <v>143328.53</v>
      </c>
      <c r="X980" s="160">
        <v>0.45</v>
      </c>
      <c r="Y980" s="164">
        <v>3583.21275</v>
      </c>
      <c r="Z980" s="177">
        <v>0.1125</v>
      </c>
      <c r="AA980" s="164">
        <v>10749.63825</v>
      </c>
      <c r="AB980" s="160">
        <v>0.3375</v>
      </c>
      <c r="AC980" s="164">
        <v>143328.53</v>
      </c>
      <c r="AD980" s="180">
        <v>0.45</v>
      </c>
      <c r="AE980" s="147">
        <v>31850.78</v>
      </c>
      <c r="AF980" s="182"/>
      <c r="AG980" s="114" t="e">
        <f>#REF!-Y980</f>
        <v>#REF!</v>
      </c>
      <c r="AH980" s="34" t="s">
        <v>31</v>
      </c>
    </row>
    <row r="981" s="114" customFormat="1" ht="48" spans="1:34">
      <c r="A981" s="37">
        <v>22</v>
      </c>
      <c r="B981" s="37" t="s">
        <v>27</v>
      </c>
      <c r="C981" s="37" t="s">
        <v>2327</v>
      </c>
      <c r="D981" s="34" t="s">
        <v>31</v>
      </c>
      <c r="E981" s="163" t="s">
        <v>2328</v>
      </c>
      <c r="F981" s="163" t="s">
        <v>2389</v>
      </c>
      <c r="G981" s="34" t="s">
        <v>114</v>
      </c>
      <c r="H981" s="166" t="s">
        <v>2390</v>
      </c>
      <c r="I981" s="163" t="s">
        <v>2391</v>
      </c>
      <c r="J981" s="163" t="s">
        <v>2391</v>
      </c>
      <c r="K981" s="163" t="s">
        <v>2392</v>
      </c>
      <c r="L981" s="163" t="s">
        <v>2392</v>
      </c>
      <c r="M981" s="167">
        <v>45786</v>
      </c>
      <c r="N981" s="167" t="s">
        <v>2393</v>
      </c>
      <c r="O981" s="167" t="s">
        <v>2394</v>
      </c>
      <c r="P981" s="163">
        <v>20</v>
      </c>
      <c r="Q981" s="174">
        <v>102500</v>
      </c>
      <c r="R981" s="175">
        <v>0.077</v>
      </c>
      <c r="S981" s="176">
        <v>7892.5</v>
      </c>
      <c r="T981" s="164">
        <v>157850</v>
      </c>
      <c r="U981" s="164">
        <v>15785</v>
      </c>
      <c r="V981" s="164">
        <v>0.1</v>
      </c>
      <c r="W981" s="164">
        <v>71032.5</v>
      </c>
      <c r="X981" s="160">
        <v>0.45</v>
      </c>
      <c r="Y981" s="164">
        <v>1775.8125</v>
      </c>
      <c r="Z981" s="177">
        <v>0.1125</v>
      </c>
      <c r="AA981" s="164">
        <v>5327.4375</v>
      </c>
      <c r="AB981" s="160">
        <v>0.3375</v>
      </c>
      <c r="AC981" s="164">
        <v>71032.5</v>
      </c>
      <c r="AD981" s="180">
        <v>0.45</v>
      </c>
      <c r="AE981" s="147">
        <v>15785</v>
      </c>
      <c r="AF981" s="182"/>
      <c r="AG981" s="114" t="e">
        <f>#REF!-Y981</f>
        <v>#REF!</v>
      </c>
      <c r="AH981" s="34" t="s">
        <v>31</v>
      </c>
    </row>
    <row r="982" s="114" customFormat="1" ht="48" spans="1:34">
      <c r="A982" s="37">
        <v>23</v>
      </c>
      <c r="B982" s="37" t="s">
        <v>27</v>
      </c>
      <c r="C982" s="37" t="s">
        <v>2327</v>
      </c>
      <c r="D982" s="34" t="s">
        <v>31</v>
      </c>
      <c r="E982" s="163" t="s">
        <v>2328</v>
      </c>
      <c r="F982" s="163" t="s">
        <v>242</v>
      </c>
      <c r="G982" s="34" t="s">
        <v>114</v>
      </c>
      <c r="H982" s="166" t="s">
        <v>2395</v>
      </c>
      <c r="I982" s="163" t="s">
        <v>2341</v>
      </c>
      <c r="J982" s="163" t="s">
        <v>2341</v>
      </c>
      <c r="K982" s="163" t="s">
        <v>2396</v>
      </c>
      <c r="L982" s="163" t="s">
        <v>2396</v>
      </c>
      <c r="M982" s="167">
        <v>45786</v>
      </c>
      <c r="N982" s="167" t="s">
        <v>2397</v>
      </c>
      <c r="O982" s="167" t="s">
        <v>2398</v>
      </c>
      <c r="P982" s="163">
        <v>22.55</v>
      </c>
      <c r="Q982" s="174">
        <v>71680</v>
      </c>
      <c r="R982" s="175">
        <v>0.07</v>
      </c>
      <c r="S982" s="176">
        <v>5017.6</v>
      </c>
      <c r="T982" s="164">
        <v>113146.88</v>
      </c>
      <c r="U982" s="164">
        <v>11314.68</v>
      </c>
      <c r="V982" s="164">
        <v>0.1</v>
      </c>
      <c r="W982" s="164">
        <v>50916.1</v>
      </c>
      <c r="X982" s="160">
        <v>0.45</v>
      </c>
      <c r="Y982" s="164">
        <v>1272.9015</v>
      </c>
      <c r="Z982" s="177">
        <v>0.1125</v>
      </c>
      <c r="AA982" s="164">
        <v>3818.7045</v>
      </c>
      <c r="AB982" s="160">
        <v>0.3375</v>
      </c>
      <c r="AC982" s="164">
        <v>50916.1</v>
      </c>
      <c r="AD982" s="180">
        <v>0.45</v>
      </c>
      <c r="AE982" s="147">
        <v>11314.68</v>
      </c>
      <c r="AF982" s="182"/>
      <c r="AG982" s="114" t="e">
        <f>#REF!-Y982</f>
        <v>#REF!</v>
      </c>
      <c r="AH982" s="34" t="s">
        <v>31</v>
      </c>
    </row>
    <row r="983" s="114" customFormat="1" ht="48" spans="1:34">
      <c r="A983" s="37">
        <v>24</v>
      </c>
      <c r="B983" s="37" t="s">
        <v>27</v>
      </c>
      <c r="C983" s="37" t="s">
        <v>2327</v>
      </c>
      <c r="D983" s="34" t="s">
        <v>31</v>
      </c>
      <c r="E983" s="163" t="s">
        <v>2328</v>
      </c>
      <c r="F983" s="163" t="s">
        <v>242</v>
      </c>
      <c r="G983" s="34" t="s">
        <v>114</v>
      </c>
      <c r="H983" s="166" t="s">
        <v>2399</v>
      </c>
      <c r="I983" s="163" t="s">
        <v>2400</v>
      </c>
      <c r="J983" s="163" t="s">
        <v>2400</v>
      </c>
      <c r="K983" s="163" t="s">
        <v>2401</v>
      </c>
      <c r="L983" s="163" t="s">
        <v>2401</v>
      </c>
      <c r="M983" s="167">
        <v>45796</v>
      </c>
      <c r="N983" s="167" t="s">
        <v>2402</v>
      </c>
      <c r="O983" s="167" t="s">
        <v>2403</v>
      </c>
      <c r="P983" s="163">
        <v>27.04</v>
      </c>
      <c r="Q983" s="174">
        <v>89600</v>
      </c>
      <c r="R983" s="175">
        <v>0.07</v>
      </c>
      <c r="S983" s="176">
        <v>6272</v>
      </c>
      <c r="T983" s="164">
        <v>169594.88</v>
      </c>
      <c r="U983" s="164">
        <v>16959.48</v>
      </c>
      <c r="V983" s="164">
        <v>0.1</v>
      </c>
      <c r="W983" s="164">
        <v>76317.7</v>
      </c>
      <c r="X983" s="160">
        <v>0.45</v>
      </c>
      <c r="Y983" s="164">
        <v>1907.9415</v>
      </c>
      <c r="Z983" s="177">
        <v>0.1125</v>
      </c>
      <c r="AA983" s="164">
        <v>5723.8245</v>
      </c>
      <c r="AB983" s="160">
        <v>0.3375</v>
      </c>
      <c r="AC983" s="164">
        <v>76317.7</v>
      </c>
      <c r="AD983" s="180">
        <v>0.45</v>
      </c>
      <c r="AE983" s="147">
        <v>16959.48</v>
      </c>
      <c r="AF983" s="182"/>
      <c r="AG983" s="114" t="e">
        <f>#REF!-Y983</f>
        <v>#REF!</v>
      </c>
      <c r="AH983" s="34" t="s">
        <v>31</v>
      </c>
    </row>
    <row r="984" s="114" customFormat="1" ht="36" spans="1:34">
      <c r="A984" s="37">
        <v>25</v>
      </c>
      <c r="B984" s="37" t="s">
        <v>27</v>
      </c>
      <c r="C984" s="37" t="s">
        <v>2327</v>
      </c>
      <c r="D984" s="34" t="s">
        <v>31</v>
      </c>
      <c r="E984" s="163" t="s">
        <v>2328</v>
      </c>
      <c r="F984" s="163" t="s">
        <v>2329</v>
      </c>
      <c r="G984" s="34" t="s">
        <v>114</v>
      </c>
      <c r="H984" s="166" t="s">
        <v>2404</v>
      </c>
      <c r="I984" s="163" t="s">
        <v>2405</v>
      </c>
      <c r="J984" s="163" t="s">
        <v>2405</v>
      </c>
      <c r="K984" s="163" t="s">
        <v>2383</v>
      </c>
      <c r="L984" s="163" t="s">
        <v>2383</v>
      </c>
      <c r="M984" s="167">
        <v>45799</v>
      </c>
      <c r="N984" s="167" t="s">
        <v>2406</v>
      </c>
      <c r="O984" s="167" t="s">
        <v>2407</v>
      </c>
      <c r="P984" s="163">
        <v>12.05</v>
      </c>
      <c r="Q984" s="174">
        <v>188500</v>
      </c>
      <c r="R984" s="175">
        <v>0.058</v>
      </c>
      <c r="S984" s="176">
        <v>10933</v>
      </c>
      <c r="T984" s="164">
        <v>131742.65</v>
      </c>
      <c r="U984" s="164">
        <v>13174.26</v>
      </c>
      <c r="V984" s="164">
        <v>0.1</v>
      </c>
      <c r="W984" s="164">
        <v>59284.2</v>
      </c>
      <c r="X984" s="160">
        <v>0.45</v>
      </c>
      <c r="Y984" s="164">
        <v>1482.10425</v>
      </c>
      <c r="Z984" s="177">
        <v>0.1125</v>
      </c>
      <c r="AA984" s="164">
        <v>4446.31275</v>
      </c>
      <c r="AB984" s="160">
        <v>0.3375</v>
      </c>
      <c r="AC984" s="164">
        <v>59284.19</v>
      </c>
      <c r="AD984" s="180">
        <v>0.45</v>
      </c>
      <c r="AE984" s="147">
        <v>13174.26</v>
      </c>
      <c r="AF984" s="182"/>
      <c r="AG984" s="114" t="e">
        <f>#REF!-Y984</f>
        <v>#REF!</v>
      </c>
      <c r="AH984" s="34" t="s">
        <v>31</v>
      </c>
    </row>
    <row r="985" s="114" customFormat="1" ht="48" spans="1:34">
      <c r="A985" s="37">
        <v>26</v>
      </c>
      <c r="B985" s="37" t="s">
        <v>27</v>
      </c>
      <c r="C985" s="37" t="s">
        <v>2327</v>
      </c>
      <c r="D985" s="34" t="s">
        <v>31</v>
      </c>
      <c r="E985" s="163" t="s">
        <v>2328</v>
      </c>
      <c r="F985" s="163" t="s">
        <v>2329</v>
      </c>
      <c r="G985" s="34" t="s">
        <v>114</v>
      </c>
      <c r="H985" s="166" t="s">
        <v>2408</v>
      </c>
      <c r="I985" s="163" t="s">
        <v>2409</v>
      </c>
      <c r="J985" s="163" t="s">
        <v>2409</v>
      </c>
      <c r="K985" s="163" t="s">
        <v>2410</v>
      </c>
      <c r="L985" s="163" t="s">
        <v>2410</v>
      </c>
      <c r="M985" s="167">
        <v>45799</v>
      </c>
      <c r="N985" s="167" t="s">
        <v>2406</v>
      </c>
      <c r="O985" s="167" t="s">
        <v>2411</v>
      </c>
      <c r="P985" s="163">
        <v>10</v>
      </c>
      <c r="Q985" s="174">
        <v>87000</v>
      </c>
      <c r="R985" s="175">
        <v>0.058</v>
      </c>
      <c r="S985" s="176">
        <v>5046</v>
      </c>
      <c r="T985" s="164">
        <v>50460</v>
      </c>
      <c r="U985" s="164">
        <v>5046</v>
      </c>
      <c r="V985" s="164">
        <v>0.1</v>
      </c>
      <c r="W985" s="164">
        <v>22707</v>
      </c>
      <c r="X985" s="160">
        <v>0.45</v>
      </c>
      <c r="Y985" s="164">
        <v>567.675</v>
      </c>
      <c r="Z985" s="177">
        <v>0.1125</v>
      </c>
      <c r="AA985" s="164">
        <v>1703.025</v>
      </c>
      <c r="AB985" s="160">
        <v>0.3375</v>
      </c>
      <c r="AC985" s="164">
        <v>22707</v>
      </c>
      <c r="AD985" s="180">
        <v>0.45</v>
      </c>
      <c r="AE985" s="147">
        <v>5046</v>
      </c>
      <c r="AF985" s="182"/>
      <c r="AG985" s="114" t="e">
        <f>#REF!-Y985</f>
        <v>#REF!</v>
      </c>
      <c r="AH985" s="34" t="s">
        <v>31</v>
      </c>
    </row>
    <row r="986" s="114" customFormat="1" ht="48" spans="1:34">
      <c r="A986" s="37">
        <v>27</v>
      </c>
      <c r="B986" s="37" t="s">
        <v>27</v>
      </c>
      <c r="C986" s="37" t="s">
        <v>2327</v>
      </c>
      <c r="D986" s="34" t="s">
        <v>31</v>
      </c>
      <c r="E986" s="163" t="s">
        <v>2328</v>
      </c>
      <c r="F986" s="163" t="s">
        <v>199</v>
      </c>
      <c r="G986" s="34" t="s">
        <v>114</v>
      </c>
      <c r="H986" s="166" t="s">
        <v>2412</v>
      </c>
      <c r="I986" s="163" t="s">
        <v>2409</v>
      </c>
      <c r="J986" s="163" t="s">
        <v>2409</v>
      </c>
      <c r="K986" s="163" t="s">
        <v>2410</v>
      </c>
      <c r="L986" s="163" t="s">
        <v>2410</v>
      </c>
      <c r="M986" s="167">
        <v>45799</v>
      </c>
      <c r="N986" s="167" t="s">
        <v>2406</v>
      </c>
      <c r="O986" s="167" t="s">
        <v>2413</v>
      </c>
      <c r="P986" s="163">
        <v>9</v>
      </c>
      <c r="Q986" s="174">
        <v>81600</v>
      </c>
      <c r="R986" s="175">
        <v>0.07</v>
      </c>
      <c r="S986" s="176">
        <v>5712</v>
      </c>
      <c r="T986" s="164">
        <v>51408</v>
      </c>
      <c r="U986" s="164">
        <v>5140.8</v>
      </c>
      <c r="V986" s="164">
        <v>0.1</v>
      </c>
      <c r="W986" s="164">
        <v>23133.6</v>
      </c>
      <c r="X986" s="160">
        <v>0.45</v>
      </c>
      <c r="Y986" s="164">
        <v>578.34</v>
      </c>
      <c r="Z986" s="177">
        <v>0.1125</v>
      </c>
      <c r="AA986" s="164">
        <v>1735.02</v>
      </c>
      <c r="AB986" s="160">
        <v>0.3375</v>
      </c>
      <c r="AC986" s="164">
        <v>23133.6</v>
      </c>
      <c r="AD986" s="180">
        <v>0.45</v>
      </c>
      <c r="AE986" s="147">
        <v>5140.8</v>
      </c>
      <c r="AF986" s="182"/>
      <c r="AG986" s="114" t="e">
        <f>#REF!-Y986</f>
        <v>#REF!</v>
      </c>
      <c r="AH986" s="34" t="s">
        <v>31</v>
      </c>
    </row>
    <row r="987" s="114" customFormat="1" ht="48" spans="1:34">
      <c r="A987" s="37">
        <v>28</v>
      </c>
      <c r="B987" s="37" t="s">
        <v>27</v>
      </c>
      <c r="C987" s="37" t="s">
        <v>2327</v>
      </c>
      <c r="D987" s="34" t="s">
        <v>31</v>
      </c>
      <c r="E987" s="163" t="s">
        <v>2328</v>
      </c>
      <c r="F987" s="163" t="s">
        <v>209</v>
      </c>
      <c r="G987" s="34" t="s">
        <v>114</v>
      </c>
      <c r="H987" s="166" t="s">
        <v>2414</v>
      </c>
      <c r="I987" s="163" t="s">
        <v>2415</v>
      </c>
      <c r="J987" s="163" t="s">
        <v>2415</v>
      </c>
      <c r="K987" s="163" t="s">
        <v>2410</v>
      </c>
      <c r="L987" s="163" t="s">
        <v>2410</v>
      </c>
      <c r="M987" s="167">
        <v>45803</v>
      </c>
      <c r="N987" s="167" t="s">
        <v>2416</v>
      </c>
      <c r="O987" s="167" t="s">
        <v>2417</v>
      </c>
      <c r="P987" s="163">
        <v>6.5</v>
      </c>
      <c r="Q987" s="174">
        <v>170800</v>
      </c>
      <c r="R987" s="175">
        <v>0.07</v>
      </c>
      <c r="S987" s="176">
        <v>11956</v>
      </c>
      <c r="T987" s="164">
        <v>77714</v>
      </c>
      <c r="U987" s="164">
        <v>7771.4</v>
      </c>
      <c r="V987" s="164">
        <v>0.1</v>
      </c>
      <c r="W987" s="164">
        <v>34971.3</v>
      </c>
      <c r="X987" s="160">
        <v>0.45</v>
      </c>
      <c r="Y987" s="164">
        <v>874.2825</v>
      </c>
      <c r="Z987" s="177">
        <v>0.1125</v>
      </c>
      <c r="AA987" s="164">
        <v>2622.8475</v>
      </c>
      <c r="AB987" s="160">
        <v>0.3375</v>
      </c>
      <c r="AC987" s="164">
        <v>34971.3</v>
      </c>
      <c r="AD987" s="180">
        <v>0.45</v>
      </c>
      <c r="AE987" s="147">
        <v>7771.4</v>
      </c>
      <c r="AF987" s="182"/>
      <c r="AG987" s="114" t="e">
        <f>#REF!-Y987</f>
        <v>#REF!</v>
      </c>
      <c r="AH987" s="34" t="s">
        <v>31</v>
      </c>
    </row>
    <row r="988" s="114" customFormat="1" ht="48" spans="1:34">
      <c r="A988" s="37">
        <v>29</v>
      </c>
      <c r="B988" s="37" t="s">
        <v>27</v>
      </c>
      <c r="C988" s="37" t="s">
        <v>2327</v>
      </c>
      <c r="D988" s="34" t="s">
        <v>31</v>
      </c>
      <c r="E988" s="163" t="s">
        <v>2328</v>
      </c>
      <c r="F988" s="163" t="s">
        <v>242</v>
      </c>
      <c r="G988" s="34" t="s">
        <v>114</v>
      </c>
      <c r="H988" s="166" t="s">
        <v>2418</v>
      </c>
      <c r="I988" s="163" t="s">
        <v>2415</v>
      </c>
      <c r="J988" s="163" t="s">
        <v>2415</v>
      </c>
      <c r="K988" s="163" t="s">
        <v>2410</v>
      </c>
      <c r="L988" s="163" t="s">
        <v>2410</v>
      </c>
      <c r="M988" s="167">
        <v>45803</v>
      </c>
      <c r="N988" s="167" t="s">
        <v>2416</v>
      </c>
      <c r="O988" s="167" t="s">
        <v>2419</v>
      </c>
      <c r="P988" s="163">
        <v>6</v>
      </c>
      <c r="Q988" s="174">
        <v>71680</v>
      </c>
      <c r="R988" s="175">
        <v>0.058</v>
      </c>
      <c r="S988" s="176">
        <v>4157.44</v>
      </c>
      <c r="T988" s="164">
        <v>24944.64</v>
      </c>
      <c r="U988" s="164">
        <v>2494.46</v>
      </c>
      <c r="V988" s="164">
        <v>0.1</v>
      </c>
      <c r="W988" s="164">
        <v>11225.09</v>
      </c>
      <c r="X988" s="160">
        <v>0.45</v>
      </c>
      <c r="Y988" s="164">
        <v>280.62675</v>
      </c>
      <c r="Z988" s="177">
        <v>0.1125</v>
      </c>
      <c r="AA988" s="164">
        <v>841.88025</v>
      </c>
      <c r="AB988" s="160">
        <v>0.3375</v>
      </c>
      <c r="AC988" s="164">
        <v>11225.09</v>
      </c>
      <c r="AD988" s="180">
        <v>0.45</v>
      </c>
      <c r="AE988" s="147">
        <v>2494.46</v>
      </c>
      <c r="AF988" s="182"/>
      <c r="AG988" s="114" t="e">
        <f>#REF!-Y988</f>
        <v>#REF!</v>
      </c>
      <c r="AH988" s="34" t="s">
        <v>31</v>
      </c>
    </row>
    <row r="989" s="114" customFormat="1" ht="48" spans="1:34">
      <c r="A989" s="37">
        <v>30</v>
      </c>
      <c r="B989" s="37" t="s">
        <v>27</v>
      </c>
      <c r="C989" s="37" t="s">
        <v>2327</v>
      </c>
      <c r="D989" s="34" t="s">
        <v>31</v>
      </c>
      <c r="E989" s="163" t="s">
        <v>2328</v>
      </c>
      <c r="F989" s="163" t="s">
        <v>242</v>
      </c>
      <c r="G989" s="34" t="s">
        <v>114</v>
      </c>
      <c r="H989" s="166" t="s">
        <v>2420</v>
      </c>
      <c r="I989" s="163" t="s">
        <v>2391</v>
      </c>
      <c r="J989" s="163" t="s">
        <v>2391</v>
      </c>
      <c r="K989" s="163" t="s">
        <v>2392</v>
      </c>
      <c r="L989" s="163" t="s">
        <v>2392</v>
      </c>
      <c r="M989" s="167">
        <v>45804</v>
      </c>
      <c r="N989" s="167" t="s">
        <v>2421</v>
      </c>
      <c r="O989" s="167" t="s">
        <v>2422</v>
      </c>
      <c r="P989" s="163">
        <v>12</v>
      </c>
      <c r="Q989" s="174">
        <v>44053</v>
      </c>
      <c r="R989" s="175">
        <v>0.0638</v>
      </c>
      <c r="S989" s="176">
        <v>2810.6</v>
      </c>
      <c r="T989" s="164">
        <v>33727.23</v>
      </c>
      <c r="U989" s="164">
        <v>3372.72</v>
      </c>
      <c r="V989" s="164">
        <v>0.1</v>
      </c>
      <c r="W989" s="164">
        <v>15177.26</v>
      </c>
      <c r="X989" s="160">
        <v>0.45</v>
      </c>
      <c r="Y989" s="164">
        <v>379.431</v>
      </c>
      <c r="Z989" s="177">
        <v>0.1125</v>
      </c>
      <c r="AA989" s="164">
        <v>1138.293</v>
      </c>
      <c r="AB989" s="160">
        <v>0.3375</v>
      </c>
      <c r="AC989" s="164">
        <v>15177.25</v>
      </c>
      <c r="AD989" s="180">
        <v>0.45</v>
      </c>
      <c r="AE989" s="147">
        <v>3372.72</v>
      </c>
      <c r="AF989" s="182"/>
      <c r="AG989" s="114" t="e">
        <f>#REF!-Y989</f>
        <v>#REF!</v>
      </c>
      <c r="AH989" s="34" t="s">
        <v>31</v>
      </c>
    </row>
    <row r="990" s="114" customFormat="1" ht="48" spans="1:34">
      <c r="A990" s="37">
        <v>31</v>
      </c>
      <c r="B990" s="37" t="s">
        <v>27</v>
      </c>
      <c r="C990" s="37" t="s">
        <v>2327</v>
      </c>
      <c r="D990" s="34" t="s">
        <v>31</v>
      </c>
      <c r="E990" s="163" t="s">
        <v>2328</v>
      </c>
      <c r="F990" s="163" t="s">
        <v>209</v>
      </c>
      <c r="G990" s="34" t="s">
        <v>114</v>
      </c>
      <c r="H990" s="166" t="s">
        <v>2423</v>
      </c>
      <c r="I990" s="163" t="s">
        <v>2424</v>
      </c>
      <c r="J990" s="163" t="s">
        <v>2424</v>
      </c>
      <c r="K990" s="163" t="s">
        <v>2425</v>
      </c>
      <c r="L990" s="163" t="s">
        <v>2425</v>
      </c>
      <c r="M990" s="167">
        <v>45805</v>
      </c>
      <c r="N990" s="167" t="s">
        <v>2426</v>
      </c>
      <c r="O990" s="167" t="s">
        <v>2427</v>
      </c>
      <c r="P990" s="163">
        <v>16</v>
      </c>
      <c r="Q990" s="174">
        <v>170800</v>
      </c>
      <c r="R990" s="175">
        <v>0.07</v>
      </c>
      <c r="S990" s="176">
        <v>11956</v>
      </c>
      <c r="T990" s="164">
        <v>191296</v>
      </c>
      <c r="U990" s="164">
        <v>19129.6</v>
      </c>
      <c r="V990" s="164">
        <v>0.1</v>
      </c>
      <c r="W990" s="164">
        <v>86083.2</v>
      </c>
      <c r="X990" s="160">
        <v>0.45</v>
      </c>
      <c r="Y990" s="164">
        <v>2152.08</v>
      </c>
      <c r="Z990" s="177">
        <v>0.1125</v>
      </c>
      <c r="AA990" s="164">
        <v>6456.24</v>
      </c>
      <c r="AB990" s="160">
        <v>0.3375</v>
      </c>
      <c r="AC990" s="164">
        <v>86083.2</v>
      </c>
      <c r="AD990" s="180">
        <v>0.45</v>
      </c>
      <c r="AE990" s="147">
        <v>19129.6</v>
      </c>
      <c r="AF990" s="182"/>
      <c r="AG990" s="114" t="e">
        <f>#REF!-Y990</f>
        <v>#REF!</v>
      </c>
      <c r="AH990" s="34" t="s">
        <v>31</v>
      </c>
    </row>
    <row r="991" s="114" customFormat="1" ht="48" spans="1:34">
      <c r="A991" s="37">
        <v>32</v>
      </c>
      <c r="B991" s="37" t="s">
        <v>27</v>
      </c>
      <c r="C991" s="37" t="s">
        <v>2327</v>
      </c>
      <c r="D991" s="34" t="s">
        <v>31</v>
      </c>
      <c r="E991" s="163" t="s">
        <v>2328</v>
      </c>
      <c r="F991" s="163" t="s">
        <v>2329</v>
      </c>
      <c r="G991" s="34" t="s">
        <v>114</v>
      </c>
      <c r="H991" s="166" t="s">
        <v>2428</v>
      </c>
      <c r="I991" s="163" t="s">
        <v>2429</v>
      </c>
      <c r="J991" s="163" t="s">
        <v>2429</v>
      </c>
      <c r="K991" s="163" t="s">
        <v>2430</v>
      </c>
      <c r="L991" s="163" t="s">
        <v>2430</v>
      </c>
      <c r="M991" s="167">
        <v>45806</v>
      </c>
      <c r="N991" s="167" t="s">
        <v>2426</v>
      </c>
      <c r="O991" s="167" t="s">
        <v>2362</v>
      </c>
      <c r="P991" s="163">
        <v>71.7</v>
      </c>
      <c r="Q991" s="174">
        <v>188500</v>
      </c>
      <c r="R991" s="175">
        <v>0.058</v>
      </c>
      <c r="S991" s="176">
        <v>10933</v>
      </c>
      <c r="T991" s="164">
        <v>783896.1</v>
      </c>
      <c r="U991" s="164">
        <v>78389.61</v>
      </c>
      <c r="V991" s="164">
        <v>0.1</v>
      </c>
      <c r="W991" s="164">
        <v>352753.24</v>
      </c>
      <c r="X991" s="160">
        <v>0.45</v>
      </c>
      <c r="Y991" s="164">
        <v>8818.831125</v>
      </c>
      <c r="Z991" s="177">
        <v>0.1125</v>
      </c>
      <c r="AA991" s="164">
        <v>26456.493375</v>
      </c>
      <c r="AB991" s="160">
        <v>0.3375</v>
      </c>
      <c r="AC991" s="164">
        <v>352753.25</v>
      </c>
      <c r="AD991" s="180">
        <v>0.45</v>
      </c>
      <c r="AE991" s="147">
        <v>78389.61</v>
      </c>
      <c r="AF991" s="182"/>
      <c r="AG991" s="114" t="e">
        <f>#REF!-Y991</f>
        <v>#REF!</v>
      </c>
      <c r="AH991" s="34" t="s">
        <v>31</v>
      </c>
    </row>
    <row r="992" s="114" customFormat="1" ht="48" spans="1:34">
      <c r="A992" s="37">
        <v>33</v>
      </c>
      <c r="B992" s="37" t="s">
        <v>27</v>
      </c>
      <c r="C992" s="37" t="s">
        <v>2327</v>
      </c>
      <c r="D992" s="34" t="s">
        <v>31</v>
      </c>
      <c r="E992" s="163" t="s">
        <v>2328</v>
      </c>
      <c r="F992" s="163" t="s">
        <v>199</v>
      </c>
      <c r="G992" s="34" t="s">
        <v>114</v>
      </c>
      <c r="H992" s="166" t="s">
        <v>2431</v>
      </c>
      <c r="I992" s="163" t="s">
        <v>2336</v>
      </c>
      <c r="J992" s="163" t="s">
        <v>2336</v>
      </c>
      <c r="K992" s="163" t="s">
        <v>2432</v>
      </c>
      <c r="L992" s="163" t="s">
        <v>2432</v>
      </c>
      <c r="M992" s="167">
        <v>45806</v>
      </c>
      <c r="N992" s="167" t="s">
        <v>2426</v>
      </c>
      <c r="O992" s="167" t="s">
        <v>2362</v>
      </c>
      <c r="P992" s="163">
        <v>25</v>
      </c>
      <c r="Q992" s="174">
        <v>51000</v>
      </c>
      <c r="R992" s="175">
        <v>0.058</v>
      </c>
      <c r="S992" s="176">
        <v>2958</v>
      </c>
      <c r="T992" s="164">
        <v>73950</v>
      </c>
      <c r="U992" s="164">
        <v>7395</v>
      </c>
      <c r="V992" s="164">
        <v>0.1</v>
      </c>
      <c r="W992" s="164">
        <v>33277.5</v>
      </c>
      <c r="X992" s="160">
        <v>0.45</v>
      </c>
      <c r="Y992" s="164">
        <v>831.9375</v>
      </c>
      <c r="Z992" s="177">
        <v>0.1125</v>
      </c>
      <c r="AA992" s="164">
        <v>2495.8125</v>
      </c>
      <c r="AB992" s="160">
        <v>0.3375</v>
      </c>
      <c r="AC992" s="164">
        <v>33277.5</v>
      </c>
      <c r="AD992" s="180">
        <v>0.45</v>
      </c>
      <c r="AE992" s="147">
        <v>7395</v>
      </c>
      <c r="AF992" s="182"/>
      <c r="AG992" s="114" t="e">
        <f>#REF!-Y992</f>
        <v>#REF!</v>
      </c>
      <c r="AH992" s="34" t="s">
        <v>31</v>
      </c>
    </row>
    <row r="993" s="114" customFormat="1" ht="48" spans="1:34">
      <c r="A993" s="37">
        <v>34</v>
      </c>
      <c r="B993" s="37" t="s">
        <v>27</v>
      </c>
      <c r="C993" s="37" t="s">
        <v>2327</v>
      </c>
      <c r="D993" s="34" t="s">
        <v>31</v>
      </c>
      <c r="E993" s="163" t="s">
        <v>2328</v>
      </c>
      <c r="F993" s="163" t="s">
        <v>242</v>
      </c>
      <c r="G993" s="34" t="s">
        <v>114</v>
      </c>
      <c r="H993" s="166" t="s">
        <v>2433</v>
      </c>
      <c r="I993" s="163" t="s">
        <v>2434</v>
      </c>
      <c r="J993" s="163" t="s">
        <v>2434</v>
      </c>
      <c r="K993" s="163" t="s">
        <v>2435</v>
      </c>
      <c r="L993" s="163" t="s">
        <v>2435</v>
      </c>
      <c r="M993" s="167">
        <v>45805</v>
      </c>
      <c r="N993" s="167" t="s">
        <v>2426</v>
      </c>
      <c r="O993" s="167" t="s">
        <v>2427</v>
      </c>
      <c r="P993" s="163">
        <v>17.78</v>
      </c>
      <c r="Q993" s="174">
        <v>93037</v>
      </c>
      <c r="R993" s="175">
        <v>0.07</v>
      </c>
      <c r="S993" s="176">
        <v>6512.58</v>
      </c>
      <c r="T993" s="164">
        <v>115793.66</v>
      </c>
      <c r="U993" s="164">
        <v>11579.36</v>
      </c>
      <c r="V993" s="164">
        <v>0.1</v>
      </c>
      <c r="W993" s="164">
        <v>52107.15</v>
      </c>
      <c r="X993" s="160">
        <v>0.45</v>
      </c>
      <c r="Y993" s="164">
        <v>1302.678</v>
      </c>
      <c r="Z993" s="177">
        <v>0.1125</v>
      </c>
      <c r="AA993" s="164">
        <v>3908.034</v>
      </c>
      <c r="AB993" s="160">
        <v>0.3375</v>
      </c>
      <c r="AC993" s="164">
        <v>52107.15</v>
      </c>
      <c r="AD993" s="180">
        <v>0.45</v>
      </c>
      <c r="AE993" s="147">
        <v>11579.36</v>
      </c>
      <c r="AF993" s="182"/>
      <c r="AG993" s="114" t="e">
        <f>#REF!-Y993</f>
        <v>#REF!</v>
      </c>
      <c r="AH993" s="34" t="s">
        <v>31</v>
      </c>
    </row>
    <row r="994" s="114" customFormat="1" ht="48" spans="1:34">
      <c r="A994" s="37">
        <v>35</v>
      </c>
      <c r="B994" s="37" t="s">
        <v>27</v>
      </c>
      <c r="C994" s="37" t="s">
        <v>2327</v>
      </c>
      <c r="D994" s="34" t="s">
        <v>31</v>
      </c>
      <c r="E994" s="163" t="s">
        <v>2328</v>
      </c>
      <c r="F994" s="163" t="s">
        <v>2436</v>
      </c>
      <c r="G994" s="34" t="s">
        <v>114</v>
      </c>
      <c r="H994" s="166" t="s">
        <v>2437</v>
      </c>
      <c r="I994" s="163" t="s">
        <v>2336</v>
      </c>
      <c r="J994" s="163" t="s">
        <v>2336</v>
      </c>
      <c r="K994" s="163" t="s">
        <v>2432</v>
      </c>
      <c r="L994" s="163" t="s">
        <v>2432</v>
      </c>
      <c r="M994" s="167">
        <v>45806</v>
      </c>
      <c r="N994" s="167" t="s">
        <v>2426</v>
      </c>
      <c r="O994" s="167" t="s">
        <v>2362</v>
      </c>
      <c r="P994" s="163">
        <v>12</v>
      </c>
      <c r="Q994" s="174">
        <v>72500</v>
      </c>
      <c r="R994" s="175">
        <v>0.058</v>
      </c>
      <c r="S994" s="176">
        <v>4205</v>
      </c>
      <c r="T994" s="164">
        <v>50460</v>
      </c>
      <c r="U994" s="164">
        <v>5046</v>
      </c>
      <c r="V994" s="164">
        <v>0.1</v>
      </c>
      <c r="W994" s="164">
        <v>22707</v>
      </c>
      <c r="X994" s="160">
        <v>0.45</v>
      </c>
      <c r="Y994" s="164">
        <v>567.675</v>
      </c>
      <c r="Z994" s="177">
        <v>0.1125</v>
      </c>
      <c r="AA994" s="164">
        <v>1703.025</v>
      </c>
      <c r="AB994" s="160">
        <v>0.3375</v>
      </c>
      <c r="AC994" s="164">
        <v>22707</v>
      </c>
      <c r="AD994" s="180">
        <v>0.45</v>
      </c>
      <c r="AE994" s="147">
        <v>5046</v>
      </c>
      <c r="AF994" s="182"/>
      <c r="AG994" s="114" t="e">
        <f>#REF!-Y994</f>
        <v>#REF!</v>
      </c>
      <c r="AH994" s="34" t="s">
        <v>31</v>
      </c>
    </row>
    <row r="995" s="114" customFormat="1" ht="48" spans="1:34">
      <c r="A995" s="37">
        <v>36</v>
      </c>
      <c r="B995" s="37" t="s">
        <v>27</v>
      </c>
      <c r="C995" s="37" t="s">
        <v>2327</v>
      </c>
      <c r="D995" s="34" t="s">
        <v>31</v>
      </c>
      <c r="E995" s="163" t="s">
        <v>2328</v>
      </c>
      <c r="F995" s="163" t="s">
        <v>242</v>
      </c>
      <c r="G995" s="34" t="s">
        <v>114</v>
      </c>
      <c r="H995" s="166" t="s">
        <v>2437</v>
      </c>
      <c r="I995" s="163" t="s">
        <v>2336</v>
      </c>
      <c r="J995" s="163" t="s">
        <v>2336</v>
      </c>
      <c r="K995" s="163" t="s">
        <v>2432</v>
      </c>
      <c r="L995" s="163" t="s">
        <v>2432</v>
      </c>
      <c r="M995" s="167">
        <v>45806</v>
      </c>
      <c r="N995" s="167" t="s">
        <v>2426</v>
      </c>
      <c r="O995" s="167" t="s">
        <v>2362</v>
      </c>
      <c r="P995" s="163">
        <v>8.86</v>
      </c>
      <c r="Q995" s="174">
        <v>60928</v>
      </c>
      <c r="R995" s="175">
        <v>0.058</v>
      </c>
      <c r="S995" s="176">
        <v>3533.82</v>
      </c>
      <c r="T995" s="164">
        <v>31309.68</v>
      </c>
      <c r="U995" s="164">
        <v>3130.96</v>
      </c>
      <c r="V995" s="164">
        <v>0.1</v>
      </c>
      <c r="W995" s="164">
        <v>14089.36</v>
      </c>
      <c r="X995" s="160">
        <v>0.45</v>
      </c>
      <c r="Y995" s="164">
        <v>352.233</v>
      </c>
      <c r="Z995" s="177">
        <v>0.1125</v>
      </c>
      <c r="AA995" s="164">
        <v>1056.699</v>
      </c>
      <c r="AB995" s="160">
        <v>0.3375</v>
      </c>
      <c r="AC995" s="164">
        <v>14089.36</v>
      </c>
      <c r="AD995" s="180">
        <v>0.45</v>
      </c>
      <c r="AE995" s="147">
        <v>3130.96</v>
      </c>
      <c r="AF995" s="182"/>
      <c r="AG995" s="114" t="e">
        <f>#REF!-Y995</f>
        <v>#REF!</v>
      </c>
      <c r="AH995" s="34" t="s">
        <v>31</v>
      </c>
    </row>
    <row r="996" s="114" customFormat="1" ht="48" spans="1:34">
      <c r="A996" s="37">
        <v>37</v>
      </c>
      <c r="B996" s="37" t="s">
        <v>27</v>
      </c>
      <c r="C996" s="37" t="s">
        <v>2327</v>
      </c>
      <c r="D996" s="34" t="s">
        <v>31</v>
      </c>
      <c r="E996" s="163" t="s">
        <v>2328</v>
      </c>
      <c r="F996" s="163" t="s">
        <v>199</v>
      </c>
      <c r="G996" s="34" t="s">
        <v>114</v>
      </c>
      <c r="H996" s="166" t="s">
        <v>2437</v>
      </c>
      <c r="I996" s="163" t="s">
        <v>2336</v>
      </c>
      <c r="J996" s="163" t="s">
        <v>2336</v>
      </c>
      <c r="K996" s="163" t="s">
        <v>2432</v>
      </c>
      <c r="L996" s="163" t="s">
        <v>2432</v>
      </c>
      <c r="M996" s="167">
        <v>45806</v>
      </c>
      <c r="N996" s="167" t="s">
        <v>2426</v>
      </c>
      <c r="O996" s="167" t="s">
        <v>2362</v>
      </c>
      <c r="P996" s="163">
        <v>10.68</v>
      </c>
      <c r="Q996" s="174">
        <v>51000</v>
      </c>
      <c r="R996" s="175">
        <v>0.058</v>
      </c>
      <c r="S996" s="176">
        <v>2958</v>
      </c>
      <c r="T996" s="164">
        <v>31591.44</v>
      </c>
      <c r="U996" s="164">
        <v>3159.14</v>
      </c>
      <c r="V996" s="164">
        <v>0.1</v>
      </c>
      <c r="W996" s="164">
        <v>14216.15</v>
      </c>
      <c r="X996" s="160">
        <v>0.45</v>
      </c>
      <c r="Y996" s="164">
        <v>355.40325</v>
      </c>
      <c r="Z996" s="177">
        <v>0.1125</v>
      </c>
      <c r="AA996" s="164">
        <v>1066.20975</v>
      </c>
      <c r="AB996" s="160">
        <v>0.3375</v>
      </c>
      <c r="AC996" s="164">
        <v>14216.15</v>
      </c>
      <c r="AD996" s="180">
        <v>0.45</v>
      </c>
      <c r="AE996" s="147">
        <v>3159.14</v>
      </c>
      <c r="AF996" s="182"/>
      <c r="AG996" s="114" t="e">
        <f>#REF!-Y996</f>
        <v>#REF!</v>
      </c>
      <c r="AH996" s="34" t="s">
        <v>31</v>
      </c>
    </row>
    <row r="997" s="114" customFormat="1" ht="36" spans="1:34">
      <c r="A997" s="37">
        <v>38</v>
      </c>
      <c r="B997" s="37" t="s">
        <v>27</v>
      </c>
      <c r="C997" s="37" t="s">
        <v>2327</v>
      </c>
      <c r="D997" s="34" t="s">
        <v>31</v>
      </c>
      <c r="E997" s="163" t="s">
        <v>2328</v>
      </c>
      <c r="F997" s="163" t="s">
        <v>209</v>
      </c>
      <c r="G997" s="34" t="s">
        <v>114</v>
      </c>
      <c r="H997" s="166" t="s">
        <v>2438</v>
      </c>
      <c r="I997" s="163" t="s">
        <v>2439</v>
      </c>
      <c r="J997" s="163" t="s">
        <v>2439</v>
      </c>
      <c r="K997" s="163" t="s">
        <v>2440</v>
      </c>
      <c r="L997" s="163" t="s">
        <v>2440</v>
      </c>
      <c r="M997" s="167">
        <v>45807</v>
      </c>
      <c r="N997" s="167" t="s">
        <v>1414</v>
      </c>
      <c r="O997" s="167" t="s">
        <v>2362</v>
      </c>
      <c r="P997" s="163">
        <v>44.54</v>
      </c>
      <c r="Q997" s="174">
        <v>176000</v>
      </c>
      <c r="R997" s="175">
        <v>0.058</v>
      </c>
      <c r="S997" s="176">
        <v>10208</v>
      </c>
      <c r="T997" s="164">
        <v>454664.32</v>
      </c>
      <c r="U997" s="164">
        <v>45466.43</v>
      </c>
      <c r="V997" s="164">
        <v>0.1</v>
      </c>
      <c r="W997" s="164">
        <v>204598.95</v>
      </c>
      <c r="X997" s="160">
        <v>0.45</v>
      </c>
      <c r="Y997" s="164">
        <v>5114.973375</v>
      </c>
      <c r="Z997" s="177">
        <v>0.1125</v>
      </c>
      <c r="AA997" s="164">
        <v>15344.920125</v>
      </c>
      <c r="AB997" s="160">
        <v>0.3375</v>
      </c>
      <c r="AC997" s="164">
        <v>204598.94</v>
      </c>
      <c r="AD997" s="180">
        <v>0.45</v>
      </c>
      <c r="AE997" s="147">
        <v>45466.43</v>
      </c>
      <c r="AF997" s="182"/>
      <c r="AG997" s="114" t="e">
        <f>#REF!-Y997</f>
        <v>#REF!</v>
      </c>
      <c r="AH997" s="34" t="s">
        <v>31</v>
      </c>
    </row>
    <row r="998" s="114" customFormat="1" ht="36" spans="1:34">
      <c r="A998" s="37">
        <v>39</v>
      </c>
      <c r="B998" s="37" t="s">
        <v>27</v>
      </c>
      <c r="C998" s="37" t="s">
        <v>2327</v>
      </c>
      <c r="D998" s="34" t="s">
        <v>31</v>
      </c>
      <c r="E998" s="163" t="s">
        <v>2328</v>
      </c>
      <c r="F998" s="163" t="s">
        <v>209</v>
      </c>
      <c r="G998" s="34" t="s">
        <v>114</v>
      </c>
      <c r="H998" s="166" t="s">
        <v>2438</v>
      </c>
      <c r="I998" s="163" t="s">
        <v>2439</v>
      </c>
      <c r="J998" s="163" t="s">
        <v>2439</v>
      </c>
      <c r="K998" s="163" t="s">
        <v>2440</v>
      </c>
      <c r="L998" s="163" t="s">
        <v>2440</v>
      </c>
      <c r="M998" s="167">
        <v>45807</v>
      </c>
      <c r="N998" s="167" t="s">
        <v>1414</v>
      </c>
      <c r="O998" s="167" t="s">
        <v>2362</v>
      </c>
      <c r="P998" s="163">
        <v>15.76</v>
      </c>
      <c r="Q998" s="174">
        <v>224000</v>
      </c>
      <c r="R998" s="175">
        <v>0.058</v>
      </c>
      <c r="S998" s="176">
        <v>12992</v>
      </c>
      <c r="T998" s="164">
        <v>204753.92</v>
      </c>
      <c r="U998" s="164">
        <v>20475.39</v>
      </c>
      <c r="V998" s="164">
        <v>0.1</v>
      </c>
      <c r="W998" s="164">
        <v>92139.27</v>
      </c>
      <c r="X998" s="160">
        <v>0.45</v>
      </c>
      <c r="Y998" s="164">
        <v>2303.481375</v>
      </c>
      <c r="Z998" s="177">
        <v>0.1125</v>
      </c>
      <c r="AA998" s="164">
        <v>6910.444125</v>
      </c>
      <c r="AB998" s="160">
        <v>0.3375</v>
      </c>
      <c r="AC998" s="164">
        <v>92139.26</v>
      </c>
      <c r="AD998" s="180">
        <v>0.45</v>
      </c>
      <c r="AE998" s="147">
        <v>20475.39</v>
      </c>
      <c r="AF998" s="182"/>
      <c r="AG998" s="114" t="e">
        <f>#REF!-Y998</f>
        <v>#REF!</v>
      </c>
      <c r="AH998" s="34" t="s">
        <v>31</v>
      </c>
    </row>
    <row r="999" s="114" customFormat="1" ht="36" spans="1:34">
      <c r="A999" s="37">
        <v>40</v>
      </c>
      <c r="B999" s="37" t="s">
        <v>27</v>
      </c>
      <c r="C999" s="37" t="s">
        <v>2327</v>
      </c>
      <c r="D999" s="34" t="s">
        <v>31</v>
      </c>
      <c r="E999" s="163" t="s">
        <v>2328</v>
      </c>
      <c r="F999" s="163" t="s">
        <v>2441</v>
      </c>
      <c r="G999" s="34" t="s">
        <v>114</v>
      </c>
      <c r="H999" s="166" t="s">
        <v>2438</v>
      </c>
      <c r="I999" s="163" t="s">
        <v>2439</v>
      </c>
      <c r="J999" s="163" t="s">
        <v>2439</v>
      </c>
      <c r="K999" s="163" t="s">
        <v>2440</v>
      </c>
      <c r="L999" s="163" t="s">
        <v>2440</v>
      </c>
      <c r="M999" s="167">
        <v>45807</v>
      </c>
      <c r="N999" s="167" t="s">
        <v>1414</v>
      </c>
      <c r="O999" s="167" t="s">
        <v>2362</v>
      </c>
      <c r="P999" s="163">
        <v>16.5</v>
      </c>
      <c r="Q999" s="174">
        <v>96800</v>
      </c>
      <c r="R999" s="175">
        <v>0.058</v>
      </c>
      <c r="S999" s="176">
        <v>5614.4</v>
      </c>
      <c r="T999" s="164">
        <v>92637.6</v>
      </c>
      <c r="U999" s="164">
        <v>9263.76</v>
      </c>
      <c r="V999" s="164">
        <v>0.1</v>
      </c>
      <c r="W999" s="164">
        <v>41686.92</v>
      </c>
      <c r="X999" s="160">
        <v>0.45</v>
      </c>
      <c r="Y999" s="164">
        <v>1042.173</v>
      </c>
      <c r="Z999" s="177">
        <v>0.1125</v>
      </c>
      <c r="AA999" s="164">
        <v>3126.519</v>
      </c>
      <c r="AB999" s="160">
        <v>0.3375</v>
      </c>
      <c r="AC999" s="164">
        <v>41686.92</v>
      </c>
      <c r="AD999" s="180">
        <v>0.45</v>
      </c>
      <c r="AE999" s="147">
        <v>9263.76</v>
      </c>
      <c r="AF999" s="182"/>
      <c r="AG999" s="114" t="e">
        <f>#REF!-Y999</f>
        <v>#REF!</v>
      </c>
      <c r="AH999" s="34" t="s">
        <v>31</v>
      </c>
    </row>
    <row r="1000" s="114" customFormat="1" ht="36" spans="1:34">
      <c r="A1000" s="37">
        <v>41</v>
      </c>
      <c r="B1000" s="37" t="s">
        <v>27</v>
      </c>
      <c r="C1000" s="37" t="s">
        <v>2327</v>
      </c>
      <c r="D1000" s="34" t="s">
        <v>31</v>
      </c>
      <c r="E1000" s="163" t="s">
        <v>2328</v>
      </c>
      <c r="F1000" s="163" t="s">
        <v>209</v>
      </c>
      <c r="G1000" s="34" t="s">
        <v>114</v>
      </c>
      <c r="H1000" s="166" t="s">
        <v>2442</v>
      </c>
      <c r="I1000" s="163" t="s">
        <v>2443</v>
      </c>
      <c r="J1000" s="163" t="s">
        <v>2443</v>
      </c>
      <c r="K1000" s="163" t="s">
        <v>2444</v>
      </c>
      <c r="L1000" s="163" t="s">
        <v>2444</v>
      </c>
      <c r="M1000" s="167">
        <v>45807</v>
      </c>
      <c r="N1000" s="167" t="s">
        <v>1414</v>
      </c>
      <c r="O1000" s="167" t="s">
        <v>2445</v>
      </c>
      <c r="P1000" s="163">
        <v>91.5</v>
      </c>
      <c r="Q1000" s="174">
        <v>224000</v>
      </c>
      <c r="R1000" s="175">
        <v>0.077</v>
      </c>
      <c r="S1000" s="176">
        <v>17248</v>
      </c>
      <c r="T1000" s="164">
        <v>1578192</v>
      </c>
      <c r="U1000" s="164">
        <v>157819.2</v>
      </c>
      <c r="V1000" s="164">
        <v>0.1</v>
      </c>
      <c r="W1000" s="164">
        <v>710186.4</v>
      </c>
      <c r="X1000" s="160">
        <v>0.45</v>
      </c>
      <c r="Y1000" s="164">
        <v>17754.66</v>
      </c>
      <c r="Z1000" s="177">
        <v>0.1125</v>
      </c>
      <c r="AA1000" s="164">
        <v>53263.98</v>
      </c>
      <c r="AB1000" s="160">
        <v>0.3375</v>
      </c>
      <c r="AC1000" s="164">
        <v>710186.4</v>
      </c>
      <c r="AD1000" s="180">
        <v>0.45</v>
      </c>
      <c r="AE1000" s="147">
        <v>157819.2</v>
      </c>
      <c r="AF1000" s="182"/>
      <c r="AG1000" s="114" t="e">
        <f>#REF!-Y1000</f>
        <v>#REF!</v>
      </c>
      <c r="AH1000" s="34" t="s">
        <v>31</v>
      </c>
    </row>
    <row r="1001" s="114" customFormat="1" ht="48" spans="1:34">
      <c r="A1001" s="37">
        <v>42</v>
      </c>
      <c r="B1001" s="37" t="s">
        <v>27</v>
      </c>
      <c r="C1001" s="37" t="s">
        <v>2327</v>
      </c>
      <c r="D1001" s="34" t="s">
        <v>31</v>
      </c>
      <c r="E1001" s="163" t="s">
        <v>2328</v>
      </c>
      <c r="F1001" s="163" t="s">
        <v>2446</v>
      </c>
      <c r="G1001" s="34" t="s">
        <v>114</v>
      </c>
      <c r="H1001" s="166" t="s">
        <v>2447</v>
      </c>
      <c r="I1001" s="163" t="s">
        <v>2448</v>
      </c>
      <c r="J1001" s="163" t="s">
        <v>2448</v>
      </c>
      <c r="K1001" s="163" t="s">
        <v>2410</v>
      </c>
      <c r="L1001" s="163" t="s">
        <v>2410</v>
      </c>
      <c r="M1001" s="167">
        <v>45807</v>
      </c>
      <c r="N1001" s="167" t="s">
        <v>1414</v>
      </c>
      <c r="O1001" s="167" t="s">
        <v>2449</v>
      </c>
      <c r="P1001" s="163">
        <v>13.7</v>
      </c>
      <c r="Q1001" s="174">
        <v>132300</v>
      </c>
      <c r="R1001" s="175">
        <v>0.0638</v>
      </c>
      <c r="S1001" s="176">
        <v>8440.74</v>
      </c>
      <c r="T1001" s="164">
        <v>115638.14</v>
      </c>
      <c r="U1001" s="164">
        <v>11563.81</v>
      </c>
      <c r="V1001" s="164">
        <v>0.1</v>
      </c>
      <c r="W1001" s="164">
        <v>52037.17</v>
      </c>
      <c r="X1001" s="160">
        <v>0.45</v>
      </c>
      <c r="Y1001" s="164">
        <v>1300.928625</v>
      </c>
      <c r="Z1001" s="177">
        <v>0.1125</v>
      </c>
      <c r="AA1001" s="164">
        <v>3902.785875</v>
      </c>
      <c r="AB1001" s="160">
        <v>0.3375</v>
      </c>
      <c r="AC1001" s="164">
        <v>52037.16</v>
      </c>
      <c r="AD1001" s="180">
        <v>0.45</v>
      </c>
      <c r="AE1001" s="147">
        <v>11563.81</v>
      </c>
      <c r="AF1001" s="182"/>
      <c r="AG1001" s="114" t="e">
        <f>#REF!-Y1001</f>
        <v>#REF!</v>
      </c>
      <c r="AH1001" s="34" t="s">
        <v>31</v>
      </c>
    </row>
    <row r="1002" s="114" customFormat="1" ht="48" spans="1:34">
      <c r="A1002" s="37">
        <v>43</v>
      </c>
      <c r="B1002" s="37" t="s">
        <v>27</v>
      </c>
      <c r="C1002" s="37" t="s">
        <v>2327</v>
      </c>
      <c r="D1002" s="34" t="s">
        <v>31</v>
      </c>
      <c r="E1002" s="163" t="s">
        <v>2328</v>
      </c>
      <c r="F1002" s="163" t="s">
        <v>209</v>
      </c>
      <c r="G1002" s="34" t="s">
        <v>114</v>
      </c>
      <c r="H1002" s="166" t="s">
        <v>2447</v>
      </c>
      <c r="I1002" s="163" t="s">
        <v>2448</v>
      </c>
      <c r="J1002" s="163" t="s">
        <v>2448</v>
      </c>
      <c r="K1002" s="163" t="s">
        <v>2410</v>
      </c>
      <c r="L1002" s="163" t="s">
        <v>2410</v>
      </c>
      <c r="M1002" s="167">
        <v>45807</v>
      </c>
      <c r="N1002" s="167" t="s">
        <v>1414</v>
      </c>
      <c r="O1002" s="167" t="s">
        <v>2449</v>
      </c>
      <c r="P1002" s="163">
        <v>84.7</v>
      </c>
      <c r="Q1002" s="174">
        <v>195200</v>
      </c>
      <c r="R1002" s="175">
        <v>0.0638</v>
      </c>
      <c r="S1002" s="176">
        <v>12453.76</v>
      </c>
      <c r="T1002" s="164">
        <v>1054833.47</v>
      </c>
      <c r="U1002" s="164">
        <v>105483.34</v>
      </c>
      <c r="V1002" s="164">
        <v>0.1</v>
      </c>
      <c r="W1002" s="164">
        <v>474675.07</v>
      </c>
      <c r="X1002" s="160">
        <v>0.45</v>
      </c>
      <c r="Y1002" s="164">
        <v>11866.87575</v>
      </c>
      <c r="Z1002" s="177">
        <v>0.1125</v>
      </c>
      <c r="AA1002" s="164">
        <v>35600.62725</v>
      </c>
      <c r="AB1002" s="160">
        <v>0.3375</v>
      </c>
      <c r="AC1002" s="164">
        <v>474675.06</v>
      </c>
      <c r="AD1002" s="180">
        <v>0.45</v>
      </c>
      <c r="AE1002" s="147">
        <v>105483.34</v>
      </c>
      <c r="AF1002" s="182"/>
      <c r="AG1002" s="114" t="e">
        <f>#REF!-Y1002</f>
        <v>#REF!</v>
      </c>
      <c r="AH1002" s="34" t="s">
        <v>31</v>
      </c>
    </row>
    <row r="1003" s="114" customFormat="1" ht="48" spans="1:34">
      <c r="A1003" s="37">
        <v>44</v>
      </c>
      <c r="B1003" s="37" t="s">
        <v>27</v>
      </c>
      <c r="C1003" s="37" t="s">
        <v>2327</v>
      </c>
      <c r="D1003" s="34" t="s">
        <v>31</v>
      </c>
      <c r="E1003" s="163" t="s">
        <v>2328</v>
      </c>
      <c r="F1003" s="163" t="s">
        <v>209</v>
      </c>
      <c r="G1003" s="34" t="s">
        <v>114</v>
      </c>
      <c r="H1003" s="166" t="s">
        <v>2450</v>
      </c>
      <c r="I1003" s="163" t="s">
        <v>2451</v>
      </c>
      <c r="J1003" s="163" t="s">
        <v>2451</v>
      </c>
      <c r="K1003" s="163" t="s">
        <v>2432</v>
      </c>
      <c r="L1003" s="163" t="s">
        <v>2432</v>
      </c>
      <c r="M1003" s="167">
        <v>45818</v>
      </c>
      <c r="N1003" s="167" t="s">
        <v>2452</v>
      </c>
      <c r="O1003" s="167" t="s">
        <v>2453</v>
      </c>
      <c r="P1003" s="163">
        <v>14.87</v>
      </c>
      <c r="Q1003" s="174">
        <v>146400</v>
      </c>
      <c r="R1003" s="175">
        <v>0.07</v>
      </c>
      <c r="S1003" s="176">
        <v>10248</v>
      </c>
      <c r="T1003" s="164">
        <v>152387.76</v>
      </c>
      <c r="U1003" s="164">
        <v>15238.77</v>
      </c>
      <c r="V1003" s="164">
        <v>0.1</v>
      </c>
      <c r="W1003" s="164">
        <v>68574.5</v>
      </c>
      <c r="X1003" s="160">
        <v>0.45</v>
      </c>
      <c r="Y1003" s="164">
        <v>1714.361625</v>
      </c>
      <c r="Z1003" s="177">
        <v>0.1125</v>
      </c>
      <c r="AA1003" s="164">
        <v>5143.084875</v>
      </c>
      <c r="AB1003" s="160">
        <v>0.3375</v>
      </c>
      <c r="AC1003" s="164">
        <v>68574.49</v>
      </c>
      <c r="AD1003" s="180">
        <v>0.45</v>
      </c>
      <c r="AE1003" s="147">
        <v>15238.77</v>
      </c>
      <c r="AF1003" s="182"/>
      <c r="AG1003" s="114" t="e">
        <f>#REF!-Y1003</f>
        <v>#REF!</v>
      </c>
      <c r="AH1003" s="34" t="s">
        <v>31</v>
      </c>
    </row>
    <row r="1004" s="114" customFormat="1" ht="36" spans="1:34">
      <c r="A1004" s="37">
        <v>45</v>
      </c>
      <c r="B1004" s="37" t="s">
        <v>27</v>
      </c>
      <c r="C1004" s="37" t="s">
        <v>2327</v>
      </c>
      <c r="D1004" s="34" t="s">
        <v>31</v>
      </c>
      <c r="E1004" s="163" t="s">
        <v>2328</v>
      </c>
      <c r="F1004" s="163" t="s">
        <v>209</v>
      </c>
      <c r="G1004" s="34" t="s">
        <v>114</v>
      </c>
      <c r="H1004" s="166" t="s">
        <v>2454</v>
      </c>
      <c r="I1004" s="163" t="s">
        <v>2429</v>
      </c>
      <c r="J1004" s="163" t="s">
        <v>2429</v>
      </c>
      <c r="K1004" s="163" t="s">
        <v>2455</v>
      </c>
      <c r="L1004" s="163" t="s">
        <v>2455</v>
      </c>
      <c r="M1004" s="167">
        <v>45821</v>
      </c>
      <c r="N1004" s="167" t="s">
        <v>1436</v>
      </c>
      <c r="O1004" s="167" t="s">
        <v>2456</v>
      </c>
      <c r="P1004" s="163">
        <v>7.3</v>
      </c>
      <c r="Q1004" s="174">
        <v>166896</v>
      </c>
      <c r="R1004" s="175">
        <v>0.063</v>
      </c>
      <c r="S1004" s="176">
        <v>10514.45</v>
      </c>
      <c r="T1004" s="164">
        <v>76755.47</v>
      </c>
      <c r="U1004" s="164">
        <v>7675.54</v>
      </c>
      <c r="V1004" s="164">
        <v>0.1</v>
      </c>
      <c r="W1004" s="164">
        <v>34539.97</v>
      </c>
      <c r="X1004" s="160">
        <v>0.45</v>
      </c>
      <c r="Y1004" s="164">
        <v>863.49825</v>
      </c>
      <c r="Z1004" s="177">
        <v>0.1125</v>
      </c>
      <c r="AA1004" s="164">
        <v>2590.49475</v>
      </c>
      <c r="AB1004" s="160">
        <v>0.3375</v>
      </c>
      <c r="AC1004" s="164">
        <v>34539.96</v>
      </c>
      <c r="AD1004" s="180">
        <v>0.45</v>
      </c>
      <c r="AE1004" s="147">
        <v>7675.54</v>
      </c>
      <c r="AF1004" s="182"/>
      <c r="AG1004" s="114" t="e">
        <f>#REF!-Y1004</f>
        <v>#REF!</v>
      </c>
      <c r="AH1004" s="34" t="s">
        <v>31</v>
      </c>
    </row>
    <row r="1005" s="114" customFormat="1" ht="36" spans="1:34">
      <c r="A1005" s="37">
        <v>46</v>
      </c>
      <c r="B1005" s="37" t="s">
        <v>27</v>
      </c>
      <c r="C1005" s="37" t="s">
        <v>2327</v>
      </c>
      <c r="D1005" s="34" t="s">
        <v>31</v>
      </c>
      <c r="E1005" s="163" t="s">
        <v>2328</v>
      </c>
      <c r="F1005" s="163" t="s">
        <v>209</v>
      </c>
      <c r="G1005" s="34" t="s">
        <v>114</v>
      </c>
      <c r="H1005" s="166" t="s">
        <v>2457</v>
      </c>
      <c r="I1005" s="163" t="s">
        <v>2458</v>
      </c>
      <c r="J1005" s="163" t="s">
        <v>2458</v>
      </c>
      <c r="K1005" s="163" t="s">
        <v>2459</v>
      </c>
      <c r="L1005" s="163" t="s">
        <v>2459</v>
      </c>
      <c r="M1005" s="167">
        <v>45826</v>
      </c>
      <c r="N1005" s="167" t="s">
        <v>2460</v>
      </c>
      <c r="O1005" s="167" t="s">
        <v>2461</v>
      </c>
      <c r="P1005" s="163">
        <v>61.1</v>
      </c>
      <c r="Q1005" s="174">
        <v>204800</v>
      </c>
      <c r="R1005" s="175">
        <v>0.07</v>
      </c>
      <c r="S1005" s="176">
        <v>14336</v>
      </c>
      <c r="T1005" s="164">
        <v>875929.6</v>
      </c>
      <c r="U1005" s="164">
        <v>87592.96</v>
      </c>
      <c r="V1005" s="164">
        <v>0.1</v>
      </c>
      <c r="W1005" s="164">
        <v>394168.32</v>
      </c>
      <c r="X1005" s="160">
        <v>0.45</v>
      </c>
      <c r="Y1005" s="164">
        <v>9854.208</v>
      </c>
      <c r="Z1005" s="177">
        <v>0.1125</v>
      </c>
      <c r="AA1005" s="164">
        <v>29562.624</v>
      </c>
      <c r="AB1005" s="160">
        <v>0.3375</v>
      </c>
      <c r="AC1005" s="164">
        <v>394168.32</v>
      </c>
      <c r="AD1005" s="180">
        <v>0.45</v>
      </c>
      <c r="AE1005" s="147">
        <v>87592.96</v>
      </c>
      <c r="AF1005" s="182"/>
      <c r="AG1005" s="114" t="e">
        <f>#REF!-Y1005</f>
        <v>#REF!</v>
      </c>
      <c r="AH1005" s="34" t="s">
        <v>31</v>
      </c>
    </row>
    <row r="1006" s="114" customFormat="1" ht="36" spans="1:34">
      <c r="A1006" s="37">
        <v>47</v>
      </c>
      <c r="B1006" s="37" t="s">
        <v>27</v>
      </c>
      <c r="C1006" s="37" t="s">
        <v>2327</v>
      </c>
      <c r="D1006" s="34" t="s">
        <v>31</v>
      </c>
      <c r="E1006" s="163" t="s">
        <v>2328</v>
      </c>
      <c r="F1006" s="163" t="s">
        <v>209</v>
      </c>
      <c r="G1006" s="34" t="s">
        <v>114</v>
      </c>
      <c r="H1006" s="166" t="s">
        <v>2462</v>
      </c>
      <c r="I1006" s="163" t="s">
        <v>2463</v>
      </c>
      <c r="J1006" s="163" t="s">
        <v>2463</v>
      </c>
      <c r="K1006" s="163" t="s">
        <v>2459</v>
      </c>
      <c r="L1006" s="163" t="s">
        <v>2459</v>
      </c>
      <c r="M1006" s="167">
        <v>45827</v>
      </c>
      <c r="N1006" s="167" t="s">
        <v>2460</v>
      </c>
      <c r="O1006" s="167" t="s">
        <v>2464</v>
      </c>
      <c r="P1006" s="163">
        <v>7</v>
      </c>
      <c r="Q1006" s="174">
        <v>168000</v>
      </c>
      <c r="R1006" s="175">
        <v>0.058</v>
      </c>
      <c r="S1006" s="176">
        <v>9744</v>
      </c>
      <c r="T1006" s="164">
        <v>68208</v>
      </c>
      <c r="U1006" s="164">
        <v>6820.8</v>
      </c>
      <c r="V1006" s="164">
        <v>0.1</v>
      </c>
      <c r="W1006" s="164">
        <v>30693.6</v>
      </c>
      <c r="X1006" s="160">
        <v>0.45</v>
      </c>
      <c r="Y1006" s="164">
        <v>767.34</v>
      </c>
      <c r="Z1006" s="177">
        <v>0.1125</v>
      </c>
      <c r="AA1006" s="164">
        <v>2302.02</v>
      </c>
      <c r="AB1006" s="160">
        <v>0.3375</v>
      </c>
      <c r="AC1006" s="164">
        <v>30693.6</v>
      </c>
      <c r="AD1006" s="180">
        <v>0.45</v>
      </c>
      <c r="AE1006" s="147">
        <v>6820.8</v>
      </c>
      <c r="AF1006" s="182"/>
      <c r="AG1006" s="114" t="e">
        <f>#REF!-Y1006</f>
        <v>#REF!</v>
      </c>
      <c r="AH1006" s="34" t="s">
        <v>31</v>
      </c>
    </row>
    <row r="1007" s="114" customFormat="1" ht="36" spans="1:34">
      <c r="A1007" s="37">
        <v>48</v>
      </c>
      <c r="B1007" s="37" t="s">
        <v>27</v>
      </c>
      <c r="C1007" s="37" t="s">
        <v>2327</v>
      </c>
      <c r="D1007" s="34" t="s">
        <v>31</v>
      </c>
      <c r="E1007" s="163" t="s">
        <v>2328</v>
      </c>
      <c r="F1007" s="163" t="s">
        <v>209</v>
      </c>
      <c r="G1007" s="34" t="s">
        <v>114</v>
      </c>
      <c r="H1007" s="166" t="s">
        <v>2462</v>
      </c>
      <c r="I1007" s="163" t="s">
        <v>2463</v>
      </c>
      <c r="J1007" s="163" t="s">
        <v>2463</v>
      </c>
      <c r="K1007" s="163" t="s">
        <v>2459</v>
      </c>
      <c r="L1007" s="163" t="s">
        <v>2459</v>
      </c>
      <c r="M1007" s="167">
        <v>45827</v>
      </c>
      <c r="N1007" s="167" t="s">
        <v>2460</v>
      </c>
      <c r="O1007" s="167" t="s">
        <v>2464</v>
      </c>
      <c r="P1007" s="163">
        <v>6.2</v>
      </c>
      <c r="Q1007" s="174">
        <v>132000</v>
      </c>
      <c r="R1007" s="175">
        <v>0.058</v>
      </c>
      <c r="S1007" s="176">
        <v>7656</v>
      </c>
      <c r="T1007" s="164">
        <v>47467.2</v>
      </c>
      <c r="U1007" s="164">
        <v>4746.72</v>
      </c>
      <c r="V1007" s="164">
        <v>0.1</v>
      </c>
      <c r="W1007" s="164">
        <v>21360.24</v>
      </c>
      <c r="X1007" s="160">
        <v>0.45</v>
      </c>
      <c r="Y1007" s="164">
        <v>534.006</v>
      </c>
      <c r="Z1007" s="177">
        <v>0.1125</v>
      </c>
      <c r="AA1007" s="164">
        <v>1602.018</v>
      </c>
      <c r="AB1007" s="160">
        <v>0.3375</v>
      </c>
      <c r="AC1007" s="164">
        <v>21360.24</v>
      </c>
      <c r="AD1007" s="180">
        <v>0.45</v>
      </c>
      <c r="AE1007" s="147">
        <v>4746.72</v>
      </c>
      <c r="AF1007" s="182"/>
      <c r="AG1007" s="114" t="e">
        <f>#REF!-Y1007</f>
        <v>#REF!</v>
      </c>
      <c r="AH1007" s="34" t="s">
        <v>31</v>
      </c>
    </row>
    <row r="1008" s="114" customFormat="1" ht="48" spans="1:34">
      <c r="A1008" s="37">
        <v>49</v>
      </c>
      <c r="B1008" s="37" t="s">
        <v>27</v>
      </c>
      <c r="C1008" s="37" t="s">
        <v>2327</v>
      </c>
      <c r="D1008" s="34" t="s">
        <v>31</v>
      </c>
      <c r="E1008" s="163" t="s">
        <v>2328</v>
      </c>
      <c r="F1008" s="163" t="s">
        <v>209</v>
      </c>
      <c r="G1008" s="34" t="s">
        <v>114</v>
      </c>
      <c r="H1008" s="166" t="s">
        <v>2465</v>
      </c>
      <c r="I1008" s="163" t="s">
        <v>2463</v>
      </c>
      <c r="J1008" s="163" t="s">
        <v>2463</v>
      </c>
      <c r="K1008" s="163" t="s">
        <v>2466</v>
      </c>
      <c r="L1008" s="163" t="s">
        <v>2466</v>
      </c>
      <c r="M1008" s="167">
        <v>45827</v>
      </c>
      <c r="N1008" s="167" t="s">
        <v>2460</v>
      </c>
      <c r="O1008" s="167" t="s">
        <v>2461</v>
      </c>
      <c r="P1008" s="163">
        <v>10.3</v>
      </c>
      <c r="Q1008" s="174">
        <v>168000</v>
      </c>
      <c r="R1008" s="175">
        <v>0.07</v>
      </c>
      <c r="S1008" s="176">
        <v>11760</v>
      </c>
      <c r="T1008" s="164">
        <v>121128</v>
      </c>
      <c r="U1008" s="164">
        <v>12112.8</v>
      </c>
      <c r="V1008" s="164">
        <v>0.1</v>
      </c>
      <c r="W1008" s="164">
        <v>54507.6</v>
      </c>
      <c r="X1008" s="160">
        <v>0.45</v>
      </c>
      <c r="Y1008" s="164">
        <v>1362.69</v>
      </c>
      <c r="Z1008" s="177">
        <v>0.1125</v>
      </c>
      <c r="AA1008" s="164">
        <v>4088.07</v>
      </c>
      <c r="AB1008" s="160">
        <v>0.3375</v>
      </c>
      <c r="AC1008" s="164">
        <v>54507.6</v>
      </c>
      <c r="AD1008" s="180">
        <v>0.45</v>
      </c>
      <c r="AE1008" s="147">
        <v>12112.8</v>
      </c>
      <c r="AF1008" s="182"/>
      <c r="AG1008" s="114" t="e">
        <f>#REF!-Y1008</f>
        <v>#REF!</v>
      </c>
      <c r="AH1008" s="34" t="s">
        <v>31</v>
      </c>
    </row>
    <row r="1009" s="114" customFormat="1" ht="48" spans="1:34">
      <c r="A1009" s="37">
        <v>50</v>
      </c>
      <c r="B1009" s="37" t="s">
        <v>27</v>
      </c>
      <c r="C1009" s="37" t="s">
        <v>2327</v>
      </c>
      <c r="D1009" s="34" t="s">
        <v>31</v>
      </c>
      <c r="E1009" s="163" t="s">
        <v>2328</v>
      </c>
      <c r="F1009" s="163" t="s">
        <v>209</v>
      </c>
      <c r="G1009" s="34" t="s">
        <v>114</v>
      </c>
      <c r="H1009" s="166" t="s">
        <v>2465</v>
      </c>
      <c r="I1009" s="163" t="s">
        <v>2463</v>
      </c>
      <c r="J1009" s="163" t="s">
        <v>2463</v>
      </c>
      <c r="K1009" s="163" t="s">
        <v>2466</v>
      </c>
      <c r="L1009" s="163" t="s">
        <v>2466</v>
      </c>
      <c r="M1009" s="167">
        <v>45827</v>
      </c>
      <c r="N1009" s="167" t="s">
        <v>2460</v>
      </c>
      <c r="O1009" s="167" t="s">
        <v>2461</v>
      </c>
      <c r="P1009" s="163">
        <v>7.1</v>
      </c>
      <c r="Q1009" s="174">
        <v>132000</v>
      </c>
      <c r="R1009" s="175">
        <v>0.07</v>
      </c>
      <c r="S1009" s="176">
        <v>9240</v>
      </c>
      <c r="T1009" s="164">
        <v>65604</v>
      </c>
      <c r="U1009" s="164">
        <v>6560.4</v>
      </c>
      <c r="V1009" s="164">
        <v>0.1</v>
      </c>
      <c r="W1009" s="164">
        <v>29521.8</v>
      </c>
      <c r="X1009" s="160">
        <v>0.45</v>
      </c>
      <c r="Y1009" s="164">
        <v>738.045</v>
      </c>
      <c r="Z1009" s="177">
        <v>0.1125</v>
      </c>
      <c r="AA1009" s="164">
        <v>2214.135</v>
      </c>
      <c r="AB1009" s="160">
        <v>0.3375</v>
      </c>
      <c r="AC1009" s="164">
        <v>29521.8</v>
      </c>
      <c r="AD1009" s="180">
        <v>0.45</v>
      </c>
      <c r="AE1009" s="147">
        <v>6560.4</v>
      </c>
      <c r="AF1009" s="182"/>
      <c r="AG1009" s="114" t="e">
        <f>#REF!-Y1009</f>
        <v>#REF!</v>
      </c>
      <c r="AH1009" s="34" t="s">
        <v>31</v>
      </c>
    </row>
    <row r="1010" s="114" customFormat="1" ht="48" spans="1:34">
      <c r="A1010" s="37">
        <v>51</v>
      </c>
      <c r="B1010" s="37" t="s">
        <v>27</v>
      </c>
      <c r="C1010" s="37" t="s">
        <v>2327</v>
      </c>
      <c r="D1010" s="34" t="s">
        <v>31</v>
      </c>
      <c r="E1010" s="163" t="s">
        <v>2328</v>
      </c>
      <c r="F1010" s="163" t="s">
        <v>2389</v>
      </c>
      <c r="G1010" s="34" t="s">
        <v>114</v>
      </c>
      <c r="H1010" s="166" t="s">
        <v>2465</v>
      </c>
      <c r="I1010" s="163" t="s">
        <v>2463</v>
      </c>
      <c r="J1010" s="163" t="s">
        <v>2463</v>
      </c>
      <c r="K1010" s="163" t="s">
        <v>2466</v>
      </c>
      <c r="L1010" s="163" t="s">
        <v>2466</v>
      </c>
      <c r="M1010" s="167">
        <v>45827</v>
      </c>
      <c r="N1010" s="167" t="s">
        <v>2460</v>
      </c>
      <c r="O1010" s="167" t="s">
        <v>2461</v>
      </c>
      <c r="P1010" s="163">
        <v>8</v>
      </c>
      <c r="Q1010" s="174">
        <v>82000</v>
      </c>
      <c r="R1010" s="175">
        <v>0.07</v>
      </c>
      <c r="S1010" s="176">
        <v>5740</v>
      </c>
      <c r="T1010" s="164">
        <v>45920</v>
      </c>
      <c r="U1010" s="164">
        <v>4592</v>
      </c>
      <c r="V1010" s="164">
        <v>0.1</v>
      </c>
      <c r="W1010" s="164">
        <v>20664</v>
      </c>
      <c r="X1010" s="160">
        <v>0.45</v>
      </c>
      <c r="Y1010" s="164">
        <v>516.6</v>
      </c>
      <c r="Z1010" s="177">
        <v>0.1125</v>
      </c>
      <c r="AA1010" s="164">
        <v>1549.8</v>
      </c>
      <c r="AB1010" s="160">
        <v>0.3375</v>
      </c>
      <c r="AC1010" s="164">
        <v>20664</v>
      </c>
      <c r="AD1010" s="180">
        <v>0.45</v>
      </c>
      <c r="AE1010" s="147">
        <v>4592</v>
      </c>
      <c r="AF1010" s="182"/>
      <c r="AG1010" s="114" t="e">
        <f>#REF!-Y1010</f>
        <v>#REF!</v>
      </c>
      <c r="AH1010" s="34" t="s">
        <v>31</v>
      </c>
    </row>
    <row r="1011" s="114" customFormat="1" ht="36" spans="1:34">
      <c r="A1011" s="37">
        <v>52</v>
      </c>
      <c r="B1011" s="37" t="s">
        <v>27</v>
      </c>
      <c r="C1011" s="37" t="s">
        <v>2327</v>
      </c>
      <c r="D1011" s="34" t="s">
        <v>31</v>
      </c>
      <c r="E1011" s="163" t="s">
        <v>2328</v>
      </c>
      <c r="F1011" s="163" t="s">
        <v>853</v>
      </c>
      <c r="G1011" s="34" t="s">
        <v>114</v>
      </c>
      <c r="H1011" s="166" t="s">
        <v>2467</v>
      </c>
      <c r="I1011" s="163" t="s">
        <v>2468</v>
      </c>
      <c r="J1011" s="163" t="s">
        <v>2468</v>
      </c>
      <c r="K1011" s="163" t="s">
        <v>2469</v>
      </c>
      <c r="L1011" s="163" t="s">
        <v>2469</v>
      </c>
      <c r="M1011" s="167">
        <v>45827</v>
      </c>
      <c r="N1011" s="167" t="s">
        <v>2460</v>
      </c>
      <c r="O1011" s="167" t="s">
        <v>2344</v>
      </c>
      <c r="P1011" s="163">
        <v>7.44</v>
      </c>
      <c r="Q1011" s="174">
        <v>148000</v>
      </c>
      <c r="R1011" s="175">
        <v>0.0522</v>
      </c>
      <c r="S1011" s="176">
        <v>7725.6</v>
      </c>
      <c r="T1011" s="164">
        <v>57478.46</v>
      </c>
      <c r="U1011" s="164">
        <v>5747.84</v>
      </c>
      <c r="V1011" s="164">
        <v>0.1</v>
      </c>
      <c r="W1011" s="164">
        <v>25865.31</v>
      </c>
      <c r="X1011" s="160">
        <v>0.45</v>
      </c>
      <c r="Y1011" s="164">
        <v>646.632</v>
      </c>
      <c r="Z1011" s="177">
        <v>0.1125</v>
      </c>
      <c r="AA1011" s="164">
        <v>1939.896</v>
      </c>
      <c r="AB1011" s="160">
        <v>0.3375</v>
      </c>
      <c r="AC1011" s="164">
        <v>25865.31</v>
      </c>
      <c r="AD1011" s="180">
        <v>0.45</v>
      </c>
      <c r="AE1011" s="147">
        <v>5747.84</v>
      </c>
      <c r="AF1011" s="182"/>
      <c r="AG1011" s="114" t="e">
        <f>#REF!-Y1011</f>
        <v>#REF!</v>
      </c>
      <c r="AH1011" s="34" t="s">
        <v>31</v>
      </c>
    </row>
    <row r="1012" s="114" customFormat="1" ht="36" spans="1:34">
      <c r="A1012" s="37">
        <v>53</v>
      </c>
      <c r="B1012" s="37" t="s">
        <v>27</v>
      </c>
      <c r="C1012" s="37" t="s">
        <v>2327</v>
      </c>
      <c r="D1012" s="34" t="s">
        <v>31</v>
      </c>
      <c r="E1012" s="163" t="s">
        <v>2328</v>
      </c>
      <c r="F1012" s="163" t="s">
        <v>242</v>
      </c>
      <c r="G1012" s="34" t="s">
        <v>114</v>
      </c>
      <c r="H1012" s="166" t="s">
        <v>2470</v>
      </c>
      <c r="I1012" s="163" t="s">
        <v>2468</v>
      </c>
      <c r="J1012" s="163" t="s">
        <v>2468</v>
      </c>
      <c r="K1012" s="163" t="s">
        <v>2469</v>
      </c>
      <c r="L1012" s="163" t="s">
        <v>2469</v>
      </c>
      <c r="M1012" s="167">
        <v>45827</v>
      </c>
      <c r="N1012" s="167" t="s">
        <v>2460</v>
      </c>
      <c r="O1012" s="167" t="s">
        <v>2461</v>
      </c>
      <c r="P1012" s="163">
        <v>67.78</v>
      </c>
      <c r="Q1012" s="174">
        <v>134400</v>
      </c>
      <c r="R1012" s="175">
        <v>0.063</v>
      </c>
      <c r="S1012" s="176">
        <v>8467.2</v>
      </c>
      <c r="T1012" s="164">
        <v>573906.82</v>
      </c>
      <c r="U1012" s="164">
        <v>57390.68</v>
      </c>
      <c r="V1012" s="164">
        <v>0.1</v>
      </c>
      <c r="W1012" s="164">
        <v>258258.07</v>
      </c>
      <c r="X1012" s="160">
        <v>0.45</v>
      </c>
      <c r="Y1012" s="164">
        <v>6456.4515</v>
      </c>
      <c r="Z1012" s="177">
        <v>0.1125</v>
      </c>
      <c r="AA1012" s="164">
        <v>19369.3545</v>
      </c>
      <c r="AB1012" s="160">
        <v>0.3375</v>
      </c>
      <c r="AC1012" s="164">
        <v>258258.07</v>
      </c>
      <c r="AD1012" s="180">
        <v>0.45</v>
      </c>
      <c r="AE1012" s="147">
        <v>57390.68</v>
      </c>
      <c r="AF1012" s="182"/>
      <c r="AG1012" s="114" t="e">
        <f>#REF!-Y1012</f>
        <v>#REF!</v>
      </c>
      <c r="AH1012" s="34" t="s">
        <v>31</v>
      </c>
    </row>
    <row r="1013" s="114" customFormat="1" ht="48" spans="1:34">
      <c r="A1013" s="37">
        <v>54</v>
      </c>
      <c r="B1013" s="37" t="s">
        <v>27</v>
      </c>
      <c r="C1013" s="37" t="s">
        <v>2327</v>
      </c>
      <c r="D1013" s="34" t="s">
        <v>31</v>
      </c>
      <c r="E1013" s="163" t="s">
        <v>2328</v>
      </c>
      <c r="F1013" s="163" t="s">
        <v>242</v>
      </c>
      <c r="G1013" s="34" t="s">
        <v>114</v>
      </c>
      <c r="H1013" s="166" t="s">
        <v>2471</v>
      </c>
      <c r="I1013" s="163" t="s">
        <v>2468</v>
      </c>
      <c r="J1013" s="163" t="s">
        <v>2472</v>
      </c>
      <c r="K1013" s="163" t="s">
        <v>2473</v>
      </c>
      <c r="L1013" s="163" t="s">
        <v>2473</v>
      </c>
      <c r="M1013" s="167">
        <v>45827</v>
      </c>
      <c r="N1013" s="167" t="s">
        <v>2460</v>
      </c>
      <c r="O1013" s="167" t="s">
        <v>2461</v>
      </c>
      <c r="P1013" s="163">
        <v>16.34</v>
      </c>
      <c r="Q1013" s="174">
        <v>134400</v>
      </c>
      <c r="R1013" s="175">
        <v>0.063</v>
      </c>
      <c r="S1013" s="176">
        <v>8467.2</v>
      </c>
      <c r="T1013" s="164">
        <v>138354.05</v>
      </c>
      <c r="U1013" s="164">
        <v>13835.4</v>
      </c>
      <c r="V1013" s="164">
        <v>0.1</v>
      </c>
      <c r="W1013" s="164">
        <v>62259.33</v>
      </c>
      <c r="X1013" s="160">
        <v>0.45</v>
      </c>
      <c r="Y1013" s="164">
        <v>1556.4825</v>
      </c>
      <c r="Z1013" s="177">
        <v>0.1125</v>
      </c>
      <c r="AA1013" s="164">
        <v>4669.4475</v>
      </c>
      <c r="AB1013" s="160">
        <v>0.3375</v>
      </c>
      <c r="AC1013" s="164">
        <v>62259.32</v>
      </c>
      <c r="AD1013" s="180">
        <v>0.45</v>
      </c>
      <c r="AE1013" s="147">
        <v>13835.4</v>
      </c>
      <c r="AF1013" s="182"/>
      <c r="AG1013" s="114" t="e">
        <f>#REF!-Y1013</f>
        <v>#REF!</v>
      </c>
      <c r="AH1013" s="34" t="s">
        <v>31</v>
      </c>
    </row>
    <row r="1014" s="114" customFormat="1" ht="48" spans="1:34">
      <c r="A1014" s="37">
        <v>55</v>
      </c>
      <c r="B1014" s="37" t="s">
        <v>27</v>
      </c>
      <c r="C1014" s="37" t="s">
        <v>2327</v>
      </c>
      <c r="D1014" s="34" t="s">
        <v>31</v>
      </c>
      <c r="E1014" s="163" t="s">
        <v>2328</v>
      </c>
      <c r="F1014" s="163" t="s">
        <v>242</v>
      </c>
      <c r="G1014" s="34" t="s">
        <v>114</v>
      </c>
      <c r="H1014" s="166" t="s">
        <v>2474</v>
      </c>
      <c r="I1014" s="163" t="s">
        <v>2468</v>
      </c>
      <c r="J1014" s="163" t="s">
        <v>2472</v>
      </c>
      <c r="K1014" s="163" t="s">
        <v>2475</v>
      </c>
      <c r="L1014" s="163" t="s">
        <v>2475</v>
      </c>
      <c r="M1014" s="167">
        <v>45827</v>
      </c>
      <c r="N1014" s="167" t="s">
        <v>2460</v>
      </c>
      <c r="O1014" s="167" t="s">
        <v>2461</v>
      </c>
      <c r="P1014" s="163">
        <v>78.24</v>
      </c>
      <c r="Q1014" s="174">
        <v>134400</v>
      </c>
      <c r="R1014" s="175">
        <v>0.063</v>
      </c>
      <c r="S1014" s="176">
        <v>8467.2</v>
      </c>
      <c r="T1014" s="164">
        <v>662473.73</v>
      </c>
      <c r="U1014" s="164">
        <v>66247.37</v>
      </c>
      <c r="V1014" s="164">
        <v>0.1</v>
      </c>
      <c r="W1014" s="164">
        <v>298113.18</v>
      </c>
      <c r="X1014" s="160">
        <v>0.45</v>
      </c>
      <c r="Y1014" s="164">
        <v>7452.829125</v>
      </c>
      <c r="Z1014" s="177">
        <v>0.1125</v>
      </c>
      <c r="AA1014" s="164">
        <v>22358.487375</v>
      </c>
      <c r="AB1014" s="160">
        <v>0.3375</v>
      </c>
      <c r="AC1014" s="164">
        <v>298113.18</v>
      </c>
      <c r="AD1014" s="180">
        <v>0.45</v>
      </c>
      <c r="AE1014" s="147">
        <v>66247.37</v>
      </c>
      <c r="AF1014" s="182"/>
      <c r="AG1014" s="114" t="e">
        <f>#REF!-Y1014</f>
        <v>#REF!</v>
      </c>
      <c r="AH1014" s="34" t="s">
        <v>31</v>
      </c>
    </row>
    <row r="1015" s="114" customFormat="1" ht="36" spans="1:34">
      <c r="A1015" s="37">
        <v>56</v>
      </c>
      <c r="B1015" s="37" t="s">
        <v>27</v>
      </c>
      <c r="C1015" s="37" t="s">
        <v>2327</v>
      </c>
      <c r="D1015" s="34" t="s">
        <v>31</v>
      </c>
      <c r="E1015" s="163" t="s">
        <v>2328</v>
      </c>
      <c r="F1015" s="163" t="s">
        <v>242</v>
      </c>
      <c r="G1015" s="34" t="s">
        <v>114</v>
      </c>
      <c r="H1015" s="166" t="s">
        <v>2476</v>
      </c>
      <c r="I1015" s="163" t="s">
        <v>2468</v>
      </c>
      <c r="J1015" s="163" t="s">
        <v>2468</v>
      </c>
      <c r="K1015" s="163" t="s">
        <v>2469</v>
      </c>
      <c r="L1015" s="163" t="s">
        <v>2469</v>
      </c>
      <c r="M1015" s="167">
        <v>45831</v>
      </c>
      <c r="N1015" s="167" t="s">
        <v>2477</v>
      </c>
      <c r="O1015" s="167" t="s">
        <v>2478</v>
      </c>
      <c r="P1015" s="163">
        <v>33.91</v>
      </c>
      <c r="Q1015" s="174">
        <v>134400</v>
      </c>
      <c r="R1015" s="175">
        <v>0.063</v>
      </c>
      <c r="S1015" s="176">
        <v>8467.2</v>
      </c>
      <c r="T1015" s="164">
        <v>287122.75</v>
      </c>
      <c r="U1015" s="164">
        <v>28712.27</v>
      </c>
      <c r="V1015" s="164">
        <v>0.1</v>
      </c>
      <c r="W1015" s="164">
        <v>129205.24</v>
      </c>
      <c r="X1015" s="160">
        <v>0.45</v>
      </c>
      <c r="Y1015" s="164">
        <v>3230.130375</v>
      </c>
      <c r="Z1015" s="177">
        <v>0.1125</v>
      </c>
      <c r="AA1015" s="164">
        <v>9690.391125</v>
      </c>
      <c r="AB1015" s="160">
        <v>0.3375</v>
      </c>
      <c r="AC1015" s="164">
        <v>129205.24</v>
      </c>
      <c r="AD1015" s="180">
        <v>0.45</v>
      </c>
      <c r="AE1015" s="147">
        <v>28712.27</v>
      </c>
      <c r="AF1015" s="182"/>
      <c r="AG1015" s="114" t="e">
        <f>#REF!-Y1015</f>
        <v>#REF!</v>
      </c>
      <c r="AH1015" s="34" t="s">
        <v>31</v>
      </c>
    </row>
    <row r="1016" s="114" customFormat="1" ht="36" spans="1:34">
      <c r="A1016" s="37">
        <v>57</v>
      </c>
      <c r="B1016" s="37" t="s">
        <v>27</v>
      </c>
      <c r="C1016" s="37" t="s">
        <v>2327</v>
      </c>
      <c r="D1016" s="34" t="s">
        <v>31</v>
      </c>
      <c r="E1016" s="163" t="s">
        <v>2328</v>
      </c>
      <c r="F1016" s="163" t="s">
        <v>242</v>
      </c>
      <c r="G1016" s="34" t="s">
        <v>114</v>
      </c>
      <c r="H1016" s="166" t="s">
        <v>2479</v>
      </c>
      <c r="I1016" s="163" t="s">
        <v>2480</v>
      </c>
      <c r="J1016" s="163" t="s">
        <v>2480</v>
      </c>
      <c r="K1016" s="163" t="s">
        <v>2481</v>
      </c>
      <c r="L1016" s="163" t="s">
        <v>2481</v>
      </c>
      <c r="M1016" s="167">
        <v>45831</v>
      </c>
      <c r="N1016" s="167" t="s">
        <v>2477</v>
      </c>
      <c r="O1016" s="167" t="s">
        <v>2478</v>
      </c>
      <c r="P1016" s="163">
        <v>12.27</v>
      </c>
      <c r="Q1016" s="174">
        <v>134400</v>
      </c>
      <c r="R1016" s="175">
        <v>0.07</v>
      </c>
      <c r="S1016" s="176">
        <v>9408</v>
      </c>
      <c r="T1016" s="164">
        <v>115436.16</v>
      </c>
      <c r="U1016" s="164">
        <v>11543.61</v>
      </c>
      <c r="V1016" s="164">
        <v>0.1</v>
      </c>
      <c r="W1016" s="164">
        <v>51946.28</v>
      </c>
      <c r="X1016" s="160">
        <v>0.45</v>
      </c>
      <c r="Y1016" s="164">
        <v>1298.656125</v>
      </c>
      <c r="Z1016" s="177">
        <v>0.1125</v>
      </c>
      <c r="AA1016" s="164">
        <v>3895.968375</v>
      </c>
      <c r="AB1016" s="160">
        <v>0.3375</v>
      </c>
      <c r="AC1016" s="164">
        <v>51946.27</v>
      </c>
      <c r="AD1016" s="180">
        <v>0.45</v>
      </c>
      <c r="AE1016" s="147">
        <v>11543.61</v>
      </c>
      <c r="AF1016" s="182"/>
      <c r="AG1016" s="114" t="e">
        <f>#REF!-Y1016</f>
        <v>#REF!</v>
      </c>
      <c r="AH1016" s="34" t="s">
        <v>31</v>
      </c>
    </row>
    <row r="1017" s="114" customFormat="1" ht="36" spans="1:34">
      <c r="A1017" s="37">
        <v>58</v>
      </c>
      <c r="B1017" s="37" t="s">
        <v>27</v>
      </c>
      <c r="C1017" s="37" t="s">
        <v>2327</v>
      </c>
      <c r="D1017" s="34" t="s">
        <v>31</v>
      </c>
      <c r="E1017" s="163" t="s">
        <v>2328</v>
      </c>
      <c r="F1017" s="163" t="s">
        <v>242</v>
      </c>
      <c r="G1017" s="34" t="s">
        <v>114</v>
      </c>
      <c r="H1017" s="166" t="s">
        <v>2482</v>
      </c>
      <c r="I1017" s="163" t="s">
        <v>2483</v>
      </c>
      <c r="J1017" s="163" t="s">
        <v>2483</v>
      </c>
      <c r="K1017" s="163" t="s">
        <v>2481</v>
      </c>
      <c r="L1017" s="163" t="s">
        <v>2481</v>
      </c>
      <c r="M1017" s="167">
        <v>45831</v>
      </c>
      <c r="N1017" s="167" t="s">
        <v>2477</v>
      </c>
      <c r="O1017" s="167" t="s">
        <v>2484</v>
      </c>
      <c r="P1017" s="163">
        <v>17.5</v>
      </c>
      <c r="Q1017" s="174">
        <v>134400</v>
      </c>
      <c r="R1017" s="175">
        <v>0.058</v>
      </c>
      <c r="S1017" s="176">
        <v>7795.2</v>
      </c>
      <c r="T1017" s="164">
        <v>136416</v>
      </c>
      <c r="U1017" s="164">
        <v>13641.6</v>
      </c>
      <c r="V1017" s="164">
        <v>0.1</v>
      </c>
      <c r="W1017" s="164">
        <v>61387.2</v>
      </c>
      <c r="X1017" s="160">
        <v>0.45</v>
      </c>
      <c r="Y1017" s="164">
        <v>1534.68</v>
      </c>
      <c r="Z1017" s="177">
        <v>0.1125</v>
      </c>
      <c r="AA1017" s="164">
        <v>4604.04</v>
      </c>
      <c r="AB1017" s="160">
        <v>0.3375</v>
      </c>
      <c r="AC1017" s="164">
        <v>61387.2</v>
      </c>
      <c r="AD1017" s="180">
        <v>0.45</v>
      </c>
      <c r="AE1017" s="147">
        <v>13641.6</v>
      </c>
      <c r="AF1017" s="182"/>
      <c r="AG1017" s="114" t="e">
        <f>#REF!-Y1017</f>
        <v>#REF!</v>
      </c>
      <c r="AH1017" s="34" t="s">
        <v>31</v>
      </c>
    </row>
    <row r="1018" s="114" customFormat="1" ht="48" spans="1:34">
      <c r="A1018" s="37">
        <v>59</v>
      </c>
      <c r="B1018" s="37" t="s">
        <v>27</v>
      </c>
      <c r="C1018" s="37" t="s">
        <v>2327</v>
      </c>
      <c r="D1018" s="34" t="s">
        <v>31</v>
      </c>
      <c r="E1018" s="163" t="s">
        <v>2328</v>
      </c>
      <c r="F1018" s="163" t="s">
        <v>209</v>
      </c>
      <c r="G1018" s="34" t="s">
        <v>114</v>
      </c>
      <c r="H1018" s="166" t="s">
        <v>2485</v>
      </c>
      <c r="I1018" s="163" t="s">
        <v>2486</v>
      </c>
      <c r="J1018" s="163" t="s">
        <v>2486</v>
      </c>
      <c r="K1018" s="163" t="s">
        <v>2435</v>
      </c>
      <c r="L1018" s="163" t="s">
        <v>2435</v>
      </c>
      <c r="M1018" s="167">
        <v>45831</v>
      </c>
      <c r="N1018" s="167" t="s">
        <v>2477</v>
      </c>
      <c r="O1018" s="167" t="s">
        <v>2478</v>
      </c>
      <c r="P1018" s="163">
        <v>34.18</v>
      </c>
      <c r="Q1018" s="174">
        <v>176000</v>
      </c>
      <c r="R1018" s="175">
        <v>0.07</v>
      </c>
      <c r="S1018" s="176">
        <v>12320</v>
      </c>
      <c r="T1018" s="164">
        <v>421097.6</v>
      </c>
      <c r="U1018" s="164">
        <v>42109.76</v>
      </c>
      <c r="V1018" s="164">
        <v>0.1</v>
      </c>
      <c r="W1018" s="164">
        <v>189493.92</v>
      </c>
      <c r="X1018" s="160">
        <v>0.45</v>
      </c>
      <c r="Y1018" s="164">
        <v>4737.348</v>
      </c>
      <c r="Z1018" s="177">
        <v>0.1125</v>
      </c>
      <c r="AA1018" s="164">
        <v>14212.044</v>
      </c>
      <c r="AB1018" s="160">
        <v>0.3375</v>
      </c>
      <c r="AC1018" s="164">
        <v>189493.92</v>
      </c>
      <c r="AD1018" s="180">
        <v>0.45</v>
      </c>
      <c r="AE1018" s="147">
        <v>42109.76</v>
      </c>
      <c r="AF1018" s="182"/>
      <c r="AG1018" s="114" t="e">
        <f>#REF!-Y1018</f>
        <v>#REF!</v>
      </c>
      <c r="AH1018" s="34" t="s">
        <v>31</v>
      </c>
    </row>
    <row r="1019" s="114" customFormat="1" ht="48" spans="1:34">
      <c r="A1019" s="37">
        <v>60</v>
      </c>
      <c r="B1019" s="37" t="s">
        <v>27</v>
      </c>
      <c r="C1019" s="37" t="s">
        <v>2327</v>
      </c>
      <c r="D1019" s="34" t="s">
        <v>31</v>
      </c>
      <c r="E1019" s="163" t="s">
        <v>2328</v>
      </c>
      <c r="F1019" s="163" t="s">
        <v>242</v>
      </c>
      <c r="G1019" s="34" t="s">
        <v>114</v>
      </c>
      <c r="H1019" s="166" t="s">
        <v>2485</v>
      </c>
      <c r="I1019" s="163" t="s">
        <v>2486</v>
      </c>
      <c r="J1019" s="163" t="s">
        <v>2486</v>
      </c>
      <c r="K1019" s="163" t="s">
        <v>2435</v>
      </c>
      <c r="L1019" s="163" t="s">
        <v>2435</v>
      </c>
      <c r="M1019" s="167">
        <v>45831</v>
      </c>
      <c r="N1019" s="167" t="s">
        <v>2477</v>
      </c>
      <c r="O1019" s="167" t="s">
        <v>2478</v>
      </c>
      <c r="P1019" s="163">
        <v>6.73</v>
      </c>
      <c r="Q1019" s="174">
        <v>107520</v>
      </c>
      <c r="R1019" s="175">
        <v>0.07</v>
      </c>
      <c r="S1019" s="176">
        <v>7526.4</v>
      </c>
      <c r="T1019" s="164">
        <v>50652.67</v>
      </c>
      <c r="U1019" s="164">
        <v>5065.26</v>
      </c>
      <c r="V1019" s="164">
        <v>0.1</v>
      </c>
      <c r="W1019" s="164">
        <v>22793.71</v>
      </c>
      <c r="X1019" s="160">
        <v>0.45</v>
      </c>
      <c r="Y1019" s="164">
        <v>569.84175</v>
      </c>
      <c r="Z1019" s="177">
        <v>0.1125</v>
      </c>
      <c r="AA1019" s="164">
        <v>1709.52525</v>
      </c>
      <c r="AB1019" s="160">
        <v>0.3375</v>
      </c>
      <c r="AC1019" s="164">
        <v>22793.7</v>
      </c>
      <c r="AD1019" s="180">
        <v>0.45</v>
      </c>
      <c r="AE1019" s="147">
        <v>5065.26</v>
      </c>
      <c r="AF1019" s="182"/>
      <c r="AG1019" s="114" t="e">
        <f>#REF!-Y1019</f>
        <v>#REF!</v>
      </c>
      <c r="AH1019" s="34" t="s">
        <v>31</v>
      </c>
    </row>
    <row r="1020" s="114" customFormat="1" ht="36" spans="1:34">
      <c r="A1020" s="37">
        <v>61</v>
      </c>
      <c r="B1020" s="37" t="s">
        <v>27</v>
      </c>
      <c r="C1020" s="37" t="s">
        <v>2327</v>
      </c>
      <c r="D1020" s="34" t="s">
        <v>31</v>
      </c>
      <c r="E1020" s="163" t="s">
        <v>2328</v>
      </c>
      <c r="F1020" s="163" t="s">
        <v>2329</v>
      </c>
      <c r="G1020" s="34" t="s">
        <v>114</v>
      </c>
      <c r="H1020" s="166" t="s">
        <v>2487</v>
      </c>
      <c r="I1020" s="163" t="s">
        <v>2488</v>
      </c>
      <c r="J1020" s="163" t="s">
        <v>2488</v>
      </c>
      <c r="K1020" s="163" t="s">
        <v>2444</v>
      </c>
      <c r="L1020" s="163" t="s">
        <v>2444</v>
      </c>
      <c r="M1020" s="167">
        <v>45832</v>
      </c>
      <c r="N1020" s="167" t="s">
        <v>2489</v>
      </c>
      <c r="O1020" s="167" t="s">
        <v>2490</v>
      </c>
      <c r="P1020" s="163">
        <v>24.79</v>
      </c>
      <c r="Q1020" s="174">
        <v>217500</v>
      </c>
      <c r="R1020" s="175">
        <v>0.0522</v>
      </c>
      <c r="S1020" s="176">
        <v>11353.5</v>
      </c>
      <c r="T1020" s="164">
        <v>281453.27</v>
      </c>
      <c r="U1020" s="164">
        <v>28145.32</v>
      </c>
      <c r="V1020" s="164">
        <v>0.1</v>
      </c>
      <c r="W1020" s="164">
        <v>126653.98</v>
      </c>
      <c r="X1020" s="160">
        <v>0.45</v>
      </c>
      <c r="Y1020" s="164">
        <v>3166.3485</v>
      </c>
      <c r="Z1020" s="177">
        <v>0.1125</v>
      </c>
      <c r="AA1020" s="164">
        <v>9499.0455</v>
      </c>
      <c r="AB1020" s="160">
        <v>0.3375</v>
      </c>
      <c r="AC1020" s="164">
        <v>126653.97</v>
      </c>
      <c r="AD1020" s="180">
        <v>0.45</v>
      </c>
      <c r="AE1020" s="147">
        <v>28145.32</v>
      </c>
      <c r="AF1020" s="182"/>
      <c r="AG1020" s="114" t="e">
        <f>#REF!-Y1020</f>
        <v>#REF!</v>
      </c>
      <c r="AH1020" s="34" t="s">
        <v>31</v>
      </c>
    </row>
    <row r="1021" s="114" customFormat="1" ht="48" spans="1:34">
      <c r="A1021" s="37">
        <v>62</v>
      </c>
      <c r="B1021" s="37" t="s">
        <v>27</v>
      </c>
      <c r="C1021" s="37" t="s">
        <v>2327</v>
      </c>
      <c r="D1021" s="34" t="s">
        <v>31</v>
      </c>
      <c r="E1021" s="163" t="s">
        <v>2328</v>
      </c>
      <c r="F1021" s="163" t="s">
        <v>242</v>
      </c>
      <c r="G1021" s="34" t="s">
        <v>114</v>
      </c>
      <c r="H1021" s="166" t="s">
        <v>2491</v>
      </c>
      <c r="I1021" s="163" t="s">
        <v>2415</v>
      </c>
      <c r="J1021" s="163" t="s">
        <v>2415</v>
      </c>
      <c r="K1021" s="163" t="s">
        <v>2410</v>
      </c>
      <c r="L1021" s="163" t="s">
        <v>2410</v>
      </c>
      <c r="M1021" s="167">
        <v>45832</v>
      </c>
      <c r="N1021" s="167" t="s">
        <v>2489</v>
      </c>
      <c r="O1021" s="167" t="s">
        <v>2490</v>
      </c>
      <c r="P1021" s="163">
        <v>6</v>
      </c>
      <c r="Q1021" s="174">
        <v>71680</v>
      </c>
      <c r="R1021" s="175">
        <v>0.058</v>
      </c>
      <c r="S1021" s="176">
        <v>4157.44</v>
      </c>
      <c r="T1021" s="164">
        <v>24944.64</v>
      </c>
      <c r="U1021" s="164">
        <v>2494.46</v>
      </c>
      <c r="V1021" s="164">
        <v>0.1</v>
      </c>
      <c r="W1021" s="164">
        <v>11225.09</v>
      </c>
      <c r="X1021" s="160">
        <v>0.45</v>
      </c>
      <c r="Y1021" s="164">
        <v>280.62675</v>
      </c>
      <c r="Z1021" s="177">
        <v>0.1125</v>
      </c>
      <c r="AA1021" s="164">
        <v>841.88025</v>
      </c>
      <c r="AB1021" s="160">
        <v>0.3375</v>
      </c>
      <c r="AC1021" s="164">
        <v>11225.09</v>
      </c>
      <c r="AD1021" s="180">
        <v>0.45</v>
      </c>
      <c r="AE1021" s="147">
        <v>2494.46</v>
      </c>
      <c r="AF1021" s="182"/>
      <c r="AG1021" s="114" t="e">
        <f>#REF!-Y1021</f>
        <v>#REF!</v>
      </c>
      <c r="AH1021" s="34" t="s">
        <v>31</v>
      </c>
    </row>
    <row r="1022" s="114" customFormat="1" ht="36" spans="1:34">
      <c r="A1022" s="37">
        <v>63</v>
      </c>
      <c r="B1022" s="37" t="s">
        <v>27</v>
      </c>
      <c r="C1022" s="37" t="s">
        <v>2327</v>
      </c>
      <c r="D1022" s="34" t="s">
        <v>31</v>
      </c>
      <c r="E1022" s="163" t="s">
        <v>2328</v>
      </c>
      <c r="F1022" s="163" t="s">
        <v>209</v>
      </c>
      <c r="G1022" s="34" t="s">
        <v>114</v>
      </c>
      <c r="H1022" s="166" t="s">
        <v>2492</v>
      </c>
      <c r="I1022" s="163" t="s">
        <v>2493</v>
      </c>
      <c r="J1022" s="163" t="s">
        <v>2493</v>
      </c>
      <c r="K1022" s="163" t="s">
        <v>2444</v>
      </c>
      <c r="L1022" s="163" t="s">
        <v>2444</v>
      </c>
      <c r="M1022" s="167">
        <v>45834</v>
      </c>
      <c r="N1022" s="167" t="s">
        <v>2494</v>
      </c>
      <c r="O1022" s="167" t="s">
        <v>2371</v>
      </c>
      <c r="P1022" s="163">
        <v>31.31</v>
      </c>
      <c r="Q1022" s="174">
        <v>176000</v>
      </c>
      <c r="R1022" s="175">
        <v>0.0638</v>
      </c>
      <c r="S1022" s="176">
        <v>11228.8</v>
      </c>
      <c r="T1022" s="164">
        <v>351573.73</v>
      </c>
      <c r="U1022" s="164">
        <v>35157.37</v>
      </c>
      <c r="V1022" s="164">
        <v>0.1</v>
      </c>
      <c r="W1022" s="164">
        <v>158208.18</v>
      </c>
      <c r="X1022" s="160">
        <v>0.45</v>
      </c>
      <c r="Y1022" s="164">
        <v>3955.204125</v>
      </c>
      <c r="Z1022" s="177">
        <v>0.1125</v>
      </c>
      <c r="AA1022" s="164">
        <v>11865.612375</v>
      </c>
      <c r="AB1022" s="160">
        <v>0.3375</v>
      </c>
      <c r="AC1022" s="164">
        <v>158208.18</v>
      </c>
      <c r="AD1022" s="180">
        <v>0.45</v>
      </c>
      <c r="AE1022" s="147">
        <v>35157.37</v>
      </c>
      <c r="AF1022" s="182"/>
      <c r="AG1022" s="114" t="e">
        <f>#REF!-Y1022</f>
        <v>#REF!</v>
      </c>
      <c r="AH1022" s="34" t="s">
        <v>31</v>
      </c>
    </row>
    <row r="1023" s="114" customFormat="1" ht="36" spans="1:34">
      <c r="A1023" s="37">
        <v>64</v>
      </c>
      <c r="B1023" s="37" t="s">
        <v>27</v>
      </c>
      <c r="C1023" s="37" t="s">
        <v>2327</v>
      </c>
      <c r="D1023" s="34" t="s">
        <v>31</v>
      </c>
      <c r="E1023" s="163" t="s">
        <v>2328</v>
      </c>
      <c r="F1023" s="163" t="s">
        <v>209</v>
      </c>
      <c r="G1023" s="34" t="s">
        <v>114</v>
      </c>
      <c r="H1023" s="166" t="s">
        <v>2495</v>
      </c>
      <c r="I1023" s="163" t="s">
        <v>2496</v>
      </c>
      <c r="J1023" s="163" t="s">
        <v>2496</v>
      </c>
      <c r="K1023" s="163" t="s">
        <v>2497</v>
      </c>
      <c r="L1023" s="163" t="s">
        <v>2497</v>
      </c>
      <c r="M1023" s="167">
        <v>45834</v>
      </c>
      <c r="N1023" s="167" t="s">
        <v>1404</v>
      </c>
      <c r="O1023" s="167" t="s">
        <v>2498</v>
      </c>
      <c r="P1023" s="163">
        <v>17</v>
      </c>
      <c r="Q1023" s="174">
        <v>224000</v>
      </c>
      <c r="R1023" s="175">
        <v>0.058</v>
      </c>
      <c r="S1023" s="176">
        <v>12992</v>
      </c>
      <c r="T1023" s="164">
        <v>220864</v>
      </c>
      <c r="U1023" s="164">
        <v>22086.4</v>
      </c>
      <c r="V1023" s="164">
        <v>0.1</v>
      </c>
      <c r="W1023" s="164">
        <v>99388.8</v>
      </c>
      <c r="X1023" s="160">
        <v>0.45</v>
      </c>
      <c r="Y1023" s="164">
        <v>2484.72</v>
      </c>
      <c r="Z1023" s="177">
        <v>0.1125</v>
      </c>
      <c r="AA1023" s="164">
        <v>7454.16</v>
      </c>
      <c r="AB1023" s="160">
        <v>0.3375</v>
      </c>
      <c r="AC1023" s="164">
        <v>99388.8</v>
      </c>
      <c r="AD1023" s="180">
        <v>0.45</v>
      </c>
      <c r="AE1023" s="147">
        <v>22086.4</v>
      </c>
      <c r="AF1023" s="182"/>
      <c r="AG1023" s="114" t="e">
        <f>#REF!-Y1023</f>
        <v>#REF!</v>
      </c>
      <c r="AH1023" s="34" t="s">
        <v>31</v>
      </c>
    </row>
    <row r="1024" s="114" customFormat="1" ht="36" spans="1:34">
      <c r="A1024" s="37">
        <v>65</v>
      </c>
      <c r="B1024" s="37" t="s">
        <v>27</v>
      </c>
      <c r="C1024" s="37" t="s">
        <v>2327</v>
      </c>
      <c r="D1024" s="34" t="s">
        <v>31</v>
      </c>
      <c r="E1024" s="163" t="s">
        <v>2328</v>
      </c>
      <c r="F1024" s="163" t="s">
        <v>209</v>
      </c>
      <c r="G1024" s="34" t="s">
        <v>114</v>
      </c>
      <c r="H1024" s="166" t="s">
        <v>2499</v>
      </c>
      <c r="I1024" s="163" t="s">
        <v>2443</v>
      </c>
      <c r="J1024" s="163" t="s">
        <v>2443</v>
      </c>
      <c r="K1024" s="163" t="s">
        <v>2444</v>
      </c>
      <c r="L1024" s="163" t="s">
        <v>2444</v>
      </c>
      <c r="M1024" s="167">
        <v>45835</v>
      </c>
      <c r="N1024" s="167" t="s">
        <v>1381</v>
      </c>
      <c r="O1024" s="167" t="s">
        <v>2500</v>
      </c>
      <c r="P1024" s="163">
        <v>15.98</v>
      </c>
      <c r="Q1024" s="174">
        <v>176000</v>
      </c>
      <c r="R1024" s="175">
        <v>0.0638</v>
      </c>
      <c r="S1024" s="176">
        <v>11228.8</v>
      </c>
      <c r="T1024" s="164">
        <v>179436.22</v>
      </c>
      <c r="U1024" s="164">
        <v>17943.62</v>
      </c>
      <c r="V1024" s="164">
        <v>0.1</v>
      </c>
      <c r="W1024" s="164">
        <v>80746.3</v>
      </c>
      <c r="X1024" s="160">
        <v>0.45</v>
      </c>
      <c r="Y1024" s="164">
        <v>2018.65725</v>
      </c>
      <c r="Z1024" s="177">
        <v>0.1125</v>
      </c>
      <c r="AA1024" s="164">
        <v>6055.97175</v>
      </c>
      <c r="AB1024" s="160">
        <v>0.3375</v>
      </c>
      <c r="AC1024" s="164">
        <v>80746.3</v>
      </c>
      <c r="AD1024" s="180">
        <v>0.45</v>
      </c>
      <c r="AE1024" s="147">
        <v>17943.62</v>
      </c>
      <c r="AF1024" s="182"/>
      <c r="AG1024" s="114" t="e">
        <f>#REF!-Y1024</f>
        <v>#REF!</v>
      </c>
      <c r="AH1024" s="34" t="s">
        <v>31</v>
      </c>
    </row>
    <row r="1025" s="114" customFormat="1" ht="36" spans="1:34">
      <c r="A1025" s="37">
        <v>66</v>
      </c>
      <c r="B1025" s="37" t="s">
        <v>27</v>
      </c>
      <c r="C1025" s="37" t="s">
        <v>2327</v>
      </c>
      <c r="D1025" s="34" t="s">
        <v>31</v>
      </c>
      <c r="E1025" s="163" t="s">
        <v>2328</v>
      </c>
      <c r="F1025" s="163" t="s">
        <v>2329</v>
      </c>
      <c r="G1025" s="34" t="s">
        <v>114</v>
      </c>
      <c r="H1025" s="166" t="s">
        <v>2499</v>
      </c>
      <c r="I1025" s="163" t="s">
        <v>2443</v>
      </c>
      <c r="J1025" s="163" t="s">
        <v>2443</v>
      </c>
      <c r="K1025" s="163" t="s">
        <v>2444</v>
      </c>
      <c r="L1025" s="163" t="s">
        <v>2444</v>
      </c>
      <c r="M1025" s="167">
        <v>45835</v>
      </c>
      <c r="N1025" s="167" t="s">
        <v>1381</v>
      </c>
      <c r="O1025" s="167" t="s">
        <v>2500</v>
      </c>
      <c r="P1025" s="163">
        <v>120.68</v>
      </c>
      <c r="Q1025" s="174">
        <v>175500</v>
      </c>
      <c r="R1025" s="175">
        <v>0.0638</v>
      </c>
      <c r="S1025" s="176">
        <v>11196.9</v>
      </c>
      <c r="T1025" s="164">
        <v>1351241.89</v>
      </c>
      <c r="U1025" s="164">
        <v>135124.18</v>
      </c>
      <c r="V1025" s="164">
        <v>0.1</v>
      </c>
      <c r="W1025" s="164">
        <v>608058.86</v>
      </c>
      <c r="X1025" s="160">
        <v>0.45</v>
      </c>
      <c r="Y1025" s="164">
        <v>15201.47025</v>
      </c>
      <c r="Z1025" s="177">
        <v>0.1125</v>
      </c>
      <c r="AA1025" s="164">
        <v>45604.41075</v>
      </c>
      <c r="AB1025" s="160">
        <v>0.3375</v>
      </c>
      <c r="AC1025" s="164">
        <v>608058.85</v>
      </c>
      <c r="AD1025" s="180">
        <v>0.45</v>
      </c>
      <c r="AE1025" s="147">
        <v>135124.18</v>
      </c>
      <c r="AF1025" s="182"/>
      <c r="AG1025" s="114" t="e">
        <f>#REF!-Y1025</f>
        <v>#REF!</v>
      </c>
      <c r="AH1025" s="34" t="s">
        <v>31</v>
      </c>
    </row>
    <row r="1026" s="114" customFormat="1" ht="48" spans="1:34">
      <c r="A1026" s="37">
        <v>67</v>
      </c>
      <c r="B1026" s="37" t="s">
        <v>27</v>
      </c>
      <c r="C1026" s="37" t="s">
        <v>2327</v>
      </c>
      <c r="D1026" s="34" t="s">
        <v>31</v>
      </c>
      <c r="E1026" s="163" t="s">
        <v>2328</v>
      </c>
      <c r="F1026" s="163" t="s">
        <v>242</v>
      </c>
      <c r="G1026" s="34" t="s">
        <v>114</v>
      </c>
      <c r="H1026" s="166" t="s">
        <v>2501</v>
      </c>
      <c r="I1026" s="163" t="s">
        <v>2502</v>
      </c>
      <c r="J1026" s="163" t="s">
        <v>2502</v>
      </c>
      <c r="K1026" s="163" t="s">
        <v>2473</v>
      </c>
      <c r="L1026" s="163" t="s">
        <v>2473</v>
      </c>
      <c r="M1026" s="167">
        <v>45835</v>
      </c>
      <c r="N1026" s="167" t="s">
        <v>1381</v>
      </c>
      <c r="O1026" s="167" t="s">
        <v>2503</v>
      </c>
      <c r="P1026" s="163">
        <v>75.99</v>
      </c>
      <c r="Q1026" s="174">
        <v>134400</v>
      </c>
      <c r="R1026" s="175">
        <v>0.063</v>
      </c>
      <c r="S1026" s="176">
        <v>8467.2</v>
      </c>
      <c r="T1026" s="164">
        <v>643422.53</v>
      </c>
      <c r="U1026" s="164">
        <v>64342.25</v>
      </c>
      <c r="V1026" s="164">
        <v>0.1</v>
      </c>
      <c r="W1026" s="164">
        <v>289540.14</v>
      </c>
      <c r="X1026" s="160">
        <v>0.45</v>
      </c>
      <c r="Y1026" s="164">
        <v>7238.503125</v>
      </c>
      <c r="Z1026" s="177">
        <v>0.1125</v>
      </c>
      <c r="AA1026" s="164">
        <v>21715.509375</v>
      </c>
      <c r="AB1026" s="160">
        <v>0.3375</v>
      </c>
      <c r="AC1026" s="164">
        <v>289540.14</v>
      </c>
      <c r="AD1026" s="180">
        <v>0.45</v>
      </c>
      <c r="AE1026" s="147">
        <v>64342.25</v>
      </c>
      <c r="AF1026" s="182"/>
      <c r="AG1026" s="114" t="e">
        <f>#REF!-Y1026</f>
        <v>#REF!</v>
      </c>
      <c r="AH1026" s="34" t="s">
        <v>31</v>
      </c>
    </row>
    <row r="1027" s="114" customFormat="1" ht="48" spans="1:34">
      <c r="A1027" s="37">
        <v>68</v>
      </c>
      <c r="B1027" s="37" t="s">
        <v>27</v>
      </c>
      <c r="C1027" s="37" t="s">
        <v>2327</v>
      </c>
      <c r="D1027" s="34" t="s">
        <v>31</v>
      </c>
      <c r="E1027" s="163" t="s">
        <v>2328</v>
      </c>
      <c r="F1027" s="163" t="s">
        <v>209</v>
      </c>
      <c r="G1027" s="34" t="s">
        <v>114</v>
      </c>
      <c r="H1027" s="166" t="s">
        <v>2501</v>
      </c>
      <c r="I1027" s="163" t="s">
        <v>2502</v>
      </c>
      <c r="J1027" s="163" t="s">
        <v>2502</v>
      </c>
      <c r="K1027" s="163" t="s">
        <v>2473</v>
      </c>
      <c r="L1027" s="163" t="s">
        <v>2473</v>
      </c>
      <c r="M1027" s="167">
        <v>45835</v>
      </c>
      <c r="N1027" s="167" t="s">
        <v>1381</v>
      </c>
      <c r="O1027" s="167" t="s">
        <v>2503</v>
      </c>
      <c r="P1027" s="163">
        <v>72</v>
      </c>
      <c r="Q1027" s="174">
        <v>185600</v>
      </c>
      <c r="R1027" s="175">
        <v>0.063</v>
      </c>
      <c r="S1027" s="176">
        <v>11692.8</v>
      </c>
      <c r="T1027" s="164">
        <v>841881.6</v>
      </c>
      <c r="U1027" s="164">
        <v>84188.16</v>
      </c>
      <c r="V1027" s="164">
        <v>0.1</v>
      </c>
      <c r="W1027" s="164">
        <v>378846.72</v>
      </c>
      <c r="X1027" s="160">
        <v>0.45</v>
      </c>
      <c r="Y1027" s="164">
        <v>9471.168</v>
      </c>
      <c r="Z1027" s="177">
        <v>0.1125</v>
      </c>
      <c r="AA1027" s="164">
        <v>28413.504</v>
      </c>
      <c r="AB1027" s="160">
        <v>0.3375</v>
      </c>
      <c r="AC1027" s="164">
        <v>378846.72</v>
      </c>
      <c r="AD1027" s="180">
        <v>0.45</v>
      </c>
      <c r="AE1027" s="147">
        <v>84188.16</v>
      </c>
      <c r="AF1027" s="182"/>
      <c r="AG1027" s="114" t="e">
        <f>#REF!-Y1027</f>
        <v>#REF!</v>
      </c>
      <c r="AH1027" s="34" t="s">
        <v>31</v>
      </c>
    </row>
    <row r="1028" s="114" customFormat="1" ht="36" spans="1:34">
      <c r="A1028" s="37">
        <v>69</v>
      </c>
      <c r="B1028" s="37" t="s">
        <v>27</v>
      </c>
      <c r="C1028" s="37" t="s">
        <v>2327</v>
      </c>
      <c r="D1028" s="34" t="s">
        <v>31</v>
      </c>
      <c r="E1028" s="163" t="s">
        <v>2328</v>
      </c>
      <c r="F1028" s="163" t="s">
        <v>209</v>
      </c>
      <c r="G1028" s="34" t="s">
        <v>114</v>
      </c>
      <c r="H1028" s="166" t="s">
        <v>2504</v>
      </c>
      <c r="I1028" s="163" t="s">
        <v>2505</v>
      </c>
      <c r="J1028" s="163" t="s">
        <v>2505</v>
      </c>
      <c r="K1028" s="163" t="s">
        <v>2506</v>
      </c>
      <c r="L1028" s="163" t="s">
        <v>2506</v>
      </c>
      <c r="M1028" s="167">
        <v>45835</v>
      </c>
      <c r="N1028" s="167" t="s">
        <v>1381</v>
      </c>
      <c r="O1028" s="167" t="s">
        <v>2503</v>
      </c>
      <c r="P1028" s="163">
        <v>26.8</v>
      </c>
      <c r="Q1028" s="174">
        <v>183013</v>
      </c>
      <c r="R1028" s="175">
        <v>0.07</v>
      </c>
      <c r="S1028" s="176">
        <v>12810.89</v>
      </c>
      <c r="T1028" s="164">
        <v>343331.91</v>
      </c>
      <c r="U1028" s="164">
        <v>34333.19</v>
      </c>
      <c r="V1028" s="164">
        <v>0.1</v>
      </c>
      <c r="W1028" s="164">
        <v>154499.36</v>
      </c>
      <c r="X1028" s="160">
        <v>0.45</v>
      </c>
      <c r="Y1028" s="164">
        <v>3862.483875</v>
      </c>
      <c r="Z1028" s="177">
        <v>0.1125</v>
      </c>
      <c r="AA1028" s="164">
        <v>11587.451625</v>
      </c>
      <c r="AB1028" s="160">
        <v>0.3375</v>
      </c>
      <c r="AC1028" s="164">
        <v>154499.36</v>
      </c>
      <c r="AD1028" s="180">
        <v>0.45</v>
      </c>
      <c r="AE1028" s="147">
        <v>34333.19</v>
      </c>
      <c r="AF1028" s="182"/>
      <c r="AG1028" s="114" t="e">
        <f>#REF!-Y1028</f>
        <v>#REF!</v>
      </c>
      <c r="AH1028" s="34" t="s">
        <v>31</v>
      </c>
    </row>
    <row r="1029" s="114" customFormat="1" ht="36" spans="1:34">
      <c r="A1029" s="37">
        <v>70</v>
      </c>
      <c r="B1029" s="37" t="s">
        <v>27</v>
      </c>
      <c r="C1029" s="37" t="s">
        <v>2327</v>
      </c>
      <c r="D1029" s="34" t="s">
        <v>31</v>
      </c>
      <c r="E1029" s="163" t="s">
        <v>2328</v>
      </c>
      <c r="F1029" s="163" t="s">
        <v>242</v>
      </c>
      <c r="G1029" s="34" t="s">
        <v>114</v>
      </c>
      <c r="H1029" s="166" t="s">
        <v>2507</v>
      </c>
      <c r="I1029" s="163" t="s">
        <v>2505</v>
      </c>
      <c r="J1029" s="163" t="s">
        <v>2505</v>
      </c>
      <c r="K1029" s="163" t="s">
        <v>2506</v>
      </c>
      <c r="L1029" s="163" t="s">
        <v>2506</v>
      </c>
      <c r="M1029" s="167">
        <v>45835</v>
      </c>
      <c r="N1029" s="167" t="s">
        <v>1381</v>
      </c>
      <c r="O1029" s="167" t="s">
        <v>2500</v>
      </c>
      <c r="P1029" s="163">
        <v>22.6</v>
      </c>
      <c r="Q1029" s="174">
        <v>89600</v>
      </c>
      <c r="R1029" s="175">
        <v>0.058</v>
      </c>
      <c r="S1029" s="176">
        <v>5196.8</v>
      </c>
      <c r="T1029" s="164">
        <v>117447.68</v>
      </c>
      <c r="U1029" s="164">
        <v>11744.76</v>
      </c>
      <c r="V1029" s="164">
        <v>0.1</v>
      </c>
      <c r="W1029" s="164">
        <v>52851.46</v>
      </c>
      <c r="X1029" s="160">
        <v>0.45</v>
      </c>
      <c r="Y1029" s="164">
        <v>1321.2855</v>
      </c>
      <c r="Z1029" s="177">
        <v>0.1125</v>
      </c>
      <c r="AA1029" s="164">
        <v>3963.8565</v>
      </c>
      <c r="AB1029" s="160">
        <v>0.3375</v>
      </c>
      <c r="AC1029" s="164">
        <v>52851.46</v>
      </c>
      <c r="AD1029" s="180">
        <v>0.45</v>
      </c>
      <c r="AE1029" s="147">
        <v>11744.76</v>
      </c>
      <c r="AF1029" s="182"/>
      <c r="AG1029" s="114" t="e">
        <f>#REF!-Y1029</f>
        <v>#REF!</v>
      </c>
      <c r="AH1029" s="34" t="s">
        <v>31</v>
      </c>
    </row>
    <row r="1030" s="114" customFormat="1" ht="36" spans="1:34">
      <c r="A1030" s="37">
        <v>71</v>
      </c>
      <c r="B1030" s="37" t="s">
        <v>27</v>
      </c>
      <c r="C1030" s="37" t="s">
        <v>2327</v>
      </c>
      <c r="D1030" s="34" t="s">
        <v>31</v>
      </c>
      <c r="E1030" s="163" t="s">
        <v>2328</v>
      </c>
      <c r="F1030" s="163" t="s">
        <v>2329</v>
      </c>
      <c r="G1030" s="34" t="s">
        <v>114</v>
      </c>
      <c r="H1030" s="166" t="s">
        <v>2507</v>
      </c>
      <c r="I1030" s="163" t="s">
        <v>2505</v>
      </c>
      <c r="J1030" s="163" t="s">
        <v>2505</v>
      </c>
      <c r="K1030" s="163" t="s">
        <v>2506</v>
      </c>
      <c r="L1030" s="163" t="s">
        <v>2506</v>
      </c>
      <c r="M1030" s="167">
        <v>45835</v>
      </c>
      <c r="N1030" s="167" t="s">
        <v>1381</v>
      </c>
      <c r="O1030" s="167" t="s">
        <v>2500</v>
      </c>
      <c r="P1030" s="163">
        <v>3.2</v>
      </c>
      <c r="Q1030" s="174">
        <v>135575</v>
      </c>
      <c r="R1030" s="175">
        <v>0.058</v>
      </c>
      <c r="S1030" s="176">
        <v>7863.35</v>
      </c>
      <c r="T1030" s="164">
        <v>25162.72</v>
      </c>
      <c r="U1030" s="164">
        <v>2516.27</v>
      </c>
      <c r="V1030" s="164">
        <v>0.1</v>
      </c>
      <c r="W1030" s="164">
        <v>11323.23</v>
      </c>
      <c r="X1030" s="160">
        <v>0.45</v>
      </c>
      <c r="Y1030" s="164">
        <v>283.080375</v>
      </c>
      <c r="Z1030" s="177">
        <v>0.1125</v>
      </c>
      <c r="AA1030" s="164">
        <v>849.241125</v>
      </c>
      <c r="AB1030" s="160">
        <v>0.3375</v>
      </c>
      <c r="AC1030" s="164">
        <v>11323.22</v>
      </c>
      <c r="AD1030" s="180">
        <v>0.45</v>
      </c>
      <c r="AE1030" s="147">
        <v>2516.27</v>
      </c>
      <c r="AF1030" s="182"/>
      <c r="AG1030" s="114" t="e">
        <f>#REF!-Y1030</f>
        <v>#REF!</v>
      </c>
      <c r="AH1030" s="34" t="s">
        <v>31</v>
      </c>
    </row>
    <row r="1031" s="114" customFormat="1" ht="48" spans="1:34">
      <c r="A1031" s="37">
        <v>72</v>
      </c>
      <c r="B1031" s="37" t="s">
        <v>27</v>
      </c>
      <c r="C1031" s="37" t="s">
        <v>2327</v>
      </c>
      <c r="D1031" s="34" t="s">
        <v>31</v>
      </c>
      <c r="E1031" s="163" t="s">
        <v>2328</v>
      </c>
      <c r="F1031" s="163" t="s">
        <v>242</v>
      </c>
      <c r="G1031" s="34" t="s">
        <v>114</v>
      </c>
      <c r="H1031" s="166" t="s">
        <v>2508</v>
      </c>
      <c r="I1031" s="163" t="s">
        <v>2509</v>
      </c>
      <c r="J1031" s="163" t="s">
        <v>2509</v>
      </c>
      <c r="K1031" s="163" t="s">
        <v>2473</v>
      </c>
      <c r="L1031" s="163" t="s">
        <v>2473</v>
      </c>
      <c r="M1031" s="167">
        <v>45835</v>
      </c>
      <c r="N1031" s="167">
        <v>45835</v>
      </c>
      <c r="O1031" s="167" t="s">
        <v>2503</v>
      </c>
      <c r="P1031" s="163">
        <v>25</v>
      </c>
      <c r="Q1031" s="174">
        <v>134400</v>
      </c>
      <c r="R1031" s="175">
        <v>0.063</v>
      </c>
      <c r="S1031" s="176">
        <v>8467.2</v>
      </c>
      <c r="T1031" s="164">
        <v>211680</v>
      </c>
      <c r="U1031" s="164">
        <v>21168</v>
      </c>
      <c r="V1031" s="164">
        <v>0.1</v>
      </c>
      <c r="W1031" s="164">
        <v>95256</v>
      </c>
      <c r="X1031" s="160">
        <v>0.45</v>
      </c>
      <c r="Y1031" s="164">
        <v>2381.4</v>
      </c>
      <c r="Z1031" s="177">
        <v>0.1125</v>
      </c>
      <c r="AA1031" s="164">
        <v>7144.2</v>
      </c>
      <c r="AB1031" s="160">
        <v>0.3375</v>
      </c>
      <c r="AC1031" s="164">
        <v>95256</v>
      </c>
      <c r="AD1031" s="180">
        <v>0.45</v>
      </c>
      <c r="AE1031" s="147">
        <v>21168</v>
      </c>
      <c r="AF1031" s="182"/>
      <c r="AG1031" s="114" t="e">
        <f>#REF!-Y1031</f>
        <v>#REF!</v>
      </c>
      <c r="AH1031" s="34" t="s">
        <v>31</v>
      </c>
    </row>
    <row r="1032" s="114" customFormat="1" ht="36" spans="1:34">
      <c r="A1032" s="37">
        <v>73</v>
      </c>
      <c r="B1032" s="37" t="s">
        <v>27</v>
      </c>
      <c r="C1032" s="37" t="s">
        <v>2327</v>
      </c>
      <c r="D1032" s="34" t="s">
        <v>31</v>
      </c>
      <c r="E1032" s="163" t="s">
        <v>2328</v>
      </c>
      <c r="F1032" s="163" t="s">
        <v>2510</v>
      </c>
      <c r="G1032" s="34" t="s">
        <v>114</v>
      </c>
      <c r="H1032" s="166" t="s">
        <v>2511</v>
      </c>
      <c r="I1032" s="163" t="s">
        <v>2512</v>
      </c>
      <c r="J1032" s="163" t="s">
        <v>2512</v>
      </c>
      <c r="K1032" s="163" t="s">
        <v>2497</v>
      </c>
      <c r="L1032" s="163" t="s">
        <v>2497</v>
      </c>
      <c r="M1032" s="167">
        <v>45836</v>
      </c>
      <c r="N1032" s="167" t="s">
        <v>1404</v>
      </c>
      <c r="O1032" s="167" t="s">
        <v>2498</v>
      </c>
      <c r="P1032" s="163">
        <v>22.8</v>
      </c>
      <c r="Q1032" s="174">
        <v>96800</v>
      </c>
      <c r="R1032" s="175">
        <v>0.058</v>
      </c>
      <c r="S1032" s="176">
        <v>5614.4</v>
      </c>
      <c r="T1032" s="164">
        <v>128008.32</v>
      </c>
      <c r="U1032" s="164">
        <v>12800.83</v>
      </c>
      <c r="V1032" s="164">
        <v>0.1</v>
      </c>
      <c r="W1032" s="164">
        <v>57603.75</v>
      </c>
      <c r="X1032" s="160">
        <v>0.45</v>
      </c>
      <c r="Y1032" s="164">
        <v>1440.093375</v>
      </c>
      <c r="Z1032" s="177">
        <v>0.1125</v>
      </c>
      <c r="AA1032" s="164">
        <v>4320.280125</v>
      </c>
      <c r="AB1032" s="160">
        <v>0.3375</v>
      </c>
      <c r="AC1032" s="164">
        <v>57603.74</v>
      </c>
      <c r="AD1032" s="180">
        <v>0.45</v>
      </c>
      <c r="AE1032" s="147">
        <v>12800.83</v>
      </c>
      <c r="AF1032" s="182"/>
      <c r="AG1032" s="114" t="e">
        <f>#REF!-Y1032</f>
        <v>#REF!</v>
      </c>
      <c r="AH1032" s="34" t="s">
        <v>31</v>
      </c>
    </row>
    <row r="1033" s="114" customFormat="1" ht="36" spans="1:34">
      <c r="A1033" s="37">
        <v>74</v>
      </c>
      <c r="B1033" s="37" t="s">
        <v>27</v>
      </c>
      <c r="C1033" s="37" t="s">
        <v>2327</v>
      </c>
      <c r="D1033" s="34" t="s">
        <v>31</v>
      </c>
      <c r="E1033" s="163" t="s">
        <v>2328</v>
      </c>
      <c r="F1033" s="163" t="s">
        <v>209</v>
      </c>
      <c r="G1033" s="34" t="s">
        <v>114</v>
      </c>
      <c r="H1033" s="166" t="s">
        <v>2511</v>
      </c>
      <c r="I1033" s="163" t="s">
        <v>2512</v>
      </c>
      <c r="J1033" s="163" t="s">
        <v>2512</v>
      </c>
      <c r="K1033" s="163" t="s">
        <v>2497</v>
      </c>
      <c r="L1033" s="163" t="s">
        <v>2497</v>
      </c>
      <c r="M1033" s="167">
        <v>45836</v>
      </c>
      <c r="N1033" s="167" t="s">
        <v>1404</v>
      </c>
      <c r="O1033" s="167" t="s">
        <v>2498</v>
      </c>
      <c r="P1033" s="163">
        <v>65.7</v>
      </c>
      <c r="Q1033" s="174">
        <v>224000</v>
      </c>
      <c r="R1033" s="175">
        <v>0.058</v>
      </c>
      <c r="S1033" s="176">
        <v>12992</v>
      </c>
      <c r="T1033" s="164">
        <v>853574.4</v>
      </c>
      <c r="U1033" s="164">
        <v>85357.44</v>
      </c>
      <c r="V1033" s="164">
        <v>0.1</v>
      </c>
      <c r="W1033" s="164">
        <v>384108.48</v>
      </c>
      <c r="X1033" s="160">
        <v>0.45</v>
      </c>
      <c r="Y1033" s="164">
        <v>9602.712</v>
      </c>
      <c r="Z1033" s="177">
        <v>0.1125</v>
      </c>
      <c r="AA1033" s="164">
        <v>28808.136</v>
      </c>
      <c r="AB1033" s="160">
        <v>0.3375</v>
      </c>
      <c r="AC1033" s="164">
        <v>384108.48</v>
      </c>
      <c r="AD1033" s="180">
        <v>0.45</v>
      </c>
      <c r="AE1033" s="147">
        <v>85357.44</v>
      </c>
      <c r="AF1033" s="182"/>
      <c r="AG1033" s="114" t="e">
        <f>#REF!-Y1033</f>
        <v>#REF!</v>
      </c>
      <c r="AH1033" s="34" t="s">
        <v>31</v>
      </c>
    </row>
    <row r="1034" s="114" customFormat="1" ht="36" spans="1:34">
      <c r="A1034" s="37">
        <v>75</v>
      </c>
      <c r="B1034" s="37" t="s">
        <v>27</v>
      </c>
      <c r="C1034" s="37" t="s">
        <v>2327</v>
      </c>
      <c r="D1034" s="34" t="s">
        <v>31</v>
      </c>
      <c r="E1034" s="163" t="s">
        <v>2328</v>
      </c>
      <c r="F1034" s="163" t="s">
        <v>209</v>
      </c>
      <c r="G1034" s="34" t="s">
        <v>114</v>
      </c>
      <c r="H1034" s="166" t="s">
        <v>2513</v>
      </c>
      <c r="I1034" s="163" t="s">
        <v>2514</v>
      </c>
      <c r="J1034" s="163" t="s">
        <v>2514</v>
      </c>
      <c r="K1034" s="163" t="s">
        <v>2440</v>
      </c>
      <c r="L1034" s="163" t="s">
        <v>2440</v>
      </c>
      <c r="M1034" s="167">
        <v>45836</v>
      </c>
      <c r="N1034" s="167" t="s">
        <v>1404</v>
      </c>
      <c r="O1034" s="167" t="s">
        <v>2498</v>
      </c>
      <c r="P1034" s="163">
        <v>5.1</v>
      </c>
      <c r="Q1034" s="174">
        <v>196000</v>
      </c>
      <c r="R1034" s="175">
        <v>0.058</v>
      </c>
      <c r="S1034" s="176">
        <v>11368</v>
      </c>
      <c r="T1034" s="164">
        <v>57976.8</v>
      </c>
      <c r="U1034" s="164">
        <v>5797.68</v>
      </c>
      <c r="V1034" s="164">
        <v>0.1</v>
      </c>
      <c r="W1034" s="164">
        <v>26089.56</v>
      </c>
      <c r="X1034" s="160">
        <v>0.45</v>
      </c>
      <c r="Y1034" s="164">
        <v>652.239</v>
      </c>
      <c r="Z1034" s="177">
        <v>0.1125</v>
      </c>
      <c r="AA1034" s="164">
        <v>1956.717</v>
      </c>
      <c r="AB1034" s="160">
        <v>0.3375</v>
      </c>
      <c r="AC1034" s="164">
        <v>26089.56</v>
      </c>
      <c r="AD1034" s="180">
        <v>0.45</v>
      </c>
      <c r="AE1034" s="147">
        <v>5797.68</v>
      </c>
      <c r="AF1034" s="182"/>
      <c r="AG1034" s="114" t="e">
        <f>#REF!-Y1034</f>
        <v>#REF!</v>
      </c>
      <c r="AH1034" s="34" t="s">
        <v>31</v>
      </c>
    </row>
    <row r="1035" s="114" customFormat="1" ht="48" spans="1:34">
      <c r="A1035" s="37">
        <v>76</v>
      </c>
      <c r="B1035" s="37" t="s">
        <v>27</v>
      </c>
      <c r="C1035" s="37" t="s">
        <v>2327</v>
      </c>
      <c r="D1035" s="34" t="s">
        <v>31</v>
      </c>
      <c r="E1035" s="163" t="s">
        <v>2328</v>
      </c>
      <c r="F1035" s="163" t="s">
        <v>242</v>
      </c>
      <c r="G1035" s="34" t="s">
        <v>114</v>
      </c>
      <c r="H1035" s="166" t="s">
        <v>2515</v>
      </c>
      <c r="I1035" s="163" t="s">
        <v>2516</v>
      </c>
      <c r="J1035" s="163" t="s">
        <v>2516</v>
      </c>
      <c r="K1035" s="163" t="s">
        <v>2517</v>
      </c>
      <c r="L1035" s="163" t="s">
        <v>2517</v>
      </c>
      <c r="M1035" s="167">
        <v>45836</v>
      </c>
      <c r="N1035" s="167" t="s">
        <v>1404</v>
      </c>
      <c r="O1035" s="167" t="s">
        <v>2498</v>
      </c>
      <c r="P1035" s="163">
        <v>34.7</v>
      </c>
      <c r="Q1035" s="174">
        <v>134400</v>
      </c>
      <c r="R1035" s="175">
        <v>0.0522</v>
      </c>
      <c r="S1035" s="176">
        <v>7015.68</v>
      </c>
      <c r="T1035" s="164">
        <v>243444.1</v>
      </c>
      <c r="U1035" s="164">
        <v>24344.41</v>
      </c>
      <c r="V1035" s="164">
        <v>0.1</v>
      </c>
      <c r="W1035" s="164">
        <v>109549.84</v>
      </c>
      <c r="X1035" s="160">
        <v>0.45</v>
      </c>
      <c r="Y1035" s="164">
        <v>2738.746125</v>
      </c>
      <c r="Z1035" s="177">
        <v>0.1125</v>
      </c>
      <c r="AA1035" s="164">
        <v>8216.238375</v>
      </c>
      <c r="AB1035" s="160">
        <v>0.3375</v>
      </c>
      <c r="AC1035" s="164">
        <v>109549.85</v>
      </c>
      <c r="AD1035" s="180">
        <v>0.45</v>
      </c>
      <c r="AE1035" s="147">
        <v>24344.41</v>
      </c>
      <c r="AF1035" s="182"/>
      <c r="AG1035" s="114" t="e">
        <f>#REF!-Y1035</f>
        <v>#REF!</v>
      </c>
      <c r="AH1035" s="34" t="s">
        <v>31</v>
      </c>
    </row>
    <row r="1036" s="114" customFormat="1" ht="48" spans="1:34">
      <c r="A1036" s="37">
        <v>77</v>
      </c>
      <c r="B1036" s="37" t="s">
        <v>27</v>
      </c>
      <c r="C1036" s="37" t="s">
        <v>2327</v>
      </c>
      <c r="D1036" s="34" t="s">
        <v>31</v>
      </c>
      <c r="E1036" s="163" t="s">
        <v>2328</v>
      </c>
      <c r="F1036" s="163" t="s">
        <v>209</v>
      </c>
      <c r="G1036" s="34" t="s">
        <v>114</v>
      </c>
      <c r="H1036" s="166" t="s">
        <v>2515</v>
      </c>
      <c r="I1036" s="163" t="s">
        <v>2516</v>
      </c>
      <c r="J1036" s="163" t="s">
        <v>2516</v>
      </c>
      <c r="K1036" s="163" t="s">
        <v>2517</v>
      </c>
      <c r="L1036" s="163" t="s">
        <v>2517</v>
      </c>
      <c r="M1036" s="167">
        <v>45836</v>
      </c>
      <c r="N1036" s="167" t="s">
        <v>1404</v>
      </c>
      <c r="O1036" s="167" t="s">
        <v>2498</v>
      </c>
      <c r="P1036" s="163">
        <v>165</v>
      </c>
      <c r="Q1036" s="174">
        <v>176000</v>
      </c>
      <c r="R1036" s="175">
        <v>0.0522</v>
      </c>
      <c r="S1036" s="176">
        <v>9187.2</v>
      </c>
      <c r="T1036" s="164">
        <v>1515888</v>
      </c>
      <c r="U1036" s="164">
        <v>151588.8</v>
      </c>
      <c r="V1036" s="164">
        <v>0.1</v>
      </c>
      <c r="W1036" s="164">
        <v>682149.6</v>
      </c>
      <c r="X1036" s="160">
        <v>0.45</v>
      </c>
      <c r="Y1036" s="164">
        <v>17053.74</v>
      </c>
      <c r="Z1036" s="177">
        <v>0.1125</v>
      </c>
      <c r="AA1036" s="164">
        <v>51161.22</v>
      </c>
      <c r="AB1036" s="160">
        <v>0.3375</v>
      </c>
      <c r="AC1036" s="164">
        <v>682149.6</v>
      </c>
      <c r="AD1036" s="180">
        <v>0.45</v>
      </c>
      <c r="AE1036" s="147">
        <v>151588.8</v>
      </c>
      <c r="AF1036" s="182"/>
      <c r="AG1036" s="114" t="e">
        <f>#REF!-Y1036</f>
        <v>#REF!</v>
      </c>
      <c r="AH1036" s="34" t="s">
        <v>31</v>
      </c>
    </row>
    <row r="1037" s="114" customFormat="1" ht="36" spans="1:34">
      <c r="A1037" s="37">
        <v>78</v>
      </c>
      <c r="B1037" s="37" t="s">
        <v>27</v>
      </c>
      <c r="C1037" s="37" t="s">
        <v>2327</v>
      </c>
      <c r="D1037" s="34" t="s">
        <v>31</v>
      </c>
      <c r="E1037" s="163" t="s">
        <v>2328</v>
      </c>
      <c r="F1037" s="163" t="s">
        <v>209</v>
      </c>
      <c r="G1037" s="34" t="s">
        <v>114</v>
      </c>
      <c r="H1037" s="166" t="s">
        <v>2518</v>
      </c>
      <c r="I1037" s="163" t="s">
        <v>2519</v>
      </c>
      <c r="J1037" s="163" t="s">
        <v>2519</v>
      </c>
      <c r="K1037" s="163" t="s">
        <v>2388</v>
      </c>
      <c r="L1037" s="163" t="s">
        <v>2388</v>
      </c>
      <c r="M1037" s="167">
        <v>45836</v>
      </c>
      <c r="N1037" s="167" t="s">
        <v>1404</v>
      </c>
      <c r="O1037" s="167" t="s">
        <v>2498</v>
      </c>
      <c r="P1037" s="163">
        <v>2.8</v>
      </c>
      <c r="Q1037" s="174">
        <v>224000</v>
      </c>
      <c r="R1037" s="175">
        <v>0.058</v>
      </c>
      <c r="S1037" s="176">
        <v>12992</v>
      </c>
      <c r="T1037" s="164">
        <v>36377.6</v>
      </c>
      <c r="U1037" s="164">
        <v>3637.76</v>
      </c>
      <c r="V1037" s="164">
        <v>0.1</v>
      </c>
      <c r="W1037" s="164">
        <v>16369.92</v>
      </c>
      <c r="X1037" s="160">
        <v>0.45</v>
      </c>
      <c r="Y1037" s="164">
        <v>409.248</v>
      </c>
      <c r="Z1037" s="177">
        <v>0.1125</v>
      </c>
      <c r="AA1037" s="164">
        <v>1227.744</v>
      </c>
      <c r="AB1037" s="160">
        <v>0.3375</v>
      </c>
      <c r="AC1037" s="164">
        <v>16369.92</v>
      </c>
      <c r="AD1037" s="180">
        <v>0.45</v>
      </c>
      <c r="AE1037" s="147">
        <v>3637.76</v>
      </c>
      <c r="AF1037" s="182"/>
      <c r="AG1037" s="114" t="e">
        <f>#REF!-Y1037</f>
        <v>#REF!</v>
      </c>
      <c r="AH1037" s="34" t="s">
        <v>31</v>
      </c>
    </row>
    <row r="1038" s="114" customFormat="1" ht="36" spans="1:34">
      <c r="A1038" s="37">
        <v>79</v>
      </c>
      <c r="B1038" s="37" t="s">
        <v>27</v>
      </c>
      <c r="C1038" s="37" t="s">
        <v>2327</v>
      </c>
      <c r="D1038" s="34" t="s">
        <v>31</v>
      </c>
      <c r="E1038" s="163" t="s">
        <v>2328</v>
      </c>
      <c r="F1038" s="163" t="s">
        <v>242</v>
      </c>
      <c r="G1038" s="34" t="s">
        <v>114</v>
      </c>
      <c r="H1038" s="166" t="s">
        <v>2518</v>
      </c>
      <c r="I1038" s="163" t="s">
        <v>2519</v>
      </c>
      <c r="J1038" s="163" t="s">
        <v>2519</v>
      </c>
      <c r="K1038" s="163" t="s">
        <v>2388</v>
      </c>
      <c r="L1038" s="163" t="s">
        <v>2388</v>
      </c>
      <c r="M1038" s="167">
        <v>45836</v>
      </c>
      <c r="N1038" s="167" t="s">
        <v>1404</v>
      </c>
      <c r="O1038" s="167" t="s">
        <v>2498</v>
      </c>
      <c r="P1038" s="163">
        <v>10.2</v>
      </c>
      <c r="Q1038" s="174">
        <v>134400</v>
      </c>
      <c r="R1038" s="175">
        <v>0.058</v>
      </c>
      <c r="S1038" s="176">
        <v>7795.2</v>
      </c>
      <c r="T1038" s="164">
        <v>79511.04</v>
      </c>
      <c r="U1038" s="164">
        <v>7951.1</v>
      </c>
      <c r="V1038" s="164">
        <v>0.1</v>
      </c>
      <c r="W1038" s="164">
        <v>35779.97</v>
      </c>
      <c r="X1038" s="160">
        <v>0.45</v>
      </c>
      <c r="Y1038" s="164">
        <v>894.49875</v>
      </c>
      <c r="Z1038" s="177">
        <v>0.1125</v>
      </c>
      <c r="AA1038" s="164">
        <v>2683.49625</v>
      </c>
      <c r="AB1038" s="160">
        <v>0.3375</v>
      </c>
      <c r="AC1038" s="164">
        <v>35779.97</v>
      </c>
      <c r="AD1038" s="180">
        <v>0.45</v>
      </c>
      <c r="AE1038" s="147">
        <v>7951.1</v>
      </c>
      <c r="AF1038" s="182"/>
      <c r="AG1038" s="114" t="e">
        <f>#REF!-Y1038</f>
        <v>#REF!</v>
      </c>
      <c r="AH1038" s="34" t="s">
        <v>31</v>
      </c>
    </row>
    <row r="1039" s="114" customFormat="1" ht="36" spans="1:34">
      <c r="A1039" s="37">
        <v>80</v>
      </c>
      <c r="B1039" s="37" t="s">
        <v>27</v>
      </c>
      <c r="C1039" s="37" t="s">
        <v>2327</v>
      </c>
      <c r="D1039" s="34" t="s">
        <v>31</v>
      </c>
      <c r="E1039" s="163" t="s">
        <v>2328</v>
      </c>
      <c r="F1039" s="163" t="s">
        <v>194</v>
      </c>
      <c r="G1039" s="34" t="s">
        <v>114</v>
      </c>
      <c r="H1039" s="166" t="s">
        <v>2520</v>
      </c>
      <c r="I1039" s="163" t="s">
        <v>2521</v>
      </c>
      <c r="J1039" s="163" t="s">
        <v>2521</v>
      </c>
      <c r="K1039" s="163" t="s">
        <v>2522</v>
      </c>
      <c r="L1039" s="163" t="s">
        <v>2522</v>
      </c>
      <c r="M1039" s="167">
        <v>45836</v>
      </c>
      <c r="N1039" s="167" t="s">
        <v>1404</v>
      </c>
      <c r="O1039" s="167" t="s">
        <v>2523</v>
      </c>
      <c r="P1039" s="163">
        <v>118</v>
      </c>
      <c r="Q1039" s="174">
        <v>27480</v>
      </c>
      <c r="R1039" s="175">
        <v>0.07</v>
      </c>
      <c r="S1039" s="176">
        <v>1923.6</v>
      </c>
      <c r="T1039" s="164">
        <v>226984.8</v>
      </c>
      <c r="U1039" s="164">
        <v>22698.48</v>
      </c>
      <c r="V1039" s="164">
        <v>0.1</v>
      </c>
      <c r="W1039" s="164">
        <v>102143.16</v>
      </c>
      <c r="X1039" s="160">
        <v>0.45</v>
      </c>
      <c r="Y1039" s="164">
        <v>2553.579</v>
      </c>
      <c r="Z1039" s="177">
        <v>0.1125</v>
      </c>
      <c r="AA1039" s="164">
        <v>7660.737</v>
      </c>
      <c r="AB1039" s="160">
        <v>0.3375</v>
      </c>
      <c r="AC1039" s="164">
        <v>102143.16</v>
      </c>
      <c r="AD1039" s="180">
        <v>0.45</v>
      </c>
      <c r="AE1039" s="147">
        <v>22698.48</v>
      </c>
      <c r="AF1039" s="182"/>
      <c r="AG1039" s="114" t="e">
        <f>#REF!-Y1039</f>
        <v>#REF!</v>
      </c>
      <c r="AH1039" s="34" t="s">
        <v>31</v>
      </c>
    </row>
    <row r="1040" s="114" customFormat="1" ht="36" spans="1:34">
      <c r="A1040" s="37">
        <v>81</v>
      </c>
      <c r="B1040" s="37" t="s">
        <v>27</v>
      </c>
      <c r="C1040" s="37" t="s">
        <v>2327</v>
      </c>
      <c r="D1040" s="34" t="s">
        <v>31</v>
      </c>
      <c r="E1040" s="163" t="s">
        <v>2328</v>
      </c>
      <c r="F1040" s="163" t="s">
        <v>199</v>
      </c>
      <c r="G1040" s="34" t="s">
        <v>114</v>
      </c>
      <c r="H1040" s="166" t="s">
        <v>2524</v>
      </c>
      <c r="I1040" s="163" t="s">
        <v>2521</v>
      </c>
      <c r="J1040" s="163" t="s">
        <v>2521</v>
      </c>
      <c r="K1040" s="163" t="s">
        <v>2522</v>
      </c>
      <c r="L1040" s="163" t="s">
        <v>2522</v>
      </c>
      <c r="M1040" s="167">
        <v>45836</v>
      </c>
      <c r="N1040" s="167" t="s">
        <v>1404</v>
      </c>
      <c r="O1040" s="167" t="s">
        <v>2498</v>
      </c>
      <c r="P1040" s="163">
        <v>8</v>
      </c>
      <c r="Q1040" s="174">
        <v>70720</v>
      </c>
      <c r="R1040" s="175">
        <v>0.058</v>
      </c>
      <c r="S1040" s="176">
        <v>4101.76</v>
      </c>
      <c r="T1040" s="164">
        <v>32814.08</v>
      </c>
      <c r="U1040" s="164">
        <v>3281.4</v>
      </c>
      <c r="V1040" s="164">
        <v>0.1</v>
      </c>
      <c r="W1040" s="164">
        <v>14766.34</v>
      </c>
      <c r="X1040" s="160">
        <v>0.45</v>
      </c>
      <c r="Y1040" s="164">
        <v>369.1575</v>
      </c>
      <c r="Z1040" s="177">
        <v>0.1125</v>
      </c>
      <c r="AA1040" s="164">
        <v>1107.4725</v>
      </c>
      <c r="AB1040" s="160">
        <v>0.3375</v>
      </c>
      <c r="AC1040" s="164">
        <v>14766.34</v>
      </c>
      <c r="AD1040" s="180">
        <v>0.45</v>
      </c>
      <c r="AE1040" s="147">
        <v>3281.4</v>
      </c>
      <c r="AF1040" s="182"/>
      <c r="AG1040" s="114" t="e">
        <f>#REF!-Y1040</f>
        <v>#REF!</v>
      </c>
      <c r="AH1040" s="34" t="s">
        <v>31</v>
      </c>
    </row>
    <row r="1041" s="114" customFormat="1" ht="48" spans="1:34">
      <c r="A1041" s="37">
        <v>82</v>
      </c>
      <c r="B1041" s="37" t="s">
        <v>27</v>
      </c>
      <c r="C1041" s="37" t="s">
        <v>2327</v>
      </c>
      <c r="D1041" s="34" t="s">
        <v>31</v>
      </c>
      <c r="E1041" s="163" t="s">
        <v>2328</v>
      </c>
      <c r="F1041" s="163" t="s">
        <v>242</v>
      </c>
      <c r="G1041" s="34" t="s">
        <v>114</v>
      </c>
      <c r="H1041" s="166" t="s">
        <v>2525</v>
      </c>
      <c r="I1041" s="163" t="s">
        <v>2468</v>
      </c>
      <c r="J1041" s="163" t="s">
        <v>2472</v>
      </c>
      <c r="K1041" s="163" t="s">
        <v>2475</v>
      </c>
      <c r="L1041" s="163" t="s">
        <v>2475</v>
      </c>
      <c r="M1041" s="167">
        <v>45838</v>
      </c>
      <c r="N1041" s="167" t="s">
        <v>1404</v>
      </c>
      <c r="O1041" s="167" t="s">
        <v>2526</v>
      </c>
      <c r="P1041" s="163">
        <v>11.99</v>
      </c>
      <c r="Q1041" s="174">
        <v>134400</v>
      </c>
      <c r="R1041" s="175">
        <v>0.063</v>
      </c>
      <c r="S1041" s="176">
        <v>8467.2</v>
      </c>
      <c r="T1041" s="164">
        <v>101521.73</v>
      </c>
      <c r="U1041" s="164">
        <v>10152.17</v>
      </c>
      <c r="V1041" s="164">
        <v>0.1</v>
      </c>
      <c r="W1041" s="164">
        <v>45684.78</v>
      </c>
      <c r="X1041" s="160">
        <v>0.45</v>
      </c>
      <c r="Y1041" s="164">
        <v>1142.119125</v>
      </c>
      <c r="Z1041" s="177">
        <v>0.1125</v>
      </c>
      <c r="AA1041" s="164">
        <v>3426.357375</v>
      </c>
      <c r="AB1041" s="160">
        <v>0.3375</v>
      </c>
      <c r="AC1041" s="164">
        <v>45684.78</v>
      </c>
      <c r="AD1041" s="180">
        <v>0.45</v>
      </c>
      <c r="AE1041" s="147">
        <v>10152.17</v>
      </c>
      <c r="AF1041" s="182"/>
      <c r="AG1041" s="114" t="e">
        <f>#REF!-Y1041</f>
        <v>#REF!</v>
      </c>
      <c r="AH1041" s="34" t="s">
        <v>31</v>
      </c>
    </row>
    <row r="1042" s="114" customFormat="1" ht="36" spans="1:34">
      <c r="A1042" s="37">
        <v>83</v>
      </c>
      <c r="B1042" s="37" t="s">
        <v>27</v>
      </c>
      <c r="C1042" s="37" t="s">
        <v>2327</v>
      </c>
      <c r="D1042" s="34" t="s">
        <v>31</v>
      </c>
      <c r="E1042" s="163" t="s">
        <v>2328</v>
      </c>
      <c r="F1042" s="163" t="s">
        <v>242</v>
      </c>
      <c r="G1042" s="34" t="s">
        <v>114</v>
      </c>
      <c r="H1042" s="166" t="s">
        <v>2527</v>
      </c>
      <c r="I1042" s="163" t="s">
        <v>2528</v>
      </c>
      <c r="J1042" s="163" t="s">
        <v>2528</v>
      </c>
      <c r="K1042" s="163" t="s">
        <v>2481</v>
      </c>
      <c r="L1042" s="163" t="s">
        <v>2481</v>
      </c>
      <c r="M1042" s="167">
        <v>45838</v>
      </c>
      <c r="N1042" s="167" t="s">
        <v>1404</v>
      </c>
      <c r="O1042" s="167" t="s">
        <v>2526</v>
      </c>
      <c r="P1042" s="163">
        <v>10.85</v>
      </c>
      <c r="Q1042" s="174">
        <v>107520</v>
      </c>
      <c r="R1042" s="175">
        <v>0.07</v>
      </c>
      <c r="S1042" s="176">
        <v>7526.4</v>
      </c>
      <c r="T1042" s="164">
        <v>81661.44</v>
      </c>
      <c r="U1042" s="164">
        <v>8166.14</v>
      </c>
      <c r="V1042" s="164">
        <v>0.1</v>
      </c>
      <c r="W1042" s="164">
        <v>36747.65</v>
      </c>
      <c r="X1042" s="160">
        <v>0.45</v>
      </c>
      <c r="Y1042" s="164">
        <v>918.69075</v>
      </c>
      <c r="Z1042" s="177">
        <v>0.1125</v>
      </c>
      <c r="AA1042" s="164">
        <v>2756.07225</v>
      </c>
      <c r="AB1042" s="160">
        <v>0.3375</v>
      </c>
      <c r="AC1042" s="164">
        <v>36747.65</v>
      </c>
      <c r="AD1042" s="180">
        <v>0.45</v>
      </c>
      <c r="AE1042" s="147">
        <v>8166.14</v>
      </c>
      <c r="AF1042" s="182"/>
      <c r="AG1042" s="114" t="e">
        <f>#REF!-Y1042</f>
        <v>#REF!</v>
      </c>
      <c r="AH1042" s="34" t="s">
        <v>31</v>
      </c>
    </row>
    <row r="1043" s="114" customFormat="1" ht="36" spans="1:34">
      <c r="A1043" s="37">
        <v>84</v>
      </c>
      <c r="B1043" s="37" t="s">
        <v>27</v>
      </c>
      <c r="C1043" s="37" t="s">
        <v>2327</v>
      </c>
      <c r="D1043" s="34" t="s">
        <v>31</v>
      </c>
      <c r="E1043" s="163" t="s">
        <v>2328</v>
      </c>
      <c r="F1043" s="163" t="s">
        <v>242</v>
      </c>
      <c r="G1043" s="34" t="s">
        <v>114</v>
      </c>
      <c r="H1043" s="166" t="s">
        <v>2529</v>
      </c>
      <c r="I1043" s="163" t="s">
        <v>2530</v>
      </c>
      <c r="J1043" s="163" t="s">
        <v>2530</v>
      </c>
      <c r="K1043" s="163" t="s">
        <v>2444</v>
      </c>
      <c r="L1043" s="163" t="s">
        <v>2444</v>
      </c>
      <c r="M1043" s="167">
        <v>45838</v>
      </c>
      <c r="N1043" s="167" t="s">
        <v>1404</v>
      </c>
      <c r="O1043" s="167" t="s">
        <v>2531</v>
      </c>
      <c r="P1043" s="163">
        <v>26.9</v>
      </c>
      <c r="Q1043" s="174">
        <v>71680</v>
      </c>
      <c r="R1043" s="175">
        <v>0.058</v>
      </c>
      <c r="S1043" s="176">
        <v>4157.44</v>
      </c>
      <c r="T1043" s="164">
        <v>111835.14</v>
      </c>
      <c r="U1043" s="164">
        <v>11183.51</v>
      </c>
      <c r="V1043" s="164">
        <v>0.1</v>
      </c>
      <c r="W1043" s="164">
        <v>50325.82</v>
      </c>
      <c r="X1043" s="160">
        <v>0.45</v>
      </c>
      <c r="Y1043" s="164">
        <v>1258.144875</v>
      </c>
      <c r="Z1043" s="177">
        <v>0.1125</v>
      </c>
      <c r="AA1043" s="164">
        <v>3774.434625</v>
      </c>
      <c r="AB1043" s="160">
        <v>0.3375</v>
      </c>
      <c r="AC1043" s="164">
        <v>50325.81</v>
      </c>
      <c r="AD1043" s="180">
        <v>0.45</v>
      </c>
      <c r="AE1043" s="147">
        <v>11183.51</v>
      </c>
      <c r="AF1043" s="182"/>
      <c r="AG1043" s="114" t="e">
        <f>#REF!-Y1043</f>
        <v>#REF!</v>
      </c>
      <c r="AH1043" s="34" t="s">
        <v>31</v>
      </c>
    </row>
    <row r="1044" s="114" customFormat="1" ht="48" spans="1:34">
      <c r="A1044" s="37">
        <v>85</v>
      </c>
      <c r="B1044" s="37" t="s">
        <v>27</v>
      </c>
      <c r="C1044" s="37" t="s">
        <v>2327</v>
      </c>
      <c r="D1044" s="34" t="s">
        <v>31</v>
      </c>
      <c r="E1044" s="163" t="s">
        <v>2328</v>
      </c>
      <c r="F1044" s="163" t="s">
        <v>209</v>
      </c>
      <c r="G1044" s="34" t="s">
        <v>114</v>
      </c>
      <c r="H1044" s="166" t="s">
        <v>2532</v>
      </c>
      <c r="I1044" s="163" t="s">
        <v>2533</v>
      </c>
      <c r="J1044" s="163" t="s">
        <v>2533</v>
      </c>
      <c r="K1044" s="163" t="s">
        <v>2534</v>
      </c>
      <c r="L1044" s="163" t="s">
        <v>2534</v>
      </c>
      <c r="M1044" s="167">
        <v>45838</v>
      </c>
      <c r="N1044" s="167" t="s">
        <v>1404</v>
      </c>
      <c r="O1044" s="167" t="s">
        <v>2526</v>
      </c>
      <c r="P1044" s="163">
        <v>5</v>
      </c>
      <c r="Q1044" s="174">
        <v>195200</v>
      </c>
      <c r="R1044" s="175">
        <v>0.07</v>
      </c>
      <c r="S1044" s="176">
        <v>13664</v>
      </c>
      <c r="T1044" s="164">
        <v>68320</v>
      </c>
      <c r="U1044" s="164">
        <v>6832</v>
      </c>
      <c r="V1044" s="164">
        <v>0.1</v>
      </c>
      <c r="W1044" s="164">
        <v>30744</v>
      </c>
      <c r="X1044" s="160">
        <v>0.45</v>
      </c>
      <c r="Y1044" s="164">
        <v>768.6</v>
      </c>
      <c r="Z1044" s="177">
        <v>0.1125</v>
      </c>
      <c r="AA1044" s="164">
        <v>2305.8</v>
      </c>
      <c r="AB1044" s="160">
        <v>0.3375</v>
      </c>
      <c r="AC1044" s="164">
        <v>30744</v>
      </c>
      <c r="AD1044" s="180">
        <v>0.45</v>
      </c>
      <c r="AE1044" s="147">
        <v>6832</v>
      </c>
      <c r="AF1044" s="182"/>
      <c r="AG1044" s="114" t="e">
        <f>#REF!-Y1044</f>
        <v>#REF!</v>
      </c>
      <c r="AH1044" s="34" t="s">
        <v>31</v>
      </c>
    </row>
    <row r="1045" s="114" customFormat="1" ht="36" spans="1:34">
      <c r="A1045" s="37">
        <v>86</v>
      </c>
      <c r="B1045" s="37" t="s">
        <v>27</v>
      </c>
      <c r="C1045" s="37" t="s">
        <v>2327</v>
      </c>
      <c r="D1045" s="34" t="s">
        <v>35</v>
      </c>
      <c r="E1045" s="163" t="s">
        <v>2345</v>
      </c>
      <c r="F1045" s="163" t="s">
        <v>2352</v>
      </c>
      <c r="G1045" s="34" t="s">
        <v>114</v>
      </c>
      <c r="H1045" s="166" t="s">
        <v>2535</v>
      </c>
      <c r="I1045" s="163" t="s">
        <v>2536</v>
      </c>
      <c r="J1045" s="163" t="s">
        <v>2536</v>
      </c>
      <c r="K1045" s="163" t="s">
        <v>2361</v>
      </c>
      <c r="L1045" s="163" t="s">
        <v>2361</v>
      </c>
      <c r="M1045" s="167">
        <v>45777</v>
      </c>
      <c r="N1045" s="167" t="s">
        <v>2537</v>
      </c>
      <c r="O1045" s="167" t="s">
        <v>2538</v>
      </c>
      <c r="P1045" s="163">
        <v>51.16</v>
      </c>
      <c r="Q1045" s="174">
        <v>90000</v>
      </c>
      <c r="R1045" s="175">
        <v>0.1</v>
      </c>
      <c r="S1045" s="176">
        <v>9000</v>
      </c>
      <c r="T1045" s="164">
        <v>460440</v>
      </c>
      <c r="U1045" s="164">
        <v>46044</v>
      </c>
      <c r="V1045" s="164">
        <v>0.1</v>
      </c>
      <c r="W1045" s="164">
        <v>207198</v>
      </c>
      <c r="X1045" s="160">
        <v>0.45</v>
      </c>
      <c r="Y1045" s="164">
        <v>5179.95</v>
      </c>
      <c r="Z1045" s="177">
        <v>0.1125</v>
      </c>
      <c r="AA1045" s="164">
        <v>15539.85</v>
      </c>
      <c r="AB1045" s="160">
        <v>0.3375</v>
      </c>
      <c r="AC1045" s="164">
        <v>207198</v>
      </c>
      <c r="AD1045" s="180">
        <v>0.45</v>
      </c>
      <c r="AE1045" s="147">
        <v>46044</v>
      </c>
      <c r="AF1045" s="182"/>
      <c r="AG1045" s="114" t="e">
        <f>#REF!-Y1045</f>
        <v>#REF!</v>
      </c>
      <c r="AH1045" s="34" t="s">
        <v>35</v>
      </c>
    </row>
    <row r="1046" s="114" customFormat="1" ht="36" spans="1:34">
      <c r="A1046" s="37">
        <v>87</v>
      </c>
      <c r="B1046" s="37" t="s">
        <v>27</v>
      </c>
      <c r="C1046" s="37" t="s">
        <v>2327</v>
      </c>
      <c r="D1046" s="34" t="s">
        <v>35</v>
      </c>
      <c r="E1046" s="163" t="s">
        <v>2345</v>
      </c>
      <c r="F1046" s="163" t="s">
        <v>2539</v>
      </c>
      <c r="G1046" s="34" t="s">
        <v>114</v>
      </c>
      <c r="H1046" s="166" t="s">
        <v>2540</v>
      </c>
      <c r="I1046" s="163" t="s">
        <v>2541</v>
      </c>
      <c r="J1046" s="163" t="s">
        <v>2541</v>
      </c>
      <c r="K1046" s="163" t="s">
        <v>2542</v>
      </c>
      <c r="L1046" s="163" t="s">
        <v>2542</v>
      </c>
      <c r="M1046" s="167">
        <v>45796</v>
      </c>
      <c r="N1046" s="167" t="s">
        <v>2543</v>
      </c>
      <c r="O1046" s="167" t="s">
        <v>2544</v>
      </c>
      <c r="P1046" s="163">
        <v>52.2</v>
      </c>
      <c r="Q1046" s="174">
        <v>50000</v>
      </c>
      <c r="R1046" s="175">
        <v>0.1</v>
      </c>
      <c r="S1046" s="176">
        <v>5000</v>
      </c>
      <c r="T1046" s="164">
        <v>261000</v>
      </c>
      <c r="U1046" s="164">
        <v>26100</v>
      </c>
      <c r="V1046" s="164">
        <v>0.1</v>
      </c>
      <c r="W1046" s="164">
        <v>117450</v>
      </c>
      <c r="X1046" s="160">
        <v>0.45</v>
      </c>
      <c r="Y1046" s="164">
        <v>2936.25</v>
      </c>
      <c r="Z1046" s="177">
        <v>0.1125</v>
      </c>
      <c r="AA1046" s="164">
        <v>8808.75</v>
      </c>
      <c r="AB1046" s="160">
        <v>0.3375</v>
      </c>
      <c r="AC1046" s="164">
        <v>117450</v>
      </c>
      <c r="AD1046" s="180">
        <v>0.45</v>
      </c>
      <c r="AE1046" s="147">
        <v>26100</v>
      </c>
      <c r="AF1046" s="182"/>
      <c r="AG1046" s="114" t="e">
        <f>#REF!-Y1046</f>
        <v>#REF!</v>
      </c>
      <c r="AH1046" s="34" t="s">
        <v>35</v>
      </c>
    </row>
    <row r="1047" s="114" customFormat="1" ht="36" spans="1:34">
      <c r="A1047" s="37">
        <v>88</v>
      </c>
      <c r="B1047" s="37" t="s">
        <v>27</v>
      </c>
      <c r="C1047" s="37" t="s">
        <v>2327</v>
      </c>
      <c r="D1047" s="34" t="s">
        <v>35</v>
      </c>
      <c r="E1047" s="163" t="s">
        <v>2345</v>
      </c>
      <c r="F1047" s="163" t="s">
        <v>2545</v>
      </c>
      <c r="G1047" s="34" t="s">
        <v>114</v>
      </c>
      <c r="H1047" s="166" t="s">
        <v>2546</v>
      </c>
      <c r="I1047" s="163" t="s">
        <v>2547</v>
      </c>
      <c r="J1047" s="163" t="s">
        <v>2547</v>
      </c>
      <c r="K1047" s="163" t="s">
        <v>2542</v>
      </c>
      <c r="L1047" s="163" t="s">
        <v>2542</v>
      </c>
      <c r="M1047" s="167">
        <v>45800</v>
      </c>
      <c r="N1047" s="167" t="s">
        <v>2548</v>
      </c>
      <c r="O1047" s="167" t="s">
        <v>2549</v>
      </c>
      <c r="P1047" s="163">
        <v>25.4</v>
      </c>
      <c r="Q1047" s="174">
        <v>90000</v>
      </c>
      <c r="R1047" s="175">
        <v>0.1</v>
      </c>
      <c r="S1047" s="176">
        <v>9000</v>
      </c>
      <c r="T1047" s="164">
        <v>228600</v>
      </c>
      <c r="U1047" s="164">
        <v>22860</v>
      </c>
      <c r="V1047" s="164">
        <v>0.1</v>
      </c>
      <c r="W1047" s="164">
        <v>102870</v>
      </c>
      <c r="X1047" s="160">
        <v>0.45</v>
      </c>
      <c r="Y1047" s="164">
        <v>2571.75</v>
      </c>
      <c r="Z1047" s="177">
        <v>0.1125</v>
      </c>
      <c r="AA1047" s="164">
        <v>7715.25</v>
      </c>
      <c r="AB1047" s="160">
        <v>0.3375</v>
      </c>
      <c r="AC1047" s="164">
        <v>102870</v>
      </c>
      <c r="AD1047" s="180">
        <v>0.45</v>
      </c>
      <c r="AE1047" s="147">
        <v>22860</v>
      </c>
      <c r="AF1047" s="182"/>
      <c r="AG1047" s="114" t="e">
        <f>#REF!-Y1047</f>
        <v>#REF!</v>
      </c>
      <c r="AH1047" s="34" t="s">
        <v>35</v>
      </c>
    </row>
    <row r="1048" s="114" customFormat="1" ht="48" spans="1:34">
      <c r="A1048" s="37">
        <v>89</v>
      </c>
      <c r="B1048" s="37" t="s">
        <v>27</v>
      </c>
      <c r="C1048" s="37" t="s">
        <v>2327</v>
      </c>
      <c r="D1048" s="34" t="s">
        <v>35</v>
      </c>
      <c r="E1048" s="163" t="s">
        <v>2345</v>
      </c>
      <c r="F1048" s="163" t="s">
        <v>2352</v>
      </c>
      <c r="G1048" s="34" t="s">
        <v>114</v>
      </c>
      <c r="H1048" s="166" t="s">
        <v>2550</v>
      </c>
      <c r="I1048" s="163" t="s">
        <v>2551</v>
      </c>
      <c r="J1048" s="163" t="s">
        <v>2551</v>
      </c>
      <c r="K1048" s="163" t="s">
        <v>2552</v>
      </c>
      <c r="L1048" s="163" t="s">
        <v>2552</v>
      </c>
      <c r="M1048" s="167">
        <v>45828</v>
      </c>
      <c r="N1048" s="167" t="s">
        <v>2553</v>
      </c>
      <c r="O1048" s="167" t="s">
        <v>2554</v>
      </c>
      <c r="P1048" s="163">
        <v>10.35</v>
      </c>
      <c r="Q1048" s="174">
        <v>90000</v>
      </c>
      <c r="R1048" s="175">
        <v>0.1</v>
      </c>
      <c r="S1048" s="176">
        <v>9000</v>
      </c>
      <c r="T1048" s="164">
        <v>93150</v>
      </c>
      <c r="U1048" s="164">
        <v>9315</v>
      </c>
      <c r="V1048" s="164">
        <v>0.1</v>
      </c>
      <c r="W1048" s="164">
        <v>41917.5</v>
      </c>
      <c r="X1048" s="160">
        <v>0.45</v>
      </c>
      <c r="Y1048" s="164">
        <v>1047.9375</v>
      </c>
      <c r="Z1048" s="177">
        <v>0.1125</v>
      </c>
      <c r="AA1048" s="164">
        <v>3143.8125</v>
      </c>
      <c r="AB1048" s="160">
        <v>0.3375</v>
      </c>
      <c r="AC1048" s="164">
        <v>41917.5</v>
      </c>
      <c r="AD1048" s="180">
        <v>0.45</v>
      </c>
      <c r="AE1048" s="147">
        <v>9315</v>
      </c>
      <c r="AF1048" s="182"/>
      <c r="AG1048" s="114" t="e">
        <f>#REF!-Y1048</f>
        <v>#REF!</v>
      </c>
      <c r="AH1048" s="34" t="s">
        <v>35</v>
      </c>
    </row>
    <row r="1049" s="114" customFormat="1" ht="48" spans="1:34">
      <c r="A1049" s="37">
        <v>90</v>
      </c>
      <c r="B1049" s="37" t="s">
        <v>27</v>
      </c>
      <c r="C1049" s="37" t="s">
        <v>2327</v>
      </c>
      <c r="D1049" s="34" t="s">
        <v>35</v>
      </c>
      <c r="E1049" s="163" t="s">
        <v>2345</v>
      </c>
      <c r="F1049" s="163" t="s">
        <v>2352</v>
      </c>
      <c r="G1049" s="34" t="s">
        <v>114</v>
      </c>
      <c r="H1049" s="166" t="s">
        <v>2555</v>
      </c>
      <c r="I1049" s="163" t="s">
        <v>2556</v>
      </c>
      <c r="J1049" s="163" t="s">
        <v>2556</v>
      </c>
      <c r="K1049" s="163" t="s">
        <v>2552</v>
      </c>
      <c r="L1049" s="163" t="s">
        <v>2552</v>
      </c>
      <c r="M1049" s="167">
        <v>45828</v>
      </c>
      <c r="N1049" s="167" t="s">
        <v>2553</v>
      </c>
      <c r="O1049" s="167" t="s">
        <v>2554</v>
      </c>
      <c r="P1049" s="163">
        <v>11.2</v>
      </c>
      <c r="Q1049" s="174">
        <v>90000</v>
      </c>
      <c r="R1049" s="175">
        <v>0.1</v>
      </c>
      <c r="S1049" s="176">
        <v>9000</v>
      </c>
      <c r="T1049" s="164">
        <v>100800</v>
      </c>
      <c r="U1049" s="164">
        <v>10080</v>
      </c>
      <c r="V1049" s="164">
        <v>0.1</v>
      </c>
      <c r="W1049" s="164">
        <v>45360</v>
      </c>
      <c r="X1049" s="160">
        <v>0.45</v>
      </c>
      <c r="Y1049" s="164">
        <v>1134</v>
      </c>
      <c r="Z1049" s="177">
        <v>0.1125</v>
      </c>
      <c r="AA1049" s="164">
        <v>3402</v>
      </c>
      <c r="AB1049" s="160">
        <v>0.3375</v>
      </c>
      <c r="AC1049" s="164">
        <v>45360</v>
      </c>
      <c r="AD1049" s="180">
        <v>0.45</v>
      </c>
      <c r="AE1049" s="147">
        <v>10080</v>
      </c>
      <c r="AF1049" s="182"/>
      <c r="AG1049" s="114" t="e">
        <f>#REF!-Y1049</f>
        <v>#REF!</v>
      </c>
      <c r="AH1049" s="34" t="s">
        <v>35</v>
      </c>
    </row>
    <row r="1050" s="114" customFormat="1" ht="48" spans="1:34">
      <c r="A1050" s="37">
        <v>91</v>
      </c>
      <c r="B1050" s="37" t="s">
        <v>27</v>
      </c>
      <c r="C1050" s="37" t="s">
        <v>2327</v>
      </c>
      <c r="D1050" s="34" t="s">
        <v>35</v>
      </c>
      <c r="E1050" s="163" t="s">
        <v>2345</v>
      </c>
      <c r="F1050" s="163" t="s">
        <v>2352</v>
      </c>
      <c r="G1050" s="34" t="s">
        <v>114</v>
      </c>
      <c r="H1050" s="166" t="s">
        <v>2557</v>
      </c>
      <c r="I1050" s="163" t="s">
        <v>2558</v>
      </c>
      <c r="J1050" s="163" t="s">
        <v>2558</v>
      </c>
      <c r="K1050" s="163" t="s">
        <v>2552</v>
      </c>
      <c r="L1050" s="163" t="s">
        <v>2552</v>
      </c>
      <c r="M1050" s="167">
        <v>45828</v>
      </c>
      <c r="N1050" s="167" t="s">
        <v>2553</v>
      </c>
      <c r="O1050" s="167" t="s">
        <v>2554</v>
      </c>
      <c r="P1050" s="163">
        <v>6.7</v>
      </c>
      <c r="Q1050" s="174">
        <v>90000</v>
      </c>
      <c r="R1050" s="175">
        <v>0.1</v>
      </c>
      <c r="S1050" s="176">
        <v>9000</v>
      </c>
      <c r="T1050" s="164">
        <v>60300</v>
      </c>
      <c r="U1050" s="164">
        <v>6030</v>
      </c>
      <c r="V1050" s="164">
        <v>0.1</v>
      </c>
      <c r="W1050" s="164">
        <v>27135</v>
      </c>
      <c r="X1050" s="160">
        <v>0.45</v>
      </c>
      <c r="Y1050" s="164">
        <v>678.375</v>
      </c>
      <c r="Z1050" s="177">
        <v>0.1125</v>
      </c>
      <c r="AA1050" s="164">
        <v>2035.125</v>
      </c>
      <c r="AB1050" s="160">
        <v>0.3375</v>
      </c>
      <c r="AC1050" s="164">
        <v>27135</v>
      </c>
      <c r="AD1050" s="180">
        <v>0.45</v>
      </c>
      <c r="AE1050" s="147">
        <v>6030</v>
      </c>
      <c r="AF1050" s="182"/>
      <c r="AG1050" s="114" t="e">
        <f>#REF!-Y1050</f>
        <v>#REF!</v>
      </c>
      <c r="AH1050" s="34" t="s">
        <v>35</v>
      </c>
    </row>
    <row r="1051" s="114" customFormat="1" ht="48" spans="1:34">
      <c r="A1051" s="37">
        <v>92</v>
      </c>
      <c r="B1051" s="37" t="s">
        <v>27</v>
      </c>
      <c r="C1051" s="37" t="s">
        <v>2327</v>
      </c>
      <c r="D1051" s="34" t="s">
        <v>35</v>
      </c>
      <c r="E1051" s="163" t="s">
        <v>2345</v>
      </c>
      <c r="F1051" s="163" t="s">
        <v>2352</v>
      </c>
      <c r="G1051" s="34" t="s">
        <v>114</v>
      </c>
      <c r="H1051" s="166" t="s">
        <v>2559</v>
      </c>
      <c r="I1051" s="163" t="s">
        <v>2560</v>
      </c>
      <c r="J1051" s="163" t="s">
        <v>2560</v>
      </c>
      <c r="K1051" s="163" t="s">
        <v>2552</v>
      </c>
      <c r="L1051" s="163" t="s">
        <v>2552</v>
      </c>
      <c r="M1051" s="167">
        <v>45832</v>
      </c>
      <c r="N1051" s="167" t="s">
        <v>2477</v>
      </c>
      <c r="O1051" s="167" t="s">
        <v>2478</v>
      </c>
      <c r="P1051" s="163">
        <v>10.64</v>
      </c>
      <c r="Q1051" s="174">
        <v>90000</v>
      </c>
      <c r="R1051" s="175">
        <v>0.1</v>
      </c>
      <c r="S1051" s="176">
        <v>9000</v>
      </c>
      <c r="T1051" s="164">
        <v>95760</v>
      </c>
      <c r="U1051" s="164">
        <v>9576</v>
      </c>
      <c r="V1051" s="164">
        <v>0.1</v>
      </c>
      <c r="W1051" s="164">
        <v>43092</v>
      </c>
      <c r="X1051" s="160">
        <v>0.45</v>
      </c>
      <c r="Y1051" s="164">
        <v>1077.3</v>
      </c>
      <c r="Z1051" s="177">
        <v>0.1125</v>
      </c>
      <c r="AA1051" s="164">
        <v>3231.9</v>
      </c>
      <c r="AB1051" s="160">
        <v>0.3375</v>
      </c>
      <c r="AC1051" s="164">
        <v>43092</v>
      </c>
      <c r="AD1051" s="180">
        <v>0.45</v>
      </c>
      <c r="AE1051" s="147">
        <v>9576</v>
      </c>
      <c r="AF1051" s="182"/>
      <c r="AG1051" s="114" t="e">
        <f>#REF!-Y1051</f>
        <v>#REF!</v>
      </c>
      <c r="AH1051" s="34" t="s">
        <v>35</v>
      </c>
    </row>
    <row r="1052" s="114" customFormat="1" ht="48" spans="1:34">
      <c r="A1052" s="37">
        <v>93</v>
      </c>
      <c r="B1052" s="37" t="s">
        <v>27</v>
      </c>
      <c r="C1052" s="37" t="s">
        <v>2327</v>
      </c>
      <c r="D1052" s="34" t="s">
        <v>35</v>
      </c>
      <c r="E1052" s="163" t="s">
        <v>2345</v>
      </c>
      <c r="F1052" s="163" t="s">
        <v>2352</v>
      </c>
      <c r="G1052" s="34" t="s">
        <v>114</v>
      </c>
      <c r="H1052" s="166" t="s">
        <v>2561</v>
      </c>
      <c r="I1052" s="163" t="s">
        <v>2562</v>
      </c>
      <c r="J1052" s="163" t="s">
        <v>2562</v>
      </c>
      <c r="K1052" s="163" t="s">
        <v>2552</v>
      </c>
      <c r="L1052" s="163" t="s">
        <v>2552</v>
      </c>
      <c r="M1052" s="167">
        <v>45834</v>
      </c>
      <c r="N1052" s="167" t="s">
        <v>2494</v>
      </c>
      <c r="O1052" s="167" t="s">
        <v>2563</v>
      </c>
      <c r="P1052" s="163">
        <v>6.17</v>
      </c>
      <c r="Q1052" s="174">
        <v>90000</v>
      </c>
      <c r="R1052" s="175">
        <v>0.1</v>
      </c>
      <c r="S1052" s="176">
        <v>9000</v>
      </c>
      <c r="T1052" s="164">
        <v>55530</v>
      </c>
      <c r="U1052" s="164">
        <v>5553</v>
      </c>
      <c r="V1052" s="164">
        <v>0.1</v>
      </c>
      <c r="W1052" s="164">
        <v>24988.5</v>
      </c>
      <c r="X1052" s="160">
        <v>0.45</v>
      </c>
      <c r="Y1052" s="164">
        <v>624.7125</v>
      </c>
      <c r="Z1052" s="177">
        <v>0.1125</v>
      </c>
      <c r="AA1052" s="164">
        <v>1874.1375</v>
      </c>
      <c r="AB1052" s="160">
        <v>0.3375</v>
      </c>
      <c r="AC1052" s="164">
        <v>24988.5</v>
      </c>
      <c r="AD1052" s="180">
        <v>0.45</v>
      </c>
      <c r="AE1052" s="147">
        <v>5553</v>
      </c>
      <c r="AF1052" s="182"/>
      <c r="AG1052" s="114" t="e">
        <f>#REF!-Y1052</f>
        <v>#REF!</v>
      </c>
      <c r="AH1052" s="34" t="s">
        <v>35</v>
      </c>
    </row>
    <row r="1053" s="114" customFormat="1" ht="48" spans="1:34">
      <c r="A1053" s="37">
        <v>94</v>
      </c>
      <c r="B1053" s="37" t="s">
        <v>27</v>
      </c>
      <c r="C1053" s="37" t="s">
        <v>2327</v>
      </c>
      <c r="D1053" s="34" t="s">
        <v>35</v>
      </c>
      <c r="E1053" s="163" t="s">
        <v>2345</v>
      </c>
      <c r="F1053" s="163" t="s">
        <v>2352</v>
      </c>
      <c r="G1053" s="34" t="s">
        <v>114</v>
      </c>
      <c r="H1053" s="166" t="s">
        <v>2564</v>
      </c>
      <c r="I1053" s="163" t="s">
        <v>2565</v>
      </c>
      <c r="J1053" s="163" t="s">
        <v>2565</v>
      </c>
      <c r="K1053" s="163" t="s">
        <v>2552</v>
      </c>
      <c r="L1053" s="163" t="s">
        <v>2552</v>
      </c>
      <c r="M1053" s="167">
        <v>45834</v>
      </c>
      <c r="N1053" s="167" t="s">
        <v>2494</v>
      </c>
      <c r="O1053" s="167" t="s">
        <v>2563</v>
      </c>
      <c r="P1053" s="163">
        <v>22.63</v>
      </c>
      <c r="Q1053" s="174">
        <v>90000</v>
      </c>
      <c r="R1053" s="175">
        <v>0.1</v>
      </c>
      <c r="S1053" s="176">
        <v>9000</v>
      </c>
      <c r="T1053" s="164">
        <v>203670</v>
      </c>
      <c r="U1053" s="164">
        <v>20367</v>
      </c>
      <c r="V1053" s="164">
        <v>0.1</v>
      </c>
      <c r="W1053" s="164">
        <v>91651.5</v>
      </c>
      <c r="X1053" s="160">
        <v>0.45</v>
      </c>
      <c r="Y1053" s="164">
        <v>2291.2875</v>
      </c>
      <c r="Z1053" s="177">
        <v>0.1125</v>
      </c>
      <c r="AA1053" s="164">
        <v>6873.8625</v>
      </c>
      <c r="AB1053" s="160">
        <v>0.3375</v>
      </c>
      <c r="AC1053" s="164">
        <v>91651.5</v>
      </c>
      <c r="AD1053" s="180">
        <v>0.45</v>
      </c>
      <c r="AE1053" s="147">
        <v>20367</v>
      </c>
      <c r="AF1053" s="182"/>
      <c r="AG1053" s="114" t="e">
        <f>#REF!-Y1053</f>
        <v>#REF!</v>
      </c>
      <c r="AH1053" s="34" t="s">
        <v>35</v>
      </c>
    </row>
    <row r="1054" s="114" customFormat="1" ht="36" spans="1:34">
      <c r="A1054" s="37">
        <v>95</v>
      </c>
      <c r="B1054" s="37" t="s">
        <v>27</v>
      </c>
      <c r="C1054" s="37" t="s">
        <v>2327</v>
      </c>
      <c r="D1054" s="34" t="s">
        <v>35</v>
      </c>
      <c r="E1054" s="163" t="s">
        <v>2345</v>
      </c>
      <c r="F1054" s="163" t="s">
        <v>2346</v>
      </c>
      <c r="G1054" s="34" t="s">
        <v>114</v>
      </c>
      <c r="H1054" s="166" t="s">
        <v>2566</v>
      </c>
      <c r="I1054" s="163" t="s">
        <v>2567</v>
      </c>
      <c r="J1054" s="163" t="s">
        <v>2567</v>
      </c>
      <c r="K1054" s="163" t="s">
        <v>2542</v>
      </c>
      <c r="L1054" s="163" t="s">
        <v>2542</v>
      </c>
      <c r="M1054" s="167">
        <v>45834</v>
      </c>
      <c r="N1054" s="167" t="s">
        <v>2494</v>
      </c>
      <c r="O1054" s="167" t="s">
        <v>2563</v>
      </c>
      <c r="P1054" s="163">
        <v>21</v>
      </c>
      <c r="Q1054" s="174">
        <v>72000</v>
      </c>
      <c r="R1054" s="175">
        <v>0.1</v>
      </c>
      <c r="S1054" s="176">
        <v>7200</v>
      </c>
      <c r="T1054" s="164">
        <v>151200</v>
      </c>
      <c r="U1054" s="164">
        <v>15120</v>
      </c>
      <c r="V1054" s="164">
        <v>0.1</v>
      </c>
      <c r="W1054" s="164">
        <v>68040</v>
      </c>
      <c r="X1054" s="160">
        <v>0.45</v>
      </c>
      <c r="Y1054" s="164">
        <v>1701</v>
      </c>
      <c r="Z1054" s="177">
        <v>0.1125</v>
      </c>
      <c r="AA1054" s="164">
        <v>5103</v>
      </c>
      <c r="AB1054" s="160">
        <v>0.3375</v>
      </c>
      <c r="AC1054" s="164">
        <v>68040</v>
      </c>
      <c r="AD1054" s="180">
        <v>0.45</v>
      </c>
      <c r="AE1054" s="147">
        <v>15120</v>
      </c>
      <c r="AF1054" s="182"/>
      <c r="AG1054" s="114" t="e">
        <f>#REF!-Y1054</f>
        <v>#REF!</v>
      </c>
      <c r="AH1054" s="34" t="s">
        <v>35</v>
      </c>
    </row>
    <row r="1055" s="114" customFormat="1" ht="48" spans="1:34">
      <c r="A1055" s="37">
        <v>96</v>
      </c>
      <c r="B1055" s="37" t="s">
        <v>27</v>
      </c>
      <c r="C1055" s="37" t="s">
        <v>2327</v>
      </c>
      <c r="D1055" s="34" t="s">
        <v>35</v>
      </c>
      <c r="E1055" s="163" t="s">
        <v>2345</v>
      </c>
      <c r="F1055" s="163" t="s">
        <v>2352</v>
      </c>
      <c r="G1055" s="34" t="s">
        <v>114</v>
      </c>
      <c r="H1055" s="166" t="s">
        <v>2568</v>
      </c>
      <c r="I1055" s="163" t="s">
        <v>2569</v>
      </c>
      <c r="J1055" s="163" t="s">
        <v>2569</v>
      </c>
      <c r="K1055" s="163" t="s">
        <v>2570</v>
      </c>
      <c r="L1055" s="163" t="s">
        <v>2570</v>
      </c>
      <c r="M1055" s="167">
        <v>45834</v>
      </c>
      <c r="N1055" s="167" t="s">
        <v>2494</v>
      </c>
      <c r="O1055" s="167" t="s">
        <v>2563</v>
      </c>
      <c r="P1055" s="163">
        <v>20.77</v>
      </c>
      <c r="Q1055" s="174">
        <v>90000</v>
      </c>
      <c r="R1055" s="175">
        <v>0.1</v>
      </c>
      <c r="S1055" s="176">
        <v>9000</v>
      </c>
      <c r="T1055" s="164">
        <v>186930</v>
      </c>
      <c r="U1055" s="164">
        <v>18693</v>
      </c>
      <c r="V1055" s="164">
        <v>0.1</v>
      </c>
      <c r="W1055" s="164">
        <v>84118.5</v>
      </c>
      <c r="X1055" s="160">
        <v>0.45</v>
      </c>
      <c r="Y1055" s="164">
        <v>2102.9625</v>
      </c>
      <c r="Z1055" s="177">
        <v>0.1125</v>
      </c>
      <c r="AA1055" s="164">
        <v>6308.8875</v>
      </c>
      <c r="AB1055" s="160">
        <v>0.3375</v>
      </c>
      <c r="AC1055" s="164">
        <v>84118.5</v>
      </c>
      <c r="AD1055" s="180">
        <v>0.45</v>
      </c>
      <c r="AE1055" s="147">
        <v>18693</v>
      </c>
      <c r="AF1055" s="182"/>
      <c r="AG1055" s="114" t="e">
        <f>#REF!-Y1055</f>
        <v>#REF!</v>
      </c>
      <c r="AH1055" s="34" t="s">
        <v>35</v>
      </c>
    </row>
    <row r="1056" s="114" customFormat="1" ht="36" spans="1:34">
      <c r="A1056" s="37">
        <v>97</v>
      </c>
      <c r="B1056" s="37" t="s">
        <v>27</v>
      </c>
      <c r="C1056" s="37" t="s">
        <v>2327</v>
      </c>
      <c r="D1056" s="34" t="s">
        <v>35</v>
      </c>
      <c r="E1056" s="163" t="s">
        <v>2345</v>
      </c>
      <c r="F1056" s="163" t="s">
        <v>2571</v>
      </c>
      <c r="G1056" s="34" t="s">
        <v>114</v>
      </c>
      <c r="H1056" s="166" t="s">
        <v>2572</v>
      </c>
      <c r="I1056" s="163" t="s">
        <v>2573</v>
      </c>
      <c r="J1056" s="163" t="s">
        <v>2573</v>
      </c>
      <c r="K1056" s="163" t="s">
        <v>2574</v>
      </c>
      <c r="L1056" s="163" t="s">
        <v>2574</v>
      </c>
      <c r="M1056" s="167">
        <v>45834</v>
      </c>
      <c r="N1056" s="167" t="s">
        <v>1381</v>
      </c>
      <c r="O1056" s="167" t="s">
        <v>2503</v>
      </c>
      <c r="P1056" s="163">
        <v>70</v>
      </c>
      <c r="Q1056" s="174">
        <v>72000</v>
      </c>
      <c r="R1056" s="175">
        <v>0.1</v>
      </c>
      <c r="S1056" s="176">
        <v>7200</v>
      </c>
      <c r="T1056" s="164">
        <v>504000</v>
      </c>
      <c r="U1056" s="164">
        <v>50400</v>
      </c>
      <c r="V1056" s="164">
        <v>0.1</v>
      </c>
      <c r="W1056" s="164">
        <v>226800</v>
      </c>
      <c r="X1056" s="160">
        <v>0.45</v>
      </c>
      <c r="Y1056" s="164">
        <v>5670</v>
      </c>
      <c r="Z1056" s="177">
        <v>0.1125</v>
      </c>
      <c r="AA1056" s="164">
        <v>17010</v>
      </c>
      <c r="AB1056" s="160">
        <v>0.3375</v>
      </c>
      <c r="AC1056" s="164">
        <v>226800</v>
      </c>
      <c r="AD1056" s="180">
        <v>0.45</v>
      </c>
      <c r="AE1056" s="147">
        <v>50400</v>
      </c>
      <c r="AF1056" s="182"/>
      <c r="AG1056" s="114" t="e">
        <f>#REF!-Y1056</f>
        <v>#REF!</v>
      </c>
      <c r="AH1056" s="34" t="s">
        <v>35</v>
      </c>
    </row>
    <row r="1057" s="114" customFormat="1" ht="36" spans="1:34">
      <c r="A1057" s="37">
        <v>98</v>
      </c>
      <c r="B1057" s="37" t="s">
        <v>27</v>
      </c>
      <c r="C1057" s="37" t="s">
        <v>2327</v>
      </c>
      <c r="D1057" s="34" t="s">
        <v>35</v>
      </c>
      <c r="E1057" s="163" t="s">
        <v>2345</v>
      </c>
      <c r="F1057" s="163" t="s">
        <v>2352</v>
      </c>
      <c r="G1057" s="34" t="s">
        <v>114</v>
      </c>
      <c r="H1057" s="166" t="s">
        <v>2575</v>
      </c>
      <c r="I1057" s="163" t="s">
        <v>2576</v>
      </c>
      <c r="J1057" s="163" t="s">
        <v>2576</v>
      </c>
      <c r="K1057" s="163" t="s">
        <v>2361</v>
      </c>
      <c r="L1057" s="163" t="s">
        <v>2361</v>
      </c>
      <c r="M1057" s="167">
        <v>45834</v>
      </c>
      <c r="N1057" s="167" t="s">
        <v>1381</v>
      </c>
      <c r="O1057" s="167" t="s">
        <v>2503</v>
      </c>
      <c r="P1057" s="163">
        <v>24.08</v>
      </c>
      <c r="Q1057" s="174">
        <v>90000</v>
      </c>
      <c r="R1057" s="175">
        <v>0.1</v>
      </c>
      <c r="S1057" s="176">
        <v>9000</v>
      </c>
      <c r="T1057" s="164">
        <v>216720</v>
      </c>
      <c r="U1057" s="164">
        <v>21672</v>
      </c>
      <c r="V1057" s="164">
        <v>0.1</v>
      </c>
      <c r="W1057" s="164">
        <v>97524</v>
      </c>
      <c r="X1057" s="160">
        <v>0.45</v>
      </c>
      <c r="Y1057" s="164">
        <v>2438.1</v>
      </c>
      <c r="Z1057" s="177">
        <v>0.1125</v>
      </c>
      <c r="AA1057" s="164">
        <v>7314.3</v>
      </c>
      <c r="AB1057" s="160">
        <v>0.3375</v>
      </c>
      <c r="AC1057" s="164">
        <v>97524</v>
      </c>
      <c r="AD1057" s="180">
        <v>0.45</v>
      </c>
      <c r="AE1057" s="147">
        <v>21672</v>
      </c>
      <c r="AF1057" s="182"/>
      <c r="AG1057" s="114" t="e">
        <f>#REF!-Y1057</f>
        <v>#REF!</v>
      </c>
      <c r="AH1057" s="34" t="s">
        <v>35</v>
      </c>
    </row>
    <row r="1058" s="114" customFormat="1" ht="36" spans="1:34">
      <c r="A1058" s="37">
        <v>99</v>
      </c>
      <c r="B1058" s="37" t="s">
        <v>27</v>
      </c>
      <c r="C1058" s="37" t="s">
        <v>2327</v>
      </c>
      <c r="D1058" s="34" t="s">
        <v>35</v>
      </c>
      <c r="E1058" s="163" t="s">
        <v>2345</v>
      </c>
      <c r="F1058" s="163" t="s">
        <v>2367</v>
      </c>
      <c r="G1058" s="34" t="s">
        <v>114</v>
      </c>
      <c r="H1058" s="166" t="s">
        <v>2577</v>
      </c>
      <c r="I1058" s="163" t="s">
        <v>2578</v>
      </c>
      <c r="J1058" s="163" t="s">
        <v>2578</v>
      </c>
      <c r="K1058" s="163" t="s">
        <v>2361</v>
      </c>
      <c r="L1058" s="163" t="s">
        <v>2361</v>
      </c>
      <c r="M1058" s="167">
        <v>45835</v>
      </c>
      <c r="N1058" s="167" t="s">
        <v>1381</v>
      </c>
      <c r="O1058" s="167" t="s">
        <v>2503</v>
      </c>
      <c r="P1058" s="163">
        <v>90.25</v>
      </c>
      <c r="Q1058" s="174">
        <v>58000</v>
      </c>
      <c r="R1058" s="175">
        <v>0.1</v>
      </c>
      <c r="S1058" s="176">
        <v>5800</v>
      </c>
      <c r="T1058" s="164">
        <v>523450</v>
      </c>
      <c r="U1058" s="164">
        <v>52345</v>
      </c>
      <c r="V1058" s="164">
        <v>0.1</v>
      </c>
      <c r="W1058" s="164">
        <v>235552.5</v>
      </c>
      <c r="X1058" s="160">
        <v>0.45</v>
      </c>
      <c r="Y1058" s="164">
        <v>5888.8125</v>
      </c>
      <c r="Z1058" s="177">
        <v>0.1125</v>
      </c>
      <c r="AA1058" s="164">
        <v>17666.4375</v>
      </c>
      <c r="AB1058" s="160">
        <v>0.3375</v>
      </c>
      <c r="AC1058" s="164">
        <v>235552.5</v>
      </c>
      <c r="AD1058" s="180">
        <v>0.45</v>
      </c>
      <c r="AE1058" s="147">
        <v>52345</v>
      </c>
      <c r="AF1058" s="182"/>
      <c r="AG1058" s="114" t="e">
        <f>#REF!-Y1058</f>
        <v>#REF!</v>
      </c>
      <c r="AH1058" s="34" t="s">
        <v>35</v>
      </c>
    </row>
    <row r="1059" s="114" customFormat="1" ht="36" spans="1:34">
      <c r="A1059" s="37">
        <v>100</v>
      </c>
      <c r="B1059" s="37" t="s">
        <v>27</v>
      </c>
      <c r="C1059" s="37" t="s">
        <v>2327</v>
      </c>
      <c r="D1059" s="34" t="s">
        <v>35</v>
      </c>
      <c r="E1059" s="163" t="s">
        <v>2345</v>
      </c>
      <c r="F1059" s="163" t="s">
        <v>2346</v>
      </c>
      <c r="G1059" s="34" t="s">
        <v>114</v>
      </c>
      <c r="H1059" s="166" t="s">
        <v>2577</v>
      </c>
      <c r="I1059" s="163" t="s">
        <v>2578</v>
      </c>
      <c r="J1059" s="163" t="s">
        <v>2578</v>
      </c>
      <c r="K1059" s="163" t="s">
        <v>2361</v>
      </c>
      <c r="L1059" s="163" t="s">
        <v>2361</v>
      </c>
      <c r="M1059" s="167">
        <v>45835</v>
      </c>
      <c r="N1059" s="167" t="s">
        <v>1381</v>
      </c>
      <c r="O1059" s="167" t="s">
        <v>2503</v>
      </c>
      <c r="P1059" s="163">
        <v>50</v>
      </c>
      <c r="Q1059" s="174">
        <v>72000</v>
      </c>
      <c r="R1059" s="175">
        <v>0.1</v>
      </c>
      <c r="S1059" s="176">
        <v>7200</v>
      </c>
      <c r="T1059" s="164">
        <v>360000</v>
      </c>
      <c r="U1059" s="164">
        <v>36000</v>
      </c>
      <c r="V1059" s="164">
        <v>0.1</v>
      </c>
      <c r="W1059" s="164">
        <v>162000</v>
      </c>
      <c r="X1059" s="160">
        <v>0.45</v>
      </c>
      <c r="Y1059" s="164">
        <v>4050</v>
      </c>
      <c r="Z1059" s="177">
        <v>0.1125</v>
      </c>
      <c r="AA1059" s="164">
        <v>12150</v>
      </c>
      <c r="AB1059" s="160">
        <v>0.3375</v>
      </c>
      <c r="AC1059" s="164">
        <v>162000</v>
      </c>
      <c r="AD1059" s="180">
        <v>0.45</v>
      </c>
      <c r="AE1059" s="147">
        <v>36000</v>
      </c>
      <c r="AF1059" s="182"/>
      <c r="AG1059" s="114" t="e">
        <f>#REF!-Y1059</f>
        <v>#REF!</v>
      </c>
      <c r="AH1059" s="34" t="s">
        <v>35</v>
      </c>
    </row>
    <row r="1060" s="114" customFormat="1" ht="36" spans="1:34">
      <c r="A1060" s="37">
        <v>101</v>
      </c>
      <c r="B1060" s="37" t="s">
        <v>27</v>
      </c>
      <c r="C1060" s="37" t="s">
        <v>2327</v>
      </c>
      <c r="D1060" s="34" t="s">
        <v>35</v>
      </c>
      <c r="E1060" s="163" t="s">
        <v>2345</v>
      </c>
      <c r="F1060" s="163" t="s">
        <v>2346</v>
      </c>
      <c r="G1060" s="34" t="s">
        <v>114</v>
      </c>
      <c r="H1060" s="166" t="s">
        <v>2579</v>
      </c>
      <c r="I1060" s="163" t="s">
        <v>2580</v>
      </c>
      <c r="J1060" s="163" t="s">
        <v>2580</v>
      </c>
      <c r="K1060" s="163" t="s">
        <v>2349</v>
      </c>
      <c r="L1060" s="163" t="s">
        <v>2349</v>
      </c>
      <c r="M1060" s="167">
        <v>45836</v>
      </c>
      <c r="N1060" s="167" t="s">
        <v>1404</v>
      </c>
      <c r="O1060" s="167" t="s">
        <v>2523</v>
      </c>
      <c r="P1060" s="163">
        <v>20.05</v>
      </c>
      <c r="Q1060" s="174">
        <v>72000</v>
      </c>
      <c r="R1060" s="175">
        <v>0.1</v>
      </c>
      <c r="S1060" s="176">
        <v>7200</v>
      </c>
      <c r="T1060" s="164">
        <v>144360</v>
      </c>
      <c r="U1060" s="164">
        <v>14436</v>
      </c>
      <c r="V1060" s="164">
        <v>0.1</v>
      </c>
      <c r="W1060" s="164">
        <v>64962</v>
      </c>
      <c r="X1060" s="160">
        <v>0.45</v>
      </c>
      <c r="Y1060" s="164">
        <v>1624.05</v>
      </c>
      <c r="Z1060" s="177">
        <v>0.1125</v>
      </c>
      <c r="AA1060" s="164">
        <v>4872.15</v>
      </c>
      <c r="AB1060" s="160">
        <v>0.3375</v>
      </c>
      <c r="AC1060" s="164">
        <v>64962</v>
      </c>
      <c r="AD1060" s="180">
        <v>0.45</v>
      </c>
      <c r="AE1060" s="147">
        <v>14436</v>
      </c>
      <c r="AF1060" s="182"/>
      <c r="AG1060" s="114" t="e">
        <f>#REF!-Y1060</f>
        <v>#REF!</v>
      </c>
      <c r="AH1060" s="34" t="s">
        <v>35</v>
      </c>
    </row>
    <row r="1061" s="114" customFormat="1" ht="36" spans="1:34">
      <c r="A1061" s="37">
        <v>102</v>
      </c>
      <c r="B1061" s="37" t="s">
        <v>27</v>
      </c>
      <c r="C1061" s="37" t="s">
        <v>2327</v>
      </c>
      <c r="D1061" s="34" t="s">
        <v>35</v>
      </c>
      <c r="E1061" s="163" t="s">
        <v>2345</v>
      </c>
      <c r="F1061" s="163" t="s">
        <v>2346</v>
      </c>
      <c r="G1061" s="34" t="s">
        <v>114</v>
      </c>
      <c r="H1061" s="166" t="s">
        <v>2581</v>
      </c>
      <c r="I1061" s="163" t="s">
        <v>2573</v>
      </c>
      <c r="J1061" s="163" t="s">
        <v>2573</v>
      </c>
      <c r="K1061" s="163" t="s">
        <v>2349</v>
      </c>
      <c r="L1061" s="163" t="s">
        <v>2349</v>
      </c>
      <c r="M1061" s="167">
        <v>45836</v>
      </c>
      <c r="N1061" s="167" t="s">
        <v>1404</v>
      </c>
      <c r="O1061" s="167" t="s">
        <v>2523</v>
      </c>
      <c r="P1061" s="163">
        <v>15.1</v>
      </c>
      <c r="Q1061" s="174">
        <v>72000</v>
      </c>
      <c r="R1061" s="175">
        <v>0.1</v>
      </c>
      <c r="S1061" s="176">
        <v>7200</v>
      </c>
      <c r="T1061" s="164">
        <v>108720</v>
      </c>
      <c r="U1061" s="164">
        <v>10872</v>
      </c>
      <c r="V1061" s="164">
        <v>0.1</v>
      </c>
      <c r="W1061" s="164">
        <v>48924</v>
      </c>
      <c r="X1061" s="160">
        <v>0.45</v>
      </c>
      <c r="Y1061" s="164">
        <v>1223.1</v>
      </c>
      <c r="Z1061" s="177">
        <v>0.1125</v>
      </c>
      <c r="AA1061" s="164">
        <v>3669.3</v>
      </c>
      <c r="AB1061" s="160">
        <v>0.3375</v>
      </c>
      <c r="AC1061" s="164">
        <v>48924</v>
      </c>
      <c r="AD1061" s="180">
        <v>0.45</v>
      </c>
      <c r="AE1061" s="147">
        <v>10872</v>
      </c>
      <c r="AF1061" s="182"/>
      <c r="AG1061" s="114" t="e">
        <f>#REF!-Y1061</f>
        <v>#REF!</v>
      </c>
      <c r="AH1061" s="34" t="s">
        <v>35</v>
      </c>
    </row>
    <row r="1062" s="114" customFormat="1" ht="48" spans="1:34">
      <c r="A1062" s="37">
        <v>103</v>
      </c>
      <c r="B1062" s="37" t="s">
        <v>27</v>
      </c>
      <c r="C1062" s="37" t="s">
        <v>2327</v>
      </c>
      <c r="D1062" s="34" t="s">
        <v>35</v>
      </c>
      <c r="E1062" s="163" t="s">
        <v>2345</v>
      </c>
      <c r="F1062" s="163" t="s">
        <v>2352</v>
      </c>
      <c r="G1062" s="34" t="s">
        <v>114</v>
      </c>
      <c r="H1062" s="166" t="s">
        <v>2582</v>
      </c>
      <c r="I1062" s="163" t="s">
        <v>2583</v>
      </c>
      <c r="J1062" s="163" t="s">
        <v>2583</v>
      </c>
      <c r="K1062" s="163" t="s">
        <v>2552</v>
      </c>
      <c r="L1062" s="163" t="s">
        <v>2552</v>
      </c>
      <c r="M1062" s="167">
        <v>45836</v>
      </c>
      <c r="N1062" s="167" t="s">
        <v>1404</v>
      </c>
      <c r="O1062" s="167" t="s">
        <v>2523</v>
      </c>
      <c r="P1062" s="163">
        <v>27.2</v>
      </c>
      <c r="Q1062" s="174">
        <v>90000</v>
      </c>
      <c r="R1062" s="175">
        <v>0.1</v>
      </c>
      <c r="S1062" s="176">
        <v>9000</v>
      </c>
      <c r="T1062" s="164">
        <v>244800</v>
      </c>
      <c r="U1062" s="164">
        <v>24480</v>
      </c>
      <c r="V1062" s="164">
        <v>0.1</v>
      </c>
      <c r="W1062" s="164">
        <v>110160</v>
      </c>
      <c r="X1062" s="160">
        <v>0.45</v>
      </c>
      <c r="Y1062" s="164">
        <v>2754</v>
      </c>
      <c r="Z1062" s="177">
        <v>0.1125</v>
      </c>
      <c r="AA1062" s="164">
        <v>8262</v>
      </c>
      <c r="AB1062" s="160">
        <v>0.3375</v>
      </c>
      <c r="AC1062" s="164">
        <v>110160</v>
      </c>
      <c r="AD1062" s="180">
        <v>0.45</v>
      </c>
      <c r="AE1062" s="147">
        <v>24480</v>
      </c>
      <c r="AF1062" s="182"/>
      <c r="AG1062" s="114" t="e">
        <f>#REF!-Y1062</f>
        <v>#REF!</v>
      </c>
      <c r="AH1062" s="34" t="s">
        <v>35</v>
      </c>
    </row>
    <row r="1063" s="114" customFormat="1" ht="36" spans="1:34">
      <c r="A1063" s="37">
        <v>104</v>
      </c>
      <c r="B1063" s="37" t="s">
        <v>27</v>
      </c>
      <c r="C1063" s="37" t="s">
        <v>2327</v>
      </c>
      <c r="D1063" s="34" t="s">
        <v>28</v>
      </c>
      <c r="E1063" s="163" t="s">
        <v>2315</v>
      </c>
      <c r="F1063" s="163" t="s">
        <v>2315</v>
      </c>
      <c r="G1063" s="34" t="s">
        <v>114</v>
      </c>
      <c r="H1063" s="166" t="s">
        <v>2584</v>
      </c>
      <c r="I1063" s="163" t="s">
        <v>2373</v>
      </c>
      <c r="J1063" s="163" t="s">
        <v>2373</v>
      </c>
      <c r="K1063" s="163" t="s">
        <v>2585</v>
      </c>
      <c r="L1063" s="163" t="s">
        <v>2585</v>
      </c>
      <c r="M1063" s="167">
        <v>45928</v>
      </c>
      <c r="N1063" s="167" t="s">
        <v>2586</v>
      </c>
      <c r="O1063" s="167" t="s">
        <v>2587</v>
      </c>
      <c r="P1063" s="163">
        <v>1800000</v>
      </c>
      <c r="Q1063" s="174">
        <v>1600</v>
      </c>
      <c r="R1063" s="175">
        <v>0.0045</v>
      </c>
      <c r="S1063" s="176">
        <v>7.2</v>
      </c>
      <c r="T1063" s="164">
        <v>12960000</v>
      </c>
      <c r="U1063" s="164">
        <v>1296000</v>
      </c>
      <c r="V1063" s="164">
        <v>0.1</v>
      </c>
      <c r="W1063" s="164">
        <v>8424000</v>
      </c>
      <c r="X1063" s="160">
        <v>0.65</v>
      </c>
      <c r="Y1063" s="164">
        <v>210600</v>
      </c>
      <c r="Z1063" s="177">
        <v>0.1625</v>
      </c>
      <c r="AA1063" s="164">
        <v>631800</v>
      </c>
      <c r="AB1063" s="160">
        <v>0.4875</v>
      </c>
      <c r="AC1063" s="164">
        <v>3240000</v>
      </c>
      <c r="AD1063" s="180">
        <v>0.25</v>
      </c>
      <c r="AE1063" s="147">
        <v>1296000</v>
      </c>
      <c r="AF1063" s="182"/>
      <c r="AG1063" s="114" t="e">
        <f>#REF!-Y1063</f>
        <v>#REF!</v>
      </c>
      <c r="AH1063" s="34" t="s">
        <v>28</v>
      </c>
    </row>
    <row r="1064" s="114" customFormat="1" ht="36" spans="1:34">
      <c r="A1064" s="37">
        <v>105</v>
      </c>
      <c r="B1064" s="37" t="s">
        <v>27</v>
      </c>
      <c r="C1064" s="37" t="s">
        <v>2327</v>
      </c>
      <c r="D1064" s="34" t="s">
        <v>31</v>
      </c>
      <c r="E1064" s="163" t="s">
        <v>2328</v>
      </c>
      <c r="F1064" s="163" t="s">
        <v>242</v>
      </c>
      <c r="G1064" s="34" t="s">
        <v>114</v>
      </c>
      <c r="H1064" s="166" t="s">
        <v>2588</v>
      </c>
      <c r="I1064" s="163" t="s">
        <v>2400</v>
      </c>
      <c r="J1064" s="163" t="s">
        <v>2400</v>
      </c>
      <c r="K1064" s="163" t="s">
        <v>2481</v>
      </c>
      <c r="L1064" s="163" t="s">
        <v>2481</v>
      </c>
      <c r="M1064" s="167">
        <v>45841</v>
      </c>
      <c r="N1064" s="167" t="s">
        <v>2589</v>
      </c>
      <c r="O1064" s="167" t="s">
        <v>2590</v>
      </c>
      <c r="P1064" s="163">
        <v>14.92</v>
      </c>
      <c r="Q1064" s="174">
        <v>107520</v>
      </c>
      <c r="R1064" s="175">
        <v>0.07</v>
      </c>
      <c r="S1064" s="176">
        <v>7526.4</v>
      </c>
      <c r="T1064" s="164">
        <v>112293.89</v>
      </c>
      <c r="U1064" s="164">
        <v>11229.38</v>
      </c>
      <c r="V1064" s="164">
        <v>0.1</v>
      </c>
      <c r="W1064" s="164">
        <v>50532.26</v>
      </c>
      <c r="X1064" s="160">
        <v>0.45</v>
      </c>
      <c r="Y1064" s="164">
        <v>1263.30525</v>
      </c>
      <c r="Z1064" s="177">
        <v>0.1125</v>
      </c>
      <c r="AA1064" s="164">
        <v>3789.91575</v>
      </c>
      <c r="AB1064" s="160">
        <v>0.3375</v>
      </c>
      <c r="AC1064" s="164">
        <v>50532.25</v>
      </c>
      <c r="AD1064" s="180">
        <v>0.45</v>
      </c>
      <c r="AE1064" s="147">
        <v>11229.38</v>
      </c>
      <c r="AF1064" s="182"/>
      <c r="AG1064" s="114" t="e">
        <f>#REF!-Y1064</f>
        <v>#REF!</v>
      </c>
      <c r="AH1064" s="34" t="s">
        <v>31</v>
      </c>
    </row>
    <row r="1065" s="114" customFormat="1" ht="36" spans="1:34">
      <c r="A1065" s="37">
        <v>106</v>
      </c>
      <c r="B1065" s="37" t="s">
        <v>27</v>
      </c>
      <c r="C1065" s="37" t="s">
        <v>2327</v>
      </c>
      <c r="D1065" s="34" t="s">
        <v>31</v>
      </c>
      <c r="E1065" s="163" t="s">
        <v>2328</v>
      </c>
      <c r="F1065" s="163" t="s">
        <v>242</v>
      </c>
      <c r="G1065" s="34" t="s">
        <v>114</v>
      </c>
      <c r="H1065" s="166" t="s">
        <v>2591</v>
      </c>
      <c r="I1065" s="163" t="s">
        <v>2400</v>
      </c>
      <c r="J1065" s="163" t="s">
        <v>2400</v>
      </c>
      <c r="K1065" s="163" t="s">
        <v>2481</v>
      </c>
      <c r="L1065" s="163" t="s">
        <v>2481</v>
      </c>
      <c r="M1065" s="167">
        <v>45841</v>
      </c>
      <c r="N1065" s="167" t="s">
        <v>2589</v>
      </c>
      <c r="O1065" s="167" t="s">
        <v>2592</v>
      </c>
      <c r="P1065" s="163">
        <v>6.63</v>
      </c>
      <c r="Q1065" s="174">
        <v>107520</v>
      </c>
      <c r="R1065" s="175">
        <v>0.058</v>
      </c>
      <c r="S1065" s="176">
        <v>6236.16</v>
      </c>
      <c r="T1065" s="164">
        <v>41345.74</v>
      </c>
      <c r="U1065" s="164">
        <v>4134.57</v>
      </c>
      <c r="V1065" s="164">
        <v>0.1</v>
      </c>
      <c r="W1065" s="164">
        <v>18605.59</v>
      </c>
      <c r="X1065" s="160">
        <v>0.45</v>
      </c>
      <c r="Y1065" s="164">
        <v>465.139125</v>
      </c>
      <c r="Z1065" s="177">
        <v>0.1125</v>
      </c>
      <c r="AA1065" s="164">
        <v>1395.417375</v>
      </c>
      <c r="AB1065" s="160">
        <v>0.3375</v>
      </c>
      <c r="AC1065" s="164">
        <v>18605.58</v>
      </c>
      <c r="AD1065" s="180">
        <v>0.45</v>
      </c>
      <c r="AE1065" s="147">
        <v>4134.57</v>
      </c>
      <c r="AF1065" s="182"/>
      <c r="AG1065" s="114" t="e">
        <f>#REF!-Y1065</f>
        <v>#REF!</v>
      </c>
      <c r="AH1065" s="34" t="s">
        <v>31</v>
      </c>
    </row>
    <row r="1066" s="114" customFormat="1" ht="36" spans="1:34">
      <c r="A1066" s="37">
        <v>107</v>
      </c>
      <c r="B1066" s="37" t="s">
        <v>27</v>
      </c>
      <c r="C1066" s="37" t="s">
        <v>2327</v>
      </c>
      <c r="D1066" s="34" t="s">
        <v>31</v>
      </c>
      <c r="E1066" s="163" t="s">
        <v>2328</v>
      </c>
      <c r="F1066" s="163" t="s">
        <v>242</v>
      </c>
      <c r="G1066" s="34" t="s">
        <v>114</v>
      </c>
      <c r="H1066" s="166" t="s">
        <v>2593</v>
      </c>
      <c r="I1066" s="163" t="s">
        <v>2594</v>
      </c>
      <c r="J1066" s="163" t="s">
        <v>2594</v>
      </c>
      <c r="K1066" s="163" t="s">
        <v>2481</v>
      </c>
      <c r="L1066" s="163" t="s">
        <v>2481</v>
      </c>
      <c r="M1066" s="167">
        <v>45841</v>
      </c>
      <c r="N1066" s="167" t="s">
        <v>2589</v>
      </c>
      <c r="O1066" s="167" t="s">
        <v>2590</v>
      </c>
      <c r="P1066" s="163">
        <v>27.88</v>
      </c>
      <c r="Q1066" s="174">
        <v>89600</v>
      </c>
      <c r="R1066" s="175">
        <v>0.07</v>
      </c>
      <c r="S1066" s="176">
        <v>6272</v>
      </c>
      <c r="T1066" s="164">
        <v>174863.36</v>
      </c>
      <c r="U1066" s="164">
        <v>17486.33</v>
      </c>
      <c r="V1066" s="164">
        <v>0.1</v>
      </c>
      <c r="W1066" s="164">
        <v>78688.52</v>
      </c>
      <c r="X1066" s="160">
        <v>0.45</v>
      </c>
      <c r="Y1066" s="164">
        <v>1967.212125</v>
      </c>
      <c r="Z1066" s="177">
        <v>0.1125</v>
      </c>
      <c r="AA1066" s="164">
        <v>5901.636375</v>
      </c>
      <c r="AB1066" s="160">
        <v>0.3375</v>
      </c>
      <c r="AC1066" s="164">
        <v>78688.51</v>
      </c>
      <c r="AD1066" s="180">
        <v>0.45</v>
      </c>
      <c r="AE1066" s="147">
        <v>17486.33</v>
      </c>
      <c r="AF1066" s="182"/>
      <c r="AG1066" s="114" t="e">
        <f>#REF!-Y1066</f>
        <v>#REF!</v>
      </c>
      <c r="AH1066" s="34" t="s">
        <v>31</v>
      </c>
    </row>
    <row r="1067" s="114" customFormat="1" ht="48" spans="1:34">
      <c r="A1067" s="37">
        <v>108</v>
      </c>
      <c r="B1067" s="37" t="s">
        <v>27</v>
      </c>
      <c r="C1067" s="37" t="s">
        <v>2327</v>
      </c>
      <c r="D1067" s="34" t="s">
        <v>31</v>
      </c>
      <c r="E1067" s="163" t="s">
        <v>2328</v>
      </c>
      <c r="F1067" s="163" t="s">
        <v>2329</v>
      </c>
      <c r="G1067" s="34" t="s">
        <v>114</v>
      </c>
      <c r="H1067" s="166" t="s">
        <v>2595</v>
      </c>
      <c r="I1067" s="163" t="s">
        <v>2596</v>
      </c>
      <c r="J1067" s="163" t="s">
        <v>2596</v>
      </c>
      <c r="K1067" s="163" t="s">
        <v>2597</v>
      </c>
      <c r="L1067" s="163" t="s">
        <v>2597</v>
      </c>
      <c r="M1067" s="167">
        <v>45842</v>
      </c>
      <c r="N1067" s="167" t="s">
        <v>2589</v>
      </c>
      <c r="O1067" s="167" t="s">
        <v>2598</v>
      </c>
      <c r="P1067" s="163">
        <v>11.1</v>
      </c>
      <c r="Q1067" s="174">
        <v>94250</v>
      </c>
      <c r="R1067" s="175">
        <v>0.048</v>
      </c>
      <c r="S1067" s="176">
        <v>4524</v>
      </c>
      <c r="T1067" s="164">
        <v>50216.4</v>
      </c>
      <c r="U1067" s="164">
        <v>5021.64</v>
      </c>
      <c r="V1067" s="164">
        <v>0.1</v>
      </c>
      <c r="W1067" s="164">
        <v>22597.38</v>
      </c>
      <c r="X1067" s="160">
        <v>0.45</v>
      </c>
      <c r="Y1067" s="164">
        <v>564.9345</v>
      </c>
      <c r="Z1067" s="177">
        <v>0.1125</v>
      </c>
      <c r="AA1067" s="164">
        <v>1694.8035</v>
      </c>
      <c r="AB1067" s="160">
        <v>0.3375</v>
      </c>
      <c r="AC1067" s="164">
        <v>22597.38</v>
      </c>
      <c r="AD1067" s="180">
        <v>0.45</v>
      </c>
      <c r="AE1067" s="147">
        <v>5021.64</v>
      </c>
      <c r="AF1067" s="182"/>
      <c r="AG1067" s="114" t="e">
        <f>#REF!-Y1067</f>
        <v>#REF!</v>
      </c>
      <c r="AH1067" s="34" t="s">
        <v>31</v>
      </c>
    </row>
    <row r="1068" s="114" customFormat="1" ht="48" spans="1:34">
      <c r="A1068" s="37">
        <v>109</v>
      </c>
      <c r="B1068" s="37" t="s">
        <v>27</v>
      </c>
      <c r="C1068" s="37" t="s">
        <v>2327</v>
      </c>
      <c r="D1068" s="34" t="s">
        <v>31</v>
      </c>
      <c r="E1068" s="163" t="s">
        <v>2328</v>
      </c>
      <c r="F1068" s="163" t="s">
        <v>199</v>
      </c>
      <c r="G1068" s="34" t="s">
        <v>114</v>
      </c>
      <c r="H1068" s="166" t="s">
        <v>2595</v>
      </c>
      <c r="I1068" s="163" t="s">
        <v>2596</v>
      </c>
      <c r="J1068" s="163" t="s">
        <v>2596</v>
      </c>
      <c r="K1068" s="163" t="s">
        <v>2597</v>
      </c>
      <c r="L1068" s="163" t="s">
        <v>2597</v>
      </c>
      <c r="M1068" s="167">
        <v>45842</v>
      </c>
      <c r="N1068" s="167" t="s">
        <v>2589</v>
      </c>
      <c r="O1068" s="167" t="s">
        <v>2598</v>
      </c>
      <c r="P1068" s="163">
        <v>16</v>
      </c>
      <c r="Q1068" s="174">
        <v>72250</v>
      </c>
      <c r="R1068" s="175">
        <v>0.048</v>
      </c>
      <c r="S1068" s="176">
        <v>3468</v>
      </c>
      <c r="T1068" s="164">
        <v>55488</v>
      </c>
      <c r="U1068" s="164">
        <v>5548.8</v>
      </c>
      <c r="V1068" s="164">
        <v>0.1</v>
      </c>
      <c r="W1068" s="164">
        <v>24969.6</v>
      </c>
      <c r="X1068" s="160">
        <v>0.45</v>
      </c>
      <c r="Y1068" s="164">
        <v>624.24</v>
      </c>
      <c r="Z1068" s="177">
        <v>0.1125</v>
      </c>
      <c r="AA1068" s="164">
        <v>1872.72</v>
      </c>
      <c r="AB1068" s="160">
        <v>0.3375</v>
      </c>
      <c r="AC1068" s="164">
        <v>24969.6</v>
      </c>
      <c r="AD1068" s="180">
        <v>0.45</v>
      </c>
      <c r="AE1068" s="147">
        <v>5548.8</v>
      </c>
      <c r="AF1068" s="182"/>
      <c r="AG1068" s="114" t="e">
        <f>#REF!-Y1068</f>
        <v>#REF!</v>
      </c>
      <c r="AH1068" s="34" t="s">
        <v>31</v>
      </c>
    </row>
    <row r="1069" s="114" customFormat="1" ht="48" spans="1:34">
      <c r="A1069" s="37">
        <v>110</v>
      </c>
      <c r="B1069" s="37" t="s">
        <v>27</v>
      </c>
      <c r="C1069" s="37" t="s">
        <v>2327</v>
      </c>
      <c r="D1069" s="34" t="s">
        <v>31</v>
      </c>
      <c r="E1069" s="163" t="s">
        <v>2328</v>
      </c>
      <c r="F1069" s="163" t="s">
        <v>209</v>
      </c>
      <c r="G1069" s="34" t="s">
        <v>114</v>
      </c>
      <c r="H1069" s="166" t="s">
        <v>2599</v>
      </c>
      <c r="I1069" s="163" t="s">
        <v>2596</v>
      </c>
      <c r="J1069" s="163" t="s">
        <v>2596</v>
      </c>
      <c r="K1069" s="163" t="s">
        <v>2597</v>
      </c>
      <c r="L1069" s="163" t="s">
        <v>2597</v>
      </c>
      <c r="M1069" s="167">
        <v>45843</v>
      </c>
      <c r="N1069" s="167" t="s">
        <v>2600</v>
      </c>
      <c r="O1069" s="167" t="s">
        <v>2601</v>
      </c>
      <c r="P1069" s="163">
        <v>11.8</v>
      </c>
      <c r="Q1069" s="174">
        <v>92637</v>
      </c>
      <c r="R1069" s="175">
        <v>0.07</v>
      </c>
      <c r="S1069" s="176">
        <v>6484.61</v>
      </c>
      <c r="T1069" s="164">
        <v>76518.4</v>
      </c>
      <c r="U1069" s="164">
        <v>7651.84</v>
      </c>
      <c r="V1069" s="164">
        <v>0.1</v>
      </c>
      <c r="W1069" s="164">
        <v>34433.28</v>
      </c>
      <c r="X1069" s="160">
        <v>0.45</v>
      </c>
      <c r="Y1069" s="164">
        <v>860.832</v>
      </c>
      <c r="Z1069" s="177">
        <v>0.1125</v>
      </c>
      <c r="AA1069" s="164">
        <v>2582.496</v>
      </c>
      <c r="AB1069" s="160">
        <v>0.3375</v>
      </c>
      <c r="AC1069" s="164">
        <v>34433.28</v>
      </c>
      <c r="AD1069" s="180">
        <v>0.45</v>
      </c>
      <c r="AE1069" s="147">
        <v>7651.84</v>
      </c>
      <c r="AF1069" s="182"/>
      <c r="AG1069" s="114" t="e">
        <f>#REF!-Y1069</f>
        <v>#REF!</v>
      </c>
      <c r="AH1069" s="34" t="s">
        <v>31</v>
      </c>
    </row>
    <row r="1070" s="114" customFormat="1" ht="48" spans="1:34">
      <c r="A1070" s="37">
        <v>111</v>
      </c>
      <c r="B1070" s="37" t="s">
        <v>27</v>
      </c>
      <c r="C1070" s="37" t="s">
        <v>2327</v>
      </c>
      <c r="D1070" s="34" t="s">
        <v>31</v>
      </c>
      <c r="E1070" s="163" t="s">
        <v>2328</v>
      </c>
      <c r="F1070" s="163" t="s">
        <v>199</v>
      </c>
      <c r="G1070" s="34" t="s">
        <v>114</v>
      </c>
      <c r="H1070" s="166" t="s">
        <v>2599</v>
      </c>
      <c r="I1070" s="163" t="s">
        <v>2596</v>
      </c>
      <c r="J1070" s="163" t="s">
        <v>2596</v>
      </c>
      <c r="K1070" s="163" t="s">
        <v>2597</v>
      </c>
      <c r="L1070" s="163" t="s">
        <v>2597</v>
      </c>
      <c r="M1070" s="167">
        <v>45843</v>
      </c>
      <c r="N1070" s="167" t="s">
        <v>2600</v>
      </c>
      <c r="O1070" s="167" t="s">
        <v>2601</v>
      </c>
      <c r="P1070" s="163">
        <v>9</v>
      </c>
      <c r="Q1070" s="174">
        <v>68000</v>
      </c>
      <c r="R1070" s="175">
        <v>0.07</v>
      </c>
      <c r="S1070" s="176">
        <v>4760</v>
      </c>
      <c r="T1070" s="164">
        <v>42840</v>
      </c>
      <c r="U1070" s="164">
        <v>4284</v>
      </c>
      <c r="V1070" s="164">
        <v>0.1</v>
      </c>
      <c r="W1070" s="164">
        <v>19278</v>
      </c>
      <c r="X1070" s="160">
        <v>0.45</v>
      </c>
      <c r="Y1070" s="164">
        <v>481.95</v>
      </c>
      <c r="Z1070" s="177">
        <v>0.1125</v>
      </c>
      <c r="AA1070" s="164">
        <v>1445.85</v>
      </c>
      <c r="AB1070" s="160">
        <v>0.3375</v>
      </c>
      <c r="AC1070" s="164">
        <v>19278</v>
      </c>
      <c r="AD1070" s="180">
        <v>0.45</v>
      </c>
      <c r="AE1070" s="147">
        <v>4284</v>
      </c>
      <c r="AF1070" s="182"/>
      <c r="AG1070" s="114" t="e">
        <f>#REF!-Y1070</f>
        <v>#REF!</v>
      </c>
      <c r="AH1070" s="34" t="s">
        <v>31</v>
      </c>
    </row>
    <row r="1071" s="114" customFormat="1" ht="48" spans="1:34">
      <c r="A1071" s="37">
        <v>112</v>
      </c>
      <c r="B1071" s="37" t="s">
        <v>27</v>
      </c>
      <c r="C1071" s="37" t="s">
        <v>2327</v>
      </c>
      <c r="D1071" s="34" t="s">
        <v>31</v>
      </c>
      <c r="E1071" s="163" t="s">
        <v>2328</v>
      </c>
      <c r="F1071" s="163" t="s">
        <v>2441</v>
      </c>
      <c r="G1071" s="34" t="s">
        <v>114</v>
      </c>
      <c r="H1071" s="166" t="s">
        <v>2602</v>
      </c>
      <c r="I1071" s="163" t="s">
        <v>2451</v>
      </c>
      <c r="J1071" s="163" t="s">
        <v>2451</v>
      </c>
      <c r="K1071" s="163" t="s">
        <v>2432</v>
      </c>
      <c r="L1071" s="163" t="s">
        <v>2432</v>
      </c>
      <c r="M1071" s="167">
        <v>45846</v>
      </c>
      <c r="N1071" s="167" t="s">
        <v>2603</v>
      </c>
      <c r="O1071" s="167" t="s">
        <v>2604</v>
      </c>
      <c r="P1071" s="163">
        <v>6.26</v>
      </c>
      <c r="Q1071" s="174">
        <v>71632</v>
      </c>
      <c r="R1071" s="175">
        <v>0.048</v>
      </c>
      <c r="S1071" s="176">
        <v>3438.34</v>
      </c>
      <c r="T1071" s="164">
        <v>21523.98</v>
      </c>
      <c r="U1071" s="164">
        <v>2152.39</v>
      </c>
      <c r="V1071" s="164">
        <v>0.1</v>
      </c>
      <c r="W1071" s="164">
        <v>9685.8</v>
      </c>
      <c r="X1071" s="160">
        <v>0.45</v>
      </c>
      <c r="Y1071" s="164">
        <v>242.143875</v>
      </c>
      <c r="Z1071" s="177">
        <v>0.1125</v>
      </c>
      <c r="AA1071" s="164">
        <v>726.431625</v>
      </c>
      <c r="AB1071" s="160">
        <v>0.3375</v>
      </c>
      <c r="AC1071" s="164">
        <v>9685.79</v>
      </c>
      <c r="AD1071" s="180">
        <v>0.45</v>
      </c>
      <c r="AE1071" s="147">
        <v>2152.39</v>
      </c>
      <c r="AF1071" s="182"/>
      <c r="AG1071" s="114" t="e">
        <f>#REF!-Y1071</f>
        <v>#REF!</v>
      </c>
      <c r="AH1071" s="34" t="s">
        <v>31</v>
      </c>
    </row>
    <row r="1072" s="114" customFormat="1" ht="48" spans="1:34">
      <c r="A1072" s="37">
        <v>113</v>
      </c>
      <c r="B1072" s="37" t="s">
        <v>27</v>
      </c>
      <c r="C1072" s="37" t="s">
        <v>2327</v>
      </c>
      <c r="D1072" s="34" t="s">
        <v>31</v>
      </c>
      <c r="E1072" s="163" t="s">
        <v>2328</v>
      </c>
      <c r="F1072" s="163" t="s">
        <v>2441</v>
      </c>
      <c r="G1072" s="34" t="s">
        <v>114</v>
      </c>
      <c r="H1072" s="166" t="s">
        <v>2605</v>
      </c>
      <c r="I1072" s="163" t="s">
        <v>2606</v>
      </c>
      <c r="J1072" s="163" t="s">
        <v>2606</v>
      </c>
      <c r="K1072" s="163" t="s">
        <v>2607</v>
      </c>
      <c r="L1072" s="163" t="s">
        <v>2607</v>
      </c>
      <c r="M1072" s="167">
        <v>45846</v>
      </c>
      <c r="N1072" s="167" t="s">
        <v>2603</v>
      </c>
      <c r="O1072" s="167" t="s">
        <v>2604</v>
      </c>
      <c r="P1072" s="163">
        <v>18.1</v>
      </c>
      <c r="Q1072" s="174">
        <v>96800</v>
      </c>
      <c r="R1072" s="175">
        <v>0.048</v>
      </c>
      <c r="S1072" s="176">
        <v>4646.4</v>
      </c>
      <c r="T1072" s="164">
        <v>84099.84</v>
      </c>
      <c r="U1072" s="164">
        <v>8409.98</v>
      </c>
      <c r="V1072" s="164">
        <v>0.1</v>
      </c>
      <c r="W1072" s="164">
        <v>37844.93</v>
      </c>
      <c r="X1072" s="160">
        <v>0.45</v>
      </c>
      <c r="Y1072" s="164">
        <v>946.12275</v>
      </c>
      <c r="Z1072" s="177">
        <v>0.1125</v>
      </c>
      <c r="AA1072" s="164">
        <v>2838.36825</v>
      </c>
      <c r="AB1072" s="160">
        <v>0.3375</v>
      </c>
      <c r="AC1072" s="164">
        <v>37844.93</v>
      </c>
      <c r="AD1072" s="180">
        <v>0.45</v>
      </c>
      <c r="AE1072" s="147">
        <v>8409.98</v>
      </c>
      <c r="AF1072" s="182"/>
      <c r="AG1072" s="114" t="e">
        <f>#REF!-Y1072</f>
        <v>#REF!</v>
      </c>
      <c r="AH1072" s="34" t="s">
        <v>31</v>
      </c>
    </row>
    <row r="1073" s="114" customFormat="1" ht="48" spans="1:34">
      <c r="A1073" s="37">
        <v>114</v>
      </c>
      <c r="B1073" s="37" t="s">
        <v>27</v>
      </c>
      <c r="C1073" s="37" t="s">
        <v>2327</v>
      </c>
      <c r="D1073" s="34" t="s">
        <v>31</v>
      </c>
      <c r="E1073" s="163" t="s">
        <v>2328</v>
      </c>
      <c r="F1073" s="163" t="s">
        <v>2329</v>
      </c>
      <c r="G1073" s="34" t="s">
        <v>114</v>
      </c>
      <c r="H1073" s="166" t="s">
        <v>2608</v>
      </c>
      <c r="I1073" s="163" t="s">
        <v>2609</v>
      </c>
      <c r="J1073" s="163" t="s">
        <v>2609</v>
      </c>
      <c r="K1073" s="163" t="s">
        <v>2610</v>
      </c>
      <c r="L1073" s="163" t="s">
        <v>2610</v>
      </c>
      <c r="M1073" s="167">
        <v>45848</v>
      </c>
      <c r="N1073" s="167" t="s">
        <v>2611</v>
      </c>
      <c r="O1073" s="167" t="s">
        <v>2612</v>
      </c>
      <c r="P1073" s="163">
        <v>3.8</v>
      </c>
      <c r="Q1073" s="174">
        <v>188500</v>
      </c>
      <c r="R1073" s="175">
        <v>0.058</v>
      </c>
      <c r="S1073" s="176">
        <v>10933</v>
      </c>
      <c r="T1073" s="164">
        <v>41545.4</v>
      </c>
      <c r="U1073" s="164">
        <v>4154.54</v>
      </c>
      <c r="V1073" s="164">
        <v>0.1</v>
      </c>
      <c r="W1073" s="164">
        <v>18695.43</v>
      </c>
      <c r="X1073" s="160">
        <v>0.45</v>
      </c>
      <c r="Y1073" s="164">
        <v>467.38575</v>
      </c>
      <c r="Z1073" s="177">
        <v>0.1125</v>
      </c>
      <c r="AA1073" s="164">
        <v>1402.15725</v>
      </c>
      <c r="AB1073" s="160">
        <v>0.3375</v>
      </c>
      <c r="AC1073" s="164">
        <v>18695.43</v>
      </c>
      <c r="AD1073" s="180">
        <v>0.45</v>
      </c>
      <c r="AE1073" s="147">
        <v>4154.54</v>
      </c>
      <c r="AF1073" s="182"/>
      <c r="AG1073" s="114" t="e">
        <f>#REF!-Y1073</f>
        <v>#REF!</v>
      </c>
      <c r="AH1073" s="34" t="s">
        <v>31</v>
      </c>
    </row>
    <row r="1074" s="114" customFormat="1" ht="48" spans="1:34">
      <c r="A1074" s="37">
        <v>115</v>
      </c>
      <c r="B1074" s="37" t="s">
        <v>27</v>
      </c>
      <c r="C1074" s="37" t="s">
        <v>2327</v>
      </c>
      <c r="D1074" s="34" t="s">
        <v>31</v>
      </c>
      <c r="E1074" s="163" t="s">
        <v>2328</v>
      </c>
      <c r="F1074" s="163" t="s">
        <v>2441</v>
      </c>
      <c r="G1074" s="34" t="s">
        <v>114</v>
      </c>
      <c r="H1074" s="166" t="s">
        <v>2613</v>
      </c>
      <c r="I1074" s="163" t="s">
        <v>2614</v>
      </c>
      <c r="J1074" s="163" t="s">
        <v>2614</v>
      </c>
      <c r="K1074" s="163" t="s">
        <v>2392</v>
      </c>
      <c r="L1074" s="163" t="s">
        <v>2392</v>
      </c>
      <c r="M1074" s="167">
        <v>45848</v>
      </c>
      <c r="N1074" s="167" t="s">
        <v>2611</v>
      </c>
      <c r="O1074" s="167" t="s">
        <v>2615</v>
      </c>
      <c r="P1074" s="163">
        <v>20</v>
      </c>
      <c r="Q1074" s="174">
        <v>87120</v>
      </c>
      <c r="R1074" s="175">
        <v>0.048</v>
      </c>
      <c r="S1074" s="176">
        <v>4181.76</v>
      </c>
      <c r="T1074" s="164">
        <v>83635.2</v>
      </c>
      <c r="U1074" s="164">
        <v>8363.52</v>
      </c>
      <c r="V1074" s="164">
        <v>0.1</v>
      </c>
      <c r="W1074" s="164">
        <v>37635.84</v>
      </c>
      <c r="X1074" s="160">
        <v>0.45</v>
      </c>
      <c r="Y1074" s="164">
        <v>940.896</v>
      </c>
      <c r="Z1074" s="177">
        <v>0.1125</v>
      </c>
      <c r="AA1074" s="164">
        <v>2822.688</v>
      </c>
      <c r="AB1074" s="160">
        <v>0.3375</v>
      </c>
      <c r="AC1074" s="164">
        <v>37635.84</v>
      </c>
      <c r="AD1074" s="180">
        <v>0.45</v>
      </c>
      <c r="AE1074" s="147">
        <v>8363.52</v>
      </c>
      <c r="AF1074" s="182"/>
      <c r="AG1074" s="114" t="e">
        <f>#REF!-Y1074</f>
        <v>#REF!</v>
      </c>
      <c r="AH1074" s="34" t="s">
        <v>31</v>
      </c>
    </row>
    <row r="1075" s="114" customFormat="1" ht="36" spans="1:34">
      <c r="A1075" s="37">
        <v>116</v>
      </c>
      <c r="B1075" s="37" t="s">
        <v>27</v>
      </c>
      <c r="C1075" s="37" t="s">
        <v>2327</v>
      </c>
      <c r="D1075" s="34" t="s">
        <v>31</v>
      </c>
      <c r="E1075" s="163" t="s">
        <v>2328</v>
      </c>
      <c r="F1075" s="163" t="s">
        <v>853</v>
      </c>
      <c r="G1075" s="34" t="s">
        <v>114</v>
      </c>
      <c r="H1075" s="166" t="s">
        <v>2616</v>
      </c>
      <c r="I1075" s="163" t="s">
        <v>2617</v>
      </c>
      <c r="J1075" s="163" t="s">
        <v>2617</v>
      </c>
      <c r="K1075" s="163" t="s">
        <v>2618</v>
      </c>
      <c r="L1075" s="163" t="s">
        <v>2618</v>
      </c>
      <c r="M1075" s="167">
        <v>45848</v>
      </c>
      <c r="N1075" s="167" t="s">
        <v>2611</v>
      </c>
      <c r="O1075" s="167" t="s">
        <v>2615</v>
      </c>
      <c r="P1075" s="163">
        <v>11</v>
      </c>
      <c r="Q1075" s="174">
        <v>80800</v>
      </c>
      <c r="R1075" s="175">
        <v>0.048</v>
      </c>
      <c r="S1075" s="176">
        <v>3878.4</v>
      </c>
      <c r="T1075" s="164">
        <v>42662.4</v>
      </c>
      <c r="U1075" s="164">
        <v>4266.24</v>
      </c>
      <c r="V1075" s="164">
        <v>0.1</v>
      </c>
      <c r="W1075" s="164">
        <v>19198.08</v>
      </c>
      <c r="X1075" s="160">
        <v>0.45</v>
      </c>
      <c r="Y1075" s="164">
        <v>479.952</v>
      </c>
      <c r="Z1075" s="177">
        <v>0.1125</v>
      </c>
      <c r="AA1075" s="164">
        <v>1439.856</v>
      </c>
      <c r="AB1075" s="160">
        <v>0.3375</v>
      </c>
      <c r="AC1075" s="164">
        <v>19198.08</v>
      </c>
      <c r="AD1075" s="180">
        <v>0.45</v>
      </c>
      <c r="AE1075" s="147">
        <v>4266.24</v>
      </c>
      <c r="AF1075" s="182"/>
      <c r="AG1075" s="114" t="e">
        <f>#REF!-Y1075</f>
        <v>#REF!</v>
      </c>
      <c r="AH1075" s="34" t="s">
        <v>31</v>
      </c>
    </row>
    <row r="1076" s="114" customFormat="1" ht="36" spans="1:34">
      <c r="A1076" s="37">
        <v>117</v>
      </c>
      <c r="B1076" s="37" t="s">
        <v>27</v>
      </c>
      <c r="C1076" s="37" t="s">
        <v>2327</v>
      </c>
      <c r="D1076" s="34" t="s">
        <v>31</v>
      </c>
      <c r="E1076" s="163" t="s">
        <v>2328</v>
      </c>
      <c r="F1076" s="163" t="s">
        <v>402</v>
      </c>
      <c r="G1076" s="34" t="s">
        <v>114</v>
      </c>
      <c r="H1076" s="166" t="s">
        <v>2619</v>
      </c>
      <c r="I1076" s="163" t="s">
        <v>2617</v>
      </c>
      <c r="J1076" s="163" t="s">
        <v>2617</v>
      </c>
      <c r="K1076" s="163" t="s">
        <v>2618</v>
      </c>
      <c r="L1076" s="163" t="s">
        <v>2618</v>
      </c>
      <c r="M1076" s="167">
        <v>45848</v>
      </c>
      <c r="N1076" s="167" t="s">
        <v>2611</v>
      </c>
      <c r="O1076" s="167" t="s">
        <v>2615</v>
      </c>
      <c r="P1076" s="163">
        <v>106</v>
      </c>
      <c r="Q1076" s="174">
        <v>21330</v>
      </c>
      <c r="R1076" s="175">
        <v>0.048</v>
      </c>
      <c r="S1076" s="176">
        <v>1023.84</v>
      </c>
      <c r="T1076" s="164">
        <v>108527.04</v>
      </c>
      <c r="U1076" s="164">
        <v>10852.7</v>
      </c>
      <c r="V1076" s="164">
        <v>0.1</v>
      </c>
      <c r="W1076" s="164">
        <v>48837.17</v>
      </c>
      <c r="X1076" s="160">
        <v>0.45</v>
      </c>
      <c r="Y1076" s="164">
        <v>1220.92875</v>
      </c>
      <c r="Z1076" s="177">
        <v>0.1125</v>
      </c>
      <c r="AA1076" s="164">
        <v>3662.78625</v>
      </c>
      <c r="AB1076" s="160">
        <v>0.3375</v>
      </c>
      <c r="AC1076" s="164">
        <v>48837.17</v>
      </c>
      <c r="AD1076" s="180">
        <v>0.45</v>
      </c>
      <c r="AE1076" s="147">
        <v>10852.7</v>
      </c>
      <c r="AF1076" s="182"/>
      <c r="AG1076" s="114" t="e">
        <f>#REF!-Y1076</f>
        <v>#REF!</v>
      </c>
      <c r="AH1076" s="34" t="s">
        <v>31</v>
      </c>
    </row>
    <row r="1077" s="114" customFormat="1" ht="48" spans="1:34">
      <c r="A1077" s="37">
        <v>118</v>
      </c>
      <c r="B1077" s="37" t="s">
        <v>27</v>
      </c>
      <c r="C1077" s="37" t="s">
        <v>2327</v>
      </c>
      <c r="D1077" s="34" t="s">
        <v>31</v>
      </c>
      <c r="E1077" s="163" t="s">
        <v>2328</v>
      </c>
      <c r="F1077" s="163" t="s">
        <v>2389</v>
      </c>
      <c r="G1077" s="34" t="s">
        <v>114</v>
      </c>
      <c r="H1077" s="166" t="s">
        <v>2620</v>
      </c>
      <c r="I1077" s="163" t="s">
        <v>2391</v>
      </c>
      <c r="J1077" s="163" t="s">
        <v>2391</v>
      </c>
      <c r="K1077" s="163" t="s">
        <v>2392</v>
      </c>
      <c r="L1077" s="163" t="s">
        <v>2392</v>
      </c>
      <c r="M1077" s="167">
        <v>45849</v>
      </c>
      <c r="N1077" s="167" t="s">
        <v>1407</v>
      </c>
      <c r="O1077" s="167" t="s">
        <v>2621</v>
      </c>
      <c r="P1077" s="163">
        <v>29</v>
      </c>
      <c r="Q1077" s="174">
        <v>66519</v>
      </c>
      <c r="R1077" s="175">
        <v>0.077</v>
      </c>
      <c r="S1077" s="176">
        <v>5121.96</v>
      </c>
      <c r="T1077" s="164">
        <v>148536.85</v>
      </c>
      <c r="U1077" s="164">
        <v>14853.68</v>
      </c>
      <c r="V1077" s="164">
        <v>0.1</v>
      </c>
      <c r="W1077" s="164">
        <v>66841.59</v>
      </c>
      <c r="X1077" s="160">
        <v>0.45</v>
      </c>
      <c r="Y1077" s="164">
        <v>1671.039</v>
      </c>
      <c r="Z1077" s="177">
        <v>0.1125</v>
      </c>
      <c r="AA1077" s="164">
        <v>5013.117</v>
      </c>
      <c r="AB1077" s="160">
        <v>0.3375</v>
      </c>
      <c r="AC1077" s="164">
        <v>66841.58</v>
      </c>
      <c r="AD1077" s="180">
        <v>0.45</v>
      </c>
      <c r="AE1077" s="147">
        <v>14853.68</v>
      </c>
      <c r="AF1077" s="182"/>
      <c r="AG1077" s="114" t="e">
        <f>#REF!-Y1077</f>
        <v>#REF!</v>
      </c>
      <c r="AH1077" s="34" t="s">
        <v>31</v>
      </c>
    </row>
    <row r="1078" s="114" customFormat="1" ht="48" spans="1:34">
      <c r="A1078" s="37">
        <v>119</v>
      </c>
      <c r="B1078" s="37" t="s">
        <v>27</v>
      </c>
      <c r="C1078" s="37" t="s">
        <v>2327</v>
      </c>
      <c r="D1078" s="34" t="s">
        <v>31</v>
      </c>
      <c r="E1078" s="163" t="s">
        <v>2328</v>
      </c>
      <c r="F1078" s="163" t="s">
        <v>2441</v>
      </c>
      <c r="G1078" s="34" t="s">
        <v>114</v>
      </c>
      <c r="H1078" s="166" t="s">
        <v>2622</v>
      </c>
      <c r="I1078" s="163" t="s">
        <v>2391</v>
      </c>
      <c r="J1078" s="163" t="s">
        <v>2391</v>
      </c>
      <c r="K1078" s="163" t="s">
        <v>2392</v>
      </c>
      <c r="L1078" s="163" t="s">
        <v>2392</v>
      </c>
      <c r="M1078" s="167">
        <v>45849</v>
      </c>
      <c r="N1078" s="167" t="s">
        <v>1407</v>
      </c>
      <c r="O1078" s="167" t="s">
        <v>2623</v>
      </c>
      <c r="P1078" s="163">
        <v>9</v>
      </c>
      <c r="Q1078" s="174">
        <v>73568</v>
      </c>
      <c r="R1078" s="175">
        <v>0.0528</v>
      </c>
      <c r="S1078" s="176">
        <v>3884.39</v>
      </c>
      <c r="T1078" s="164">
        <v>34959.51</v>
      </c>
      <c r="U1078" s="164">
        <v>3495.95</v>
      </c>
      <c r="V1078" s="164">
        <v>0.1</v>
      </c>
      <c r="W1078" s="164">
        <v>15731.78</v>
      </c>
      <c r="X1078" s="160">
        <v>0.45</v>
      </c>
      <c r="Y1078" s="164">
        <v>393.294375</v>
      </c>
      <c r="Z1078" s="177">
        <v>0.1125</v>
      </c>
      <c r="AA1078" s="164">
        <v>1179.883125</v>
      </c>
      <c r="AB1078" s="160">
        <v>0.3375</v>
      </c>
      <c r="AC1078" s="164">
        <v>15731.78</v>
      </c>
      <c r="AD1078" s="180">
        <v>0.45</v>
      </c>
      <c r="AE1078" s="147">
        <v>3495.95</v>
      </c>
      <c r="AF1078" s="182"/>
      <c r="AG1078" s="114" t="e">
        <f>#REF!-Y1078</f>
        <v>#REF!</v>
      </c>
      <c r="AH1078" s="34" t="s">
        <v>31</v>
      </c>
    </row>
    <row r="1079" s="114" customFormat="1" ht="36" spans="1:34">
      <c r="A1079" s="37">
        <v>120</v>
      </c>
      <c r="B1079" s="37" t="s">
        <v>27</v>
      </c>
      <c r="C1079" s="37" t="s">
        <v>2327</v>
      </c>
      <c r="D1079" s="34" t="s">
        <v>31</v>
      </c>
      <c r="E1079" s="163" t="s">
        <v>2328</v>
      </c>
      <c r="F1079" s="163" t="s">
        <v>209</v>
      </c>
      <c r="G1079" s="34" t="s">
        <v>114</v>
      </c>
      <c r="H1079" s="166" t="s">
        <v>2624</v>
      </c>
      <c r="I1079" s="163" t="s">
        <v>2625</v>
      </c>
      <c r="J1079" s="163" t="s">
        <v>2626</v>
      </c>
      <c r="K1079" s="163" t="s">
        <v>2349</v>
      </c>
      <c r="L1079" s="163" t="s">
        <v>2349</v>
      </c>
      <c r="M1079" s="167">
        <v>45866</v>
      </c>
      <c r="N1079" s="167" t="s">
        <v>2627</v>
      </c>
      <c r="O1079" s="167" t="s">
        <v>2628</v>
      </c>
      <c r="P1079" s="163">
        <v>135.8</v>
      </c>
      <c r="Q1079" s="174">
        <v>195200</v>
      </c>
      <c r="R1079" s="175">
        <v>0.07</v>
      </c>
      <c r="S1079" s="176">
        <v>13664</v>
      </c>
      <c r="T1079" s="164">
        <v>1855571.2</v>
      </c>
      <c r="U1079" s="164">
        <v>185557.12</v>
      </c>
      <c r="V1079" s="164">
        <v>0.1</v>
      </c>
      <c r="W1079" s="164">
        <v>835007.04</v>
      </c>
      <c r="X1079" s="160">
        <v>0.45</v>
      </c>
      <c r="Y1079" s="164">
        <v>20875.176</v>
      </c>
      <c r="Z1079" s="177">
        <v>0.1125</v>
      </c>
      <c r="AA1079" s="164">
        <v>62625.528</v>
      </c>
      <c r="AB1079" s="160">
        <v>0.3375</v>
      </c>
      <c r="AC1079" s="164">
        <v>835007.04</v>
      </c>
      <c r="AD1079" s="180">
        <v>0.45</v>
      </c>
      <c r="AE1079" s="147">
        <v>185557.12</v>
      </c>
      <c r="AF1079" s="182"/>
      <c r="AG1079" s="114" t="e">
        <f>#REF!-Y1079</f>
        <v>#REF!</v>
      </c>
      <c r="AH1079" s="34" t="s">
        <v>31</v>
      </c>
    </row>
    <row r="1080" s="114" customFormat="1" ht="36" spans="1:34">
      <c r="A1080" s="37">
        <v>121</v>
      </c>
      <c r="B1080" s="37" t="s">
        <v>27</v>
      </c>
      <c r="C1080" s="37" t="s">
        <v>2327</v>
      </c>
      <c r="D1080" s="34" t="s">
        <v>31</v>
      </c>
      <c r="E1080" s="163" t="s">
        <v>2328</v>
      </c>
      <c r="F1080" s="163" t="s">
        <v>209</v>
      </c>
      <c r="G1080" s="34" t="s">
        <v>114</v>
      </c>
      <c r="H1080" s="166" t="s">
        <v>2629</v>
      </c>
      <c r="I1080" s="163" t="s">
        <v>2625</v>
      </c>
      <c r="J1080" s="163" t="s">
        <v>2626</v>
      </c>
      <c r="K1080" s="163" t="s">
        <v>2349</v>
      </c>
      <c r="L1080" s="163" t="s">
        <v>2349</v>
      </c>
      <c r="M1080" s="167">
        <v>45894</v>
      </c>
      <c r="N1080" s="167" t="s">
        <v>2630</v>
      </c>
      <c r="O1080" s="167" t="s">
        <v>2631</v>
      </c>
      <c r="P1080" s="163">
        <v>535</v>
      </c>
      <c r="Q1080" s="174">
        <v>195200</v>
      </c>
      <c r="R1080" s="175">
        <v>0.07</v>
      </c>
      <c r="S1080" s="176">
        <v>13664</v>
      </c>
      <c r="T1080" s="164">
        <v>7310240</v>
      </c>
      <c r="U1080" s="164">
        <v>731024</v>
      </c>
      <c r="V1080" s="164">
        <v>0.1</v>
      </c>
      <c r="W1080" s="164">
        <v>3289608</v>
      </c>
      <c r="X1080" s="160">
        <v>0.45</v>
      </c>
      <c r="Y1080" s="164">
        <v>82240.2</v>
      </c>
      <c r="Z1080" s="177">
        <v>0.1125</v>
      </c>
      <c r="AA1080" s="164">
        <v>246720.6</v>
      </c>
      <c r="AB1080" s="160">
        <v>0.3375</v>
      </c>
      <c r="AC1080" s="164">
        <v>3289608</v>
      </c>
      <c r="AD1080" s="180">
        <v>0.45</v>
      </c>
      <c r="AE1080" s="147">
        <v>731024</v>
      </c>
      <c r="AF1080" s="182"/>
      <c r="AG1080" s="114" t="e">
        <f>#REF!-Y1080</f>
        <v>#REF!</v>
      </c>
      <c r="AH1080" s="34" t="s">
        <v>31</v>
      </c>
    </row>
    <row r="1081" s="114" customFormat="1" ht="36" spans="1:34">
      <c r="A1081" s="37">
        <v>122</v>
      </c>
      <c r="B1081" s="37" t="s">
        <v>27</v>
      </c>
      <c r="C1081" s="37" t="s">
        <v>2327</v>
      </c>
      <c r="D1081" s="34" t="s">
        <v>31</v>
      </c>
      <c r="E1081" s="163" t="s">
        <v>2328</v>
      </c>
      <c r="F1081" s="163" t="s">
        <v>2441</v>
      </c>
      <c r="G1081" s="34" t="s">
        <v>114</v>
      </c>
      <c r="H1081" s="166" t="s">
        <v>2632</v>
      </c>
      <c r="I1081" s="163" t="s">
        <v>2443</v>
      </c>
      <c r="J1081" s="163" t="s">
        <v>2443</v>
      </c>
      <c r="K1081" s="163" t="s">
        <v>2444</v>
      </c>
      <c r="L1081" s="163" t="s">
        <v>2444</v>
      </c>
      <c r="M1081" s="167">
        <v>45919</v>
      </c>
      <c r="N1081" s="167" t="s">
        <v>2633</v>
      </c>
      <c r="O1081" s="167" t="s">
        <v>2461</v>
      </c>
      <c r="P1081" s="163">
        <v>62.3</v>
      </c>
      <c r="Q1081" s="174">
        <v>84000</v>
      </c>
      <c r="R1081" s="175">
        <v>0.0638</v>
      </c>
      <c r="S1081" s="176">
        <v>5359.2</v>
      </c>
      <c r="T1081" s="164">
        <v>333878.16</v>
      </c>
      <c r="U1081" s="164">
        <v>33387.81</v>
      </c>
      <c r="V1081" s="164">
        <v>0.1</v>
      </c>
      <c r="W1081" s="164">
        <v>150245.18</v>
      </c>
      <c r="X1081" s="160">
        <v>0.45</v>
      </c>
      <c r="Y1081" s="164">
        <v>3756.128625</v>
      </c>
      <c r="Z1081" s="177">
        <v>0.1125</v>
      </c>
      <c r="AA1081" s="164">
        <v>11268.385875</v>
      </c>
      <c r="AB1081" s="160">
        <v>0.3375</v>
      </c>
      <c r="AC1081" s="164">
        <v>150245.17</v>
      </c>
      <c r="AD1081" s="180">
        <v>0.45</v>
      </c>
      <c r="AE1081" s="147">
        <v>33387.81</v>
      </c>
      <c r="AF1081" s="182"/>
      <c r="AG1081" s="114" t="e">
        <f>#REF!-Y1081</f>
        <v>#REF!</v>
      </c>
      <c r="AH1081" s="34" t="s">
        <v>31</v>
      </c>
    </row>
    <row r="1082" s="114" customFormat="1" ht="36" spans="1:34">
      <c r="A1082" s="37">
        <v>123</v>
      </c>
      <c r="B1082" s="37" t="s">
        <v>27</v>
      </c>
      <c r="C1082" s="37" t="s">
        <v>2327</v>
      </c>
      <c r="D1082" s="34" t="s">
        <v>31</v>
      </c>
      <c r="E1082" s="163" t="s">
        <v>2328</v>
      </c>
      <c r="F1082" s="163" t="s">
        <v>209</v>
      </c>
      <c r="G1082" s="34" t="s">
        <v>114</v>
      </c>
      <c r="H1082" s="166" t="s">
        <v>2632</v>
      </c>
      <c r="I1082" s="163" t="s">
        <v>2443</v>
      </c>
      <c r="J1082" s="163" t="s">
        <v>2443</v>
      </c>
      <c r="K1082" s="163" t="s">
        <v>2444</v>
      </c>
      <c r="L1082" s="163" t="s">
        <v>2444</v>
      </c>
      <c r="M1082" s="167">
        <v>45919</v>
      </c>
      <c r="N1082" s="167" t="s">
        <v>2633</v>
      </c>
      <c r="O1082" s="167" t="s">
        <v>2461</v>
      </c>
      <c r="P1082" s="163">
        <v>107.85</v>
      </c>
      <c r="Q1082" s="174">
        <v>156800</v>
      </c>
      <c r="R1082" s="175">
        <v>0.0638</v>
      </c>
      <c r="S1082" s="176">
        <v>10003.84</v>
      </c>
      <c r="T1082" s="164">
        <v>1078914.14</v>
      </c>
      <c r="U1082" s="164">
        <v>107891.41</v>
      </c>
      <c r="V1082" s="164">
        <v>0.1</v>
      </c>
      <c r="W1082" s="164">
        <v>485511.37</v>
      </c>
      <c r="X1082" s="160">
        <v>0.45</v>
      </c>
      <c r="Y1082" s="164">
        <v>12137.783625</v>
      </c>
      <c r="Z1082" s="177">
        <v>0.1125</v>
      </c>
      <c r="AA1082" s="164">
        <v>36413.350875</v>
      </c>
      <c r="AB1082" s="160">
        <v>0.3375</v>
      </c>
      <c r="AC1082" s="164">
        <v>485511.36</v>
      </c>
      <c r="AD1082" s="180">
        <v>0.45</v>
      </c>
      <c r="AE1082" s="147">
        <v>107891.41</v>
      </c>
      <c r="AF1082" s="182"/>
      <c r="AG1082" s="114" t="e">
        <f>#REF!-Y1082</f>
        <v>#REF!</v>
      </c>
      <c r="AH1082" s="34" t="s">
        <v>31</v>
      </c>
    </row>
    <row r="1083" s="114" customFormat="1" ht="36" spans="1:34">
      <c r="A1083" s="37">
        <v>124</v>
      </c>
      <c r="B1083" s="37" t="s">
        <v>27</v>
      </c>
      <c r="C1083" s="37" t="s">
        <v>2327</v>
      </c>
      <c r="D1083" s="34" t="s">
        <v>31</v>
      </c>
      <c r="E1083" s="163" t="s">
        <v>2328</v>
      </c>
      <c r="F1083" s="163" t="s">
        <v>199</v>
      </c>
      <c r="G1083" s="34" t="s">
        <v>114</v>
      </c>
      <c r="H1083" s="166" t="s">
        <v>2632</v>
      </c>
      <c r="I1083" s="163" t="s">
        <v>2443</v>
      </c>
      <c r="J1083" s="163" t="s">
        <v>2443</v>
      </c>
      <c r="K1083" s="163" t="s">
        <v>2444</v>
      </c>
      <c r="L1083" s="163" t="s">
        <v>2444</v>
      </c>
      <c r="M1083" s="167">
        <v>45919</v>
      </c>
      <c r="N1083" s="167" t="s">
        <v>2633</v>
      </c>
      <c r="O1083" s="167" t="s">
        <v>2461</v>
      </c>
      <c r="P1083" s="163">
        <v>28.65</v>
      </c>
      <c r="Q1083" s="174">
        <v>61200</v>
      </c>
      <c r="R1083" s="175">
        <v>0.0638</v>
      </c>
      <c r="S1083" s="176">
        <v>3904.56</v>
      </c>
      <c r="T1083" s="164">
        <v>111865.64</v>
      </c>
      <c r="U1083" s="164">
        <v>11186.56</v>
      </c>
      <c r="V1083" s="164">
        <v>0.1</v>
      </c>
      <c r="W1083" s="164">
        <v>50339.54</v>
      </c>
      <c r="X1083" s="160">
        <v>0.45</v>
      </c>
      <c r="Y1083" s="164">
        <v>1258.488</v>
      </c>
      <c r="Z1083" s="177">
        <v>0.1125</v>
      </c>
      <c r="AA1083" s="164">
        <v>3775.464</v>
      </c>
      <c r="AB1083" s="160">
        <v>0.3375</v>
      </c>
      <c r="AC1083" s="164">
        <v>50339.54</v>
      </c>
      <c r="AD1083" s="180">
        <v>0.45</v>
      </c>
      <c r="AE1083" s="147">
        <v>11186.56</v>
      </c>
      <c r="AF1083" s="182"/>
      <c r="AG1083" s="114" t="e">
        <f>#REF!-Y1083</f>
        <v>#REF!</v>
      </c>
      <c r="AH1083" s="34" t="s">
        <v>31</v>
      </c>
    </row>
    <row r="1084" s="114" customFormat="1" ht="36" spans="1:34">
      <c r="A1084" s="37">
        <v>125</v>
      </c>
      <c r="B1084" s="37" t="s">
        <v>27</v>
      </c>
      <c r="C1084" s="37" t="s">
        <v>2327</v>
      </c>
      <c r="D1084" s="34" t="s">
        <v>31</v>
      </c>
      <c r="E1084" s="163" t="s">
        <v>2328</v>
      </c>
      <c r="F1084" s="163" t="s">
        <v>232</v>
      </c>
      <c r="G1084" s="34" t="s">
        <v>114</v>
      </c>
      <c r="H1084" s="166" t="s">
        <v>2634</v>
      </c>
      <c r="I1084" s="163" t="s">
        <v>2493</v>
      </c>
      <c r="J1084" s="163" t="s">
        <v>2493</v>
      </c>
      <c r="K1084" s="163" t="s">
        <v>2444</v>
      </c>
      <c r="L1084" s="163" t="s">
        <v>2444</v>
      </c>
      <c r="M1084" s="167">
        <v>45919</v>
      </c>
      <c r="N1084" s="167" t="s">
        <v>2633</v>
      </c>
      <c r="O1084" s="167" t="s">
        <v>2461</v>
      </c>
      <c r="P1084" s="163">
        <v>25</v>
      </c>
      <c r="Q1084" s="174">
        <v>84000</v>
      </c>
      <c r="R1084" s="175">
        <v>0.0638</v>
      </c>
      <c r="S1084" s="176">
        <v>5359.2</v>
      </c>
      <c r="T1084" s="164">
        <v>133980</v>
      </c>
      <c r="U1084" s="164">
        <v>13398</v>
      </c>
      <c r="V1084" s="164">
        <v>0.1</v>
      </c>
      <c r="W1084" s="164">
        <v>60291</v>
      </c>
      <c r="X1084" s="160">
        <v>0.45</v>
      </c>
      <c r="Y1084" s="164">
        <v>1507.275</v>
      </c>
      <c r="Z1084" s="177">
        <v>0.1125</v>
      </c>
      <c r="AA1084" s="164">
        <v>4521.825</v>
      </c>
      <c r="AB1084" s="160">
        <v>0.3375</v>
      </c>
      <c r="AC1084" s="164">
        <v>60291</v>
      </c>
      <c r="AD1084" s="180">
        <v>0.45</v>
      </c>
      <c r="AE1084" s="147">
        <v>13398</v>
      </c>
      <c r="AF1084" s="182"/>
      <c r="AG1084" s="114" t="e">
        <f>#REF!-Y1084</f>
        <v>#REF!</v>
      </c>
      <c r="AH1084" s="34" t="s">
        <v>31</v>
      </c>
    </row>
    <row r="1085" s="114" customFormat="1" ht="36" spans="1:34">
      <c r="A1085" s="37">
        <v>126</v>
      </c>
      <c r="B1085" s="37" t="s">
        <v>27</v>
      </c>
      <c r="C1085" s="37" t="s">
        <v>2327</v>
      </c>
      <c r="D1085" s="34" t="s">
        <v>31</v>
      </c>
      <c r="E1085" s="163" t="s">
        <v>2328</v>
      </c>
      <c r="F1085" s="163" t="s">
        <v>209</v>
      </c>
      <c r="G1085" s="34" t="s">
        <v>114</v>
      </c>
      <c r="H1085" s="166" t="s">
        <v>2634</v>
      </c>
      <c r="I1085" s="163" t="s">
        <v>2493</v>
      </c>
      <c r="J1085" s="163" t="s">
        <v>2493</v>
      </c>
      <c r="K1085" s="163" t="s">
        <v>2444</v>
      </c>
      <c r="L1085" s="163" t="s">
        <v>2444</v>
      </c>
      <c r="M1085" s="167">
        <v>45919</v>
      </c>
      <c r="N1085" s="167" t="s">
        <v>2633</v>
      </c>
      <c r="O1085" s="167" t="s">
        <v>2461</v>
      </c>
      <c r="P1085" s="163">
        <v>35.3</v>
      </c>
      <c r="Q1085" s="174">
        <v>156800</v>
      </c>
      <c r="R1085" s="175">
        <v>0.0638</v>
      </c>
      <c r="S1085" s="176">
        <v>10003.84</v>
      </c>
      <c r="T1085" s="164">
        <v>353135.55</v>
      </c>
      <c r="U1085" s="164">
        <v>35313.55</v>
      </c>
      <c r="V1085" s="164">
        <v>0.1</v>
      </c>
      <c r="W1085" s="164">
        <v>158911</v>
      </c>
      <c r="X1085" s="160">
        <v>0.45</v>
      </c>
      <c r="Y1085" s="164">
        <v>3972.774375</v>
      </c>
      <c r="Z1085" s="177">
        <v>0.1125</v>
      </c>
      <c r="AA1085" s="164">
        <v>11918.323125</v>
      </c>
      <c r="AB1085" s="160">
        <v>0.3375</v>
      </c>
      <c r="AC1085" s="164">
        <v>158911</v>
      </c>
      <c r="AD1085" s="180">
        <v>0.45</v>
      </c>
      <c r="AE1085" s="147">
        <v>35313.55</v>
      </c>
      <c r="AF1085" s="182"/>
      <c r="AG1085" s="114" t="e">
        <f>#REF!-Y1085</f>
        <v>#REF!</v>
      </c>
      <c r="AH1085" s="34" t="s">
        <v>31</v>
      </c>
    </row>
    <row r="1086" s="114" customFormat="1" ht="36" spans="1:34">
      <c r="A1086" s="37">
        <v>127</v>
      </c>
      <c r="B1086" s="37" t="s">
        <v>27</v>
      </c>
      <c r="C1086" s="37" t="s">
        <v>2327</v>
      </c>
      <c r="D1086" s="34" t="s">
        <v>31</v>
      </c>
      <c r="E1086" s="163" t="s">
        <v>2328</v>
      </c>
      <c r="F1086" s="163" t="s">
        <v>199</v>
      </c>
      <c r="G1086" s="34" t="s">
        <v>114</v>
      </c>
      <c r="H1086" s="166" t="s">
        <v>2634</v>
      </c>
      <c r="I1086" s="163" t="s">
        <v>2493</v>
      </c>
      <c r="J1086" s="163" t="s">
        <v>2493</v>
      </c>
      <c r="K1086" s="163" t="s">
        <v>2444</v>
      </c>
      <c r="L1086" s="163" t="s">
        <v>2444</v>
      </c>
      <c r="M1086" s="167">
        <v>45919</v>
      </c>
      <c r="N1086" s="167" t="s">
        <v>2633</v>
      </c>
      <c r="O1086" s="167" t="s">
        <v>2461</v>
      </c>
      <c r="P1086" s="163">
        <v>22.6</v>
      </c>
      <c r="Q1086" s="174">
        <v>61200</v>
      </c>
      <c r="R1086" s="175">
        <v>0.0638</v>
      </c>
      <c r="S1086" s="176">
        <v>3904.56</v>
      </c>
      <c r="T1086" s="164">
        <v>88243.06</v>
      </c>
      <c r="U1086" s="164">
        <v>8824.3</v>
      </c>
      <c r="V1086" s="164">
        <v>0.1</v>
      </c>
      <c r="W1086" s="164">
        <v>39709.38</v>
      </c>
      <c r="X1086" s="160">
        <v>0.45</v>
      </c>
      <c r="Y1086" s="164">
        <v>992.73375</v>
      </c>
      <c r="Z1086" s="177">
        <v>0.1125</v>
      </c>
      <c r="AA1086" s="164">
        <v>2978.20125</v>
      </c>
      <c r="AB1086" s="160">
        <v>0.3375</v>
      </c>
      <c r="AC1086" s="164">
        <v>39709.38</v>
      </c>
      <c r="AD1086" s="180">
        <v>0.45</v>
      </c>
      <c r="AE1086" s="147">
        <v>8824.3</v>
      </c>
      <c r="AF1086" s="182"/>
      <c r="AG1086" s="114" t="e">
        <f>#REF!-Y1086</f>
        <v>#REF!</v>
      </c>
      <c r="AH1086" s="34" t="s">
        <v>31</v>
      </c>
    </row>
    <row r="1087" s="114" customFormat="1" ht="48" spans="1:34">
      <c r="A1087" s="37">
        <v>128</v>
      </c>
      <c r="B1087" s="37" t="s">
        <v>27</v>
      </c>
      <c r="C1087" s="37" t="s">
        <v>2327</v>
      </c>
      <c r="D1087" s="34" t="s">
        <v>31</v>
      </c>
      <c r="E1087" s="163" t="s">
        <v>2328</v>
      </c>
      <c r="F1087" s="163" t="s">
        <v>2389</v>
      </c>
      <c r="G1087" s="34" t="s">
        <v>114</v>
      </c>
      <c r="H1087" s="166" t="s">
        <v>2635</v>
      </c>
      <c r="I1087" s="163" t="s">
        <v>2391</v>
      </c>
      <c r="J1087" s="163" t="s">
        <v>2391</v>
      </c>
      <c r="K1087" s="163" t="s">
        <v>2392</v>
      </c>
      <c r="L1087" s="163" t="s">
        <v>2392</v>
      </c>
      <c r="M1087" s="167">
        <v>45928</v>
      </c>
      <c r="N1087" s="167" t="s">
        <v>2586</v>
      </c>
      <c r="O1087" s="167" t="s">
        <v>2587</v>
      </c>
      <c r="P1087" s="163">
        <v>22.2</v>
      </c>
      <c r="Q1087" s="174">
        <v>65138</v>
      </c>
      <c r="R1087" s="175">
        <v>0.077</v>
      </c>
      <c r="S1087" s="176">
        <v>5015.65</v>
      </c>
      <c r="T1087" s="164">
        <v>111347.39</v>
      </c>
      <c r="U1087" s="164">
        <v>11134.73</v>
      </c>
      <c r="V1087" s="164">
        <v>0.1</v>
      </c>
      <c r="W1087" s="164">
        <v>50106.33</v>
      </c>
      <c r="X1087" s="160">
        <v>0.45</v>
      </c>
      <c r="Y1087" s="164">
        <v>1252.657125</v>
      </c>
      <c r="Z1087" s="177">
        <v>0.1125</v>
      </c>
      <c r="AA1087" s="164">
        <v>3757.971375</v>
      </c>
      <c r="AB1087" s="160">
        <v>0.3375</v>
      </c>
      <c r="AC1087" s="164">
        <v>50106.33</v>
      </c>
      <c r="AD1087" s="180">
        <v>0.45</v>
      </c>
      <c r="AE1087" s="147">
        <v>11134.73</v>
      </c>
      <c r="AF1087" s="182"/>
      <c r="AG1087" s="114" t="e">
        <f>#REF!-Y1087</f>
        <v>#REF!</v>
      </c>
      <c r="AH1087" s="34" t="s">
        <v>31</v>
      </c>
    </row>
    <row r="1088" s="114" customFormat="1" ht="36" spans="1:34">
      <c r="A1088" s="37">
        <v>129</v>
      </c>
      <c r="B1088" s="37" t="s">
        <v>27</v>
      </c>
      <c r="C1088" s="37" t="s">
        <v>2327</v>
      </c>
      <c r="D1088" s="34" t="s">
        <v>35</v>
      </c>
      <c r="E1088" s="163" t="s">
        <v>2345</v>
      </c>
      <c r="F1088" s="163" t="s">
        <v>2346</v>
      </c>
      <c r="G1088" s="34" t="s">
        <v>114</v>
      </c>
      <c r="H1088" s="166" t="s">
        <v>2636</v>
      </c>
      <c r="I1088" s="163" t="s">
        <v>2637</v>
      </c>
      <c r="J1088" s="163" t="s">
        <v>2637</v>
      </c>
      <c r="K1088" s="163" t="s">
        <v>2361</v>
      </c>
      <c r="L1088" s="163" t="s">
        <v>2361</v>
      </c>
      <c r="M1088" s="167">
        <v>45868</v>
      </c>
      <c r="N1088" s="167" t="s">
        <v>1365</v>
      </c>
      <c r="O1088" s="167" t="s">
        <v>2638</v>
      </c>
      <c r="P1088" s="163">
        <v>34</v>
      </c>
      <c r="Q1088" s="174">
        <v>72000</v>
      </c>
      <c r="R1088" s="175">
        <v>0.1</v>
      </c>
      <c r="S1088" s="176">
        <v>7200</v>
      </c>
      <c r="T1088" s="164">
        <v>244800</v>
      </c>
      <c r="U1088" s="164">
        <v>24480</v>
      </c>
      <c r="V1088" s="164">
        <v>0.1</v>
      </c>
      <c r="W1088" s="164">
        <v>110160</v>
      </c>
      <c r="X1088" s="160">
        <v>0.45</v>
      </c>
      <c r="Y1088" s="164">
        <v>2754</v>
      </c>
      <c r="Z1088" s="177">
        <v>0.1125</v>
      </c>
      <c r="AA1088" s="164">
        <v>8262</v>
      </c>
      <c r="AB1088" s="160">
        <v>0.3375</v>
      </c>
      <c r="AC1088" s="164">
        <v>110160</v>
      </c>
      <c r="AD1088" s="180">
        <v>0.45</v>
      </c>
      <c r="AE1088" s="147">
        <v>24480</v>
      </c>
      <c r="AF1088" s="182"/>
      <c r="AG1088" s="114" t="e">
        <f>#REF!-Y1088</f>
        <v>#REF!</v>
      </c>
      <c r="AH1088" s="34" t="s">
        <v>35</v>
      </c>
    </row>
    <row r="1089" s="114" customFormat="1" ht="36" spans="1:34">
      <c r="A1089" s="37">
        <v>130</v>
      </c>
      <c r="B1089" s="37" t="s">
        <v>27</v>
      </c>
      <c r="C1089" s="37" t="s">
        <v>2327</v>
      </c>
      <c r="D1089" s="34" t="s">
        <v>35</v>
      </c>
      <c r="E1089" s="163" t="s">
        <v>2345</v>
      </c>
      <c r="F1089" s="163" t="s">
        <v>2352</v>
      </c>
      <c r="G1089" s="34" t="s">
        <v>114</v>
      </c>
      <c r="H1089" s="166" t="s">
        <v>2639</v>
      </c>
      <c r="I1089" s="163" t="s">
        <v>2640</v>
      </c>
      <c r="J1089" s="163" t="s">
        <v>2640</v>
      </c>
      <c r="K1089" s="163" t="s">
        <v>2641</v>
      </c>
      <c r="L1089" s="163" t="s">
        <v>2641</v>
      </c>
      <c r="M1089" s="167">
        <v>45868</v>
      </c>
      <c r="N1089" s="167" t="s">
        <v>1365</v>
      </c>
      <c r="O1089" s="167" t="s">
        <v>2642</v>
      </c>
      <c r="P1089" s="163">
        <v>34</v>
      </c>
      <c r="Q1089" s="174">
        <v>90000</v>
      </c>
      <c r="R1089" s="175">
        <v>0.1</v>
      </c>
      <c r="S1089" s="176">
        <v>9000</v>
      </c>
      <c r="T1089" s="164">
        <v>306000</v>
      </c>
      <c r="U1089" s="164">
        <v>30600</v>
      </c>
      <c r="V1089" s="164">
        <v>0.1</v>
      </c>
      <c r="W1089" s="164">
        <v>137700</v>
      </c>
      <c r="X1089" s="160">
        <v>0.45</v>
      </c>
      <c r="Y1089" s="164">
        <v>3442.5</v>
      </c>
      <c r="Z1089" s="177">
        <v>0.1125</v>
      </c>
      <c r="AA1089" s="164">
        <v>10327.5</v>
      </c>
      <c r="AB1089" s="160">
        <v>0.3375</v>
      </c>
      <c r="AC1089" s="164">
        <v>137700</v>
      </c>
      <c r="AD1089" s="180">
        <v>0.45</v>
      </c>
      <c r="AE1089" s="147">
        <v>30600</v>
      </c>
      <c r="AF1089" s="182"/>
      <c r="AG1089" s="114" t="e">
        <f>#REF!-Y1089</f>
        <v>#REF!</v>
      </c>
      <c r="AH1089" s="34" t="s">
        <v>35</v>
      </c>
    </row>
    <row r="1090" s="114" customFormat="1" ht="36" spans="1:34">
      <c r="A1090" s="37">
        <v>131</v>
      </c>
      <c r="B1090" s="37" t="s">
        <v>27</v>
      </c>
      <c r="C1090" s="37" t="s">
        <v>2327</v>
      </c>
      <c r="D1090" s="34" t="s">
        <v>35</v>
      </c>
      <c r="E1090" s="163" t="s">
        <v>2345</v>
      </c>
      <c r="F1090" s="163" t="s">
        <v>2352</v>
      </c>
      <c r="G1090" s="34" t="s">
        <v>114</v>
      </c>
      <c r="H1090" s="166" t="s">
        <v>2643</v>
      </c>
      <c r="I1090" s="163" t="s">
        <v>2644</v>
      </c>
      <c r="J1090" s="163" t="s">
        <v>2644</v>
      </c>
      <c r="K1090" s="163" t="s">
        <v>2574</v>
      </c>
      <c r="L1090" s="163" t="s">
        <v>2574</v>
      </c>
      <c r="M1090" s="167">
        <v>45898</v>
      </c>
      <c r="N1090" s="167" t="s">
        <v>2645</v>
      </c>
      <c r="O1090" s="167" t="s">
        <v>2646</v>
      </c>
      <c r="P1090" s="163">
        <v>10.52</v>
      </c>
      <c r="Q1090" s="174">
        <v>90000</v>
      </c>
      <c r="R1090" s="175">
        <v>0.1</v>
      </c>
      <c r="S1090" s="176">
        <v>9000</v>
      </c>
      <c r="T1090" s="164">
        <v>94680</v>
      </c>
      <c r="U1090" s="164">
        <v>9468</v>
      </c>
      <c r="V1090" s="164">
        <v>0.1</v>
      </c>
      <c r="W1090" s="164">
        <v>42606</v>
      </c>
      <c r="X1090" s="160">
        <v>0.45</v>
      </c>
      <c r="Y1090" s="164">
        <v>1065.15</v>
      </c>
      <c r="Z1090" s="177">
        <v>0.1125</v>
      </c>
      <c r="AA1090" s="164">
        <v>3195.45</v>
      </c>
      <c r="AB1090" s="160">
        <v>0.3375</v>
      </c>
      <c r="AC1090" s="164">
        <v>42606</v>
      </c>
      <c r="AD1090" s="180">
        <v>0.45</v>
      </c>
      <c r="AE1090" s="147">
        <v>9468</v>
      </c>
      <c r="AF1090" s="182"/>
      <c r="AG1090" s="114" t="e">
        <f>#REF!-Y1090</f>
        <v>#REF!</v>
      </c>
      <c r="AH1090" s="34" t="s">
        <v>35</v>
      </c>
    </row>
    <row r="1091" s="114" customFormat="1" ht="36" spans="1:34">
      <c r="A1091" s="37">
        <v>132</v>
      </c>
      <c r="B1091" s="37" t="s">
        <v>27</v>
      </c>
      <c r="C1091" s="37" t="s">
        <v>2327</v>
      </c>
      <c r="D1091" s="34" t="s">
        <v>35</v>
      </c>
      <c r="E1091" s="163" t="s">
        <v>2345</v>
      </c>
      <c r="F1091" s="163" t="s">
        <v>2352</v>
      </c>
      <c r="G1091" s="34" t="s">
        <v>114</v>
      </c>
      <c r="H1091" s="166" t="s">
        <v>2647</v>
      </c>
      <c r="I1091" s="163" t="s">
        <v>2648</v>
      </c>
      <c r="J1091" s="163" t="s">
        <v>2648</v>
      </c>
      <c r="K1091" s="163" t="s">
        <v>2641</v>
      </c>
      <c r="L1091" s="163" t="s">
        <v>2641</v>
      </c>
      <c r="M1091" s="167">
        <v>45898</v>
      </c>
      <c r="N1091" s="167" t="s">
        <v>2645</v>
      </c>
      <c r="O1091" s="167" t="s">
        <v>2646</v>
      </c>
      <c r="P1091" s="163">
        <v>70.79</v>
      </c>
      <c r="Q1091" s="174">
        <v>90000</v>
      </c>
      <c r="R1091" s="175">
        <v>0.1</v>
      </c>
      <c r="S1091" s="176">
        <v>9000</v>
      </c>
      <c r="T1091" s="164">
        <v>637110</v>
      </c>
      <c r="U1091" s="164">
        <v>63711</v>
      </c>
      <c r="V1091" s="164">
        <v>0.1</v>
      </c>
      <c r="W1091" s="164">
        <v>286699.5</v>
      </c>
      <c r="X1091" s="160">
        <v>0.45</v>
      </c>
      <c r="Y1091" s="164">
        <v>7167.4875</v>
      </c>
      <c r="Z1091" s="177">
        <v>0.1125</v>
      </c>
      <c r="AA1091" s="164">
        <v>21502.4625</v>
      </c>
      <c r="AB1091" s="160">
        <v>0.3375</v>
      </c>
      <c r="AC1091" s="164">
        <v>286699.5</v>
      </c>
      <c r="AD1091" s="180">
        <v>0.45</v>
      </c>
      <c r="AE1091" s="147">
        <v>63711</v>
      </c>
      <c r="AF1091" s="182"/>
      <c r="AG1091" s="114" t="e">
        <f>#REF!-Y1091</f>
        <v>#REF!</v>
      </c>
      <c r="AH1091" s="34" t="s">
        <v>35</v>
      </c>
    </row>
    <row r="1092" s="114" customFormat="1" ht="36" spans="1:34">
      <c r="A1092" s="37">
        <v>133</v>
      </c>
      <c r="B1092" s="37" t="s">
        <v>27</v>
      </c>
      <c r="C1092" s="37" t="s">
        <v>2327</v>
      </c>
      <c r="D1092" s="34" t="s">
        <v>35</v>
      </c>
      <c r="E1092" s="163" t="s">
        <v>2345</v>
      </c>
      <c r="F1092" s="163" t="s">
        <v>2352</v>
      </c>
      <c r="G1092" s="34" t="s">
        <v>114</v>
      </c>
      <c r="H1092" s="166" t="s">
        <v>2649</v>
      </c>
      <c r="I1092" s="163" t="s">
        <v>2644</v>
      </c>
      <c r="J1092" s="163" t="s">
        <v>2644</v>
      </c>
      <c r="K1092" s="163" t="s">
        <v>2355</v>
      </c>
      <c r="L1092" s="163" t="s">
        <v>2355</v>
      </c>
      <c r="M1092" s="167">
        <v>45898</v>
      </c>
      <c r="N1092" s="167" t="s">
        <v>2645</v>
      </c>
      <c r="O1092" s="167" t="s">
        <v>2646</v>
      </c>
      <c r="P1092" s="163">
        <v>7.15</v>
      </c>
      <c r="Q1092" s="174">
        <v>90000</v>
      </c>
      <c r="R1092" s="175">
        <v>0.1</v>
      </c>
      <c r="S1092" s="176">
        <v>9000</v>
      </c>
      <c r="T1092" s="164">
        <v>64350</v>
      </c>
      <c r="U1092" s="164">
        <v>6435</v>
      </c>
      <c r="V1092" s="164">
        <v>0.1</v>
      </c>
      <c r="W1092" s="164">
        <v>28957.5</v>
      </c>
      <c r="X1092" s="160">
        <v>0.45</v>
      </c>
      <c r="Y1092" s="164">
        <v>723.9375</v>
      </c>
      <c r="Z1092" s="177">
        <v>0.1125</v>
      </c>
      <c r="AA1092" s="164">
        <v>2171.8125</v>
      </c>
      <c r="AB1092" s="160">
        <v>0.3375</v>
      </c>
      <c r="AC1092" s="164">
        <v>28957.5</v>
      </c>
      <c r="AD1092" s="180">
        <v>0.45</v>
      </c>
      <c r="AE1092" s="147">
        <v>6435</v>
      </c>
      <c r="AF1092" s="182"/>
      <c r="AG1092" s="114" t="e">
        <f>#REF!-Y1092</f>
        <v>#REF!</v>
      </c>
      <c r="AH1092" s="34" t="s">
        <v>35</v>
      </c>
    </row>
    <row r="1093" s="114" customFormat="1" ht="36" spans="1:34">
      <c r="A1093" s="37">
        <v>134</v>
      </c>
      <c r="B1093" s="37" t="s">
        <v>27</v>
      </c>
      <c r="C1093" s="37" t="s">
        <v>2327</v>
      </c>
      <c r="D1093" s="34" t="s">
        <v>35</v>
      </c>
      <c r="E1093" s="163" t="s">
        <v>2345</v>
      </c>
      <c r="F1093" s="163" t="s">
        <v>2650</v>
      </c>
      <c r="G1093" s="34" t="s">
        <v>114</v>
      </c>
      <c r="H1093" s="166" t="s">
        <v>2651</v>
      </c>
      <c r="I1093" s="163" t="s">
        <v>2652</v>
      </c>
      <c r="J1093" s="163" t="s">
        <v>2653</v>
      </c>
      <c r="K1093" s="163" t="s">
        <v>2654</v>
      </c>
      <c r="L1093" s="163" t="s">
        <v>2654</v>
      </c>
      <c r="M1093" s="167">
        <v>45909</v>
      </c>
      <c r="N1093" s="167" t="s">
        <v>2655</v>
      </c>
      <c r="O1093" s="167" t="s">
        <v>2656</v>
      </c>
      <c r="P1093" s="163">
        <v>4</v>
      </c>
      <c r="Q1093" s="174">
        <v>72000</v>
      </c>
      <c r="R1093" s="175">
        <v>0.1</v>
      </c>
      <c r="S1093" s="176">
        <v>7200</v>
      </c>
      <c r="T1093" s="164">
        <v>28800</v>
      </c>
      <c r="U1093" s="164">
        <v>2880</v>
      </c>
      <c r="V1093" s="164">
        <v>0.1</v>
      </c>
      <c r="W1093" s="164">
        <v>12960</v>
      </c>
      <c r="X1093" s="160">
        <v>0.45</v>
      </c>
      <c r="Y1093" s="164">
        <v>324</v>
      </c>
      <c r="Z1093" s="177">
        <v>0.1125</v>
      </c>
      <c r="AA1093" s="164">
        <v>972</v>
      </c>
      <c r="AB1093" s="160">
        <v>0.3375</v>
      </c>
      <c r="AC1093" s="164">
        <v>12960</v>
      </c>
      <c r="AD1093" s="180">
        <v>0.45</v>
      </c>
      <c r="AE1093" s="147">
        <v>2880</v>
      </c>
      <c r="AF1093" s="182"/>
      <c r="AG1093" s="114" t="e">
        <f>#REF!-Y1093</f>
        <v>#REF!</v>
      </c>
      <c r="AH1093" s="34" t="s">
        <v>35</v>
      </c>
    </row>
    <row r="1094" s="114" customFormat="1" ht="36" spans="1:34">
      <c r="A1094" s="37">
        <v>135</v>
      </c>
      <c r="B1094" s="37" t="s">
        <v>27</v>
      </c>
      <c r="C1094" s="37" t="s">
        <v>2327</v>
      </c>
      <c r="D1094" s="34" t="s">
        <v>35</v>
      </c>
      <c r="E1094" s="163" t="s">
        <v>2345</v>
      </c>
      <c r="F1094" s="163" t="s">
        <v>2657</v>
      </c>
      <c r="G1094" s="34" t="s">
        <v>114</v>
      </c>
      <c r="H1094" s="166" t="s">
        <v>2651</v>
      </c>
      <c r="I1094" s="163" t="s">
        <v>2652</v>
      </c>
      <c r="J1094" s="163" t="s">
        <v>2653</v>
      </c>
      <c r="K1094" s="163" t="s">
        <v>2654</v>
      </c>
      <c r="L1094" s="163" t="s">
        <v>2654</v>
      </c>
      <c r="M1094" s="167">
        <v>45909</v>
      </c>
      <c r="N1094" s="167" t="s">
        <v>2655</v>
      </c>
      <c r="O1094" s="167" t="s">
        <v>2656</v>
      </c>
      <c r="P1094" s="163">
        <v>3</v>
      </c>
      <c r="Q1094" s="174">
        <v>72000</v>
      </c>
      <c r="R1094" s="175">
        <v>0.1</v>
      </c>
      <c r="S1094" s="176">
        <v>7200</v>
      </c>
      <c r="T1094" s="164">
        <v>21600</v>
      </c>
      <c r="U1094" s="164">
        <v>2160</v>
      </c>
      <c r="V1094" s="164">
        <v>0.1</v>
      </c>
      <c r="W1094" s="164">
        <v>9720</v>
      </c>
      <c r="X1094" s="160">
        <v>0.45</v>
      </c>
      <c r="Y1094" s="164">
        <v>243</v>
      </c>
      <c r="Z1094" s="177">
        <v>0.1125</v>
      </c>
      <c r="AA1094" s="164">
        <v>729</v>
      </c>
      <c r="AB1094" s="160">
        <v>0.3375</v>
      </c>
      <c r="AC1094" s="164">
        <v>9720</v>
      </c>
      <c r="AD1094" s="180">
        <v>0.45</v>
      </c>
      <c r="AE1094" s="147">
        <v>2160</v>
      </c>
      <c r="AF1094" s="182"/>
      <c r="AG1094" s="114" t="e">
        <f>#REF!-Y1094</f>
        <v>#REF!</v>
      </c>
      <c r="AH1094" s="34" t="s">
        <v>35</v>
      </c>
    </row>
    <row r="1095" s="114" customFormat="1" ht="36" spans="1:34">
      <c r="A1095" s="37">
        <v>136</v>
      </c>
      <c r="B1095" s="37" t="s">
        <v>27</v>
      </c>
      <c r="C1095" s="37" t="s">
        <v>2327</v>
      </c>
      <c r="D1095" s="34" t="s">
        <v>35</v>
      </c>
      <c r="E1095" s="163" t="s">
        <v>2345</v>
      </c>
      <c r="F1095" s="163" t="s">
        <v>2658</v>
      </c>
      <c r="G1095" s="34" t="s">
        <v>114</v>
      </c>
      <c r="H1095" s="166" t="s">
        <v>2651</v>
      </c>
      <c r="I1095" s="163" t="s">
        <v>2652</v>
      </c>
      <c r="J1095" s="163" t="s">
        <v>2653</v>
      </c>
      <c r="K1095" s="163" t="s">
        <v>2654</v>
      </c>
      <c r="L1095" s="163" t="s">
        <v>2654</v>
      </c>
      <c r="M1095" s="167">
        <v>45909</v>
      </c>
      <c r="N1095" s="167" t="s">
        <v>2655</v>
      </c>
      <c r="O1095" s="167" t="s">
        <v>2656</v>
      </c>
      <c r="P1095" s="163">
        <v>3.5</v>
      </c>
      <c r="Q1095" s="174">
        <v>72000</v>
      </c>
      <c r="R1095" s="175">
        <v>0.1</v>
      </c>
      <c r="S1095" s="176">
        <v>7200</v>
      </c>
      <c r="T1095" s="164">
        <v>25200</v>
      </c>
      <c r="U1095" s="164">
        <v>2520</v>
      </c>
      <c r="V1095" s="164">
        <v>0.1</v>
      </c>
      <c r="W1095" s="164">
        <v>11340</v>
      </c>
      <c r="X1095" s="160">
        <v>0.45</v>
      </c>
      <c r="Y1095" s="164">
        <v>283.5</v>
      </c>
      <c r="Z1095" s="177">
        <v>0.1125</v>
      </c>
      <c r="AA1095" s="164">
        <v>850.5</v>
      </c>
      <c r="AB1095" s="160">
        <v>0.3375</v>
      </c>
      <c r="AC1095" s="164">
        <v>11340</v>
      </c>
      <c r="AD1095" s="180">
        <v>0.45</v>
      </c>
      <c r="AE1095" s="147">
        <v>2520</v>
      </c>
      <c r="AF1095" s="182"/>
      <c r="AG1095" s="114" t="e">
        <f>#REF!-Y1095</f>
        <v>#REF!</v>
      </c>
      <c r="AH1095" s="34" t="s">
        <v>35</v>
      </c>
    </row>
    <row r="1096" s="114" customFormat="1" ht="36" spans="1:34">
      <c r="A1096" s="37">
        <v>137</v>
      </c>
      <c r="B1096" s="37" t="s">
        <v>27</v>
      </c>
      <c r="C1096" s="37" t="s">
        <v>2327</v>
      </c>
      <c r="D1096" s="34" t="s">
        <v>35</v>
      </c>
      <c r="E1096" s="163" t="s">
        <v>2345</v>
      </c>
      <c r="F1096" s="163" t="s">
        <v>2659</v>
      </c>
      <c r="G1096" s="34" t="s">
        <v>114</v>
      </c>
      <c r="H1096" s="166" t="s">
        <v>2651</v>
      </c>
      <c r="I1096" s="163" t="s">
        <v>2652</v>
      </c>
      <c r="J1096" s="163" t="s">
        <v>2653</v>
      </c>
      <c r="K1096" s="163" t="s">
        <v>2654</v>
      </c>
      <c r="L1096" s="163" t="s">
        <v>2654</v>
      </c>
      <c r="M1096" s="167">
        <v>45909</v>
      </c>
      <c r="N1096" s="167" t="s">
        <v>2655</v>
      </c>
      <c r="O1096" s="167" t="s">
        <v>2656</v>
      </c>
      <c r="P1096" s="163">
        <v>1.5</v>
      </c>
      <c r="Q1096" s="174">
        <v>72000</v>
      </c>
      <c r="R1096" s="175">
        <v>0.1</v>
      </c>
      <c r="S1096" s="176">
        <v>7200</v>
      </c>
      <c r="T1096" s="164">
        <v>10800</v>
      </c>
      <c r="U1096" s="164">
        <v>1080</v>
      </c>
      <c r="V1096" s="164">
        <v>0.1</v>
      </c>
      <c r="W1096" s="164">
        <v>4860</v>
      </c>
      <c r="X1096" s="160">
        <v>0.45</v>
      </c>
      <c r="Y1096" s="164">
        <v>121.5</v>
      </c>
      <c r="Z1096" s="177">
        <v>0.1125</v>
      </c>
      <c r="AA1096" s="164">
        <v>364.5</v>
      </c>
      <c r="AB1096" s="160">
        <v>0.3375</v>
      </c>
      <c r="AC1096" s="164">
        <v>4860</v>
      </c>
      <c r="AD1096" s="180">
        <v>0.45</v>
      </c>
      <c r="AE1096" s="147">
        <v>1080</v>
      </c>
      <c r="AF1096" s="182"/>
      <c r="AG1096" s="114" t="e">
        <f>#REF!-Y1096</f>
        <v>#REF!</v>
      </c>
      <c r="AH1096" s="34" t="s">
        <v>35</v>
      </c>
    </row>
    <row r="1097" s="114" customFormat="1" ht="36" spans="1:34">
      <c r="A1097" s="37">
        <v>138</v>
      </c>
      <c r="B1097" s="37" t="s">
        <v>27</v>
      </c>
      <c r="C1097" s="37" t="s">
        <v>2327</v>
      </c>
      <c r="D1097" s="34" t="s">
        <v>35</v>
      </c>
      <c r="E1097" s="163" t="s">
        <v>2345</v>
      </c>
      <c r="F1097" s="163" t="s">
        <v>2660</v>
      </c>
      <c r="G1097" s="34" t="s">
        <v>114</v>
      </c>
      <c r="H1097" s="166" t="s">
        <v>2651</v>
      </c>
      <c r="I1097" s="163" t="s">
        <v>2652</v>
      </c>
      <c r="J1097" s="163" t="s">
        <v>2653</v>
      </c>
      <c r="K1097" s="163" t="s">
        <v>2654</v>
      </c>
      <c r="L1097" s="163" t="s">
        <v>2654</v>
      </c>
      <c r="M1097" s="167">
        <v>45909</v>
      </c>
      <c r="N1097" s="167" t="s">
        <v>2655</v>
      </c>
      <c r="O1097" s="167" t="s">
        <v>2656</v>
      </c>
      <c r="P1097" s="163">
        <v>3</v>
      </c>
      <c r="Q1097" s="174">
        <v>72000</v>
      </c>
      <c r="R1097" s="175">
        <v>0.1</v>
      </c>
      <c r="S1097" s="176">
        <v>7200</v>
      </c>
      <c r="T1097" s="164">
        <v>21600</v>
      </c>
      <c r="U1097" s="164">
        <v>2160</v>
      </c>
      <c r="V1097" s="164">
        <v>0.1</v>
      </c>
      <c r="W1097" s="164">
        <v>9720</v>
      </c>
      <c r="X1097" s="160">
        <v>0.45</v>
      </c>
      <c r="Y1097" s="164">
        <v>243</v>
      </c>
      <c r="Z1097" s="177">
        <v>0.1125</v>
      </c>
      <c r="AA1097" s="164">
        <v>729</v>
      </c>
      <c r="AB1097" s="160">
        <v>0.3375</v>
      </c>
      <c r="AC1097" s="164">
        <v>9720</v>
      </c>
      <c r="AD1097" s="180">
        <v>0.45</v>
      </c>
      <c r="AE1097" s="147">
        <v>2160</v>
      </c>
      <c r="AF1097" s="182"/>
      <c r="AG1097" s="114" t="e">
        <f>#REF!-Y1097</f>
        <v>#REF!</v>
      </c>
      <c r="AH1097" s="34" t="s">
        <v>35</v>
      </c>
    </row>
    <row r="1098" s="114" customFormat="1" ht="36" spans="1:34">
      <c r="A1098" s="37">
        <v>139</v>
      </c>
      <c r="B1098" s="37" t="s">
        <v>27</v>
      </c>
      <c r="C1098" s="37" t="s">
        <v>2327</v>
      </c>
      <c r="D1098" s="34" t="s">
        <v>35</v>
      </c>
      <c r="E1098" s="163" t="s">
        <v>2345</v>
      </c>
      <c r="F1098" s="163" t="s">
        <v>2661</v>
      </c>
      <c r="G1098" s="34" t="s">
        <v>114</v>
      </c>
      <c r="H1098" s="166" t="s">
        <v>2651</v>
      </c>
      <c r="I1098" s="163" t="s">
        <v>2652</v>
      </c>
      <c r="J1098" s="163" t="s">
        <v>2653</v>
      </c>
      <c r="K1098" s="163" t="s">
        <v>2654</v>
      </c>
      <c r="L1098" s="163" t="s">
        <v>2654</v>
      </c>
      <c r="M1098" s="167">
        <v>45909</v>
      </c>
      <c r="N1098" s="167" t="s">
        <v>2655</v>
      </c>
      <c r="O1098" s="167" t="s">
        <v>2656</v>
      </c>
      <c r="P1098" s="163">
        <v>5.3</v>
      </c>
      <c r="Q1098" s="174">
        <v>72000</v>
      </c>
      <c r="R1098" s="175">
        <v>0.1</v>
      </c>
      <c r="S1098" s="176">
        <v>7200</v>
      </c>
      <c r="T1098" s="164">
        <v>38160</v>
      </c>
      <c r="U1098" s="164">
        <v>3816</v>
      </c>
      <c r="V1098" s="164">
        <v>0.1</v>
      </c>
      <c r="W1098" s="164">
        <v>17172</v>
      </c>
      <c r="X1098" s="160">
        <v>0.45</v>
      </c>
      <c r="Y1098" s="164">
        <v>429.3</v>
      </c>
      <c r="Z1098" s="177">
        <v>0.1125</v>
      </c>
      <c r="AA1098" s="164">
        <v>1287.9</v>
      </c>
      <c r="AB1098" s="160">
        <v>0.3375</v>
      </c>
      <c r="AC1098" s="164">
        <v>17172</v>
      </c>
      <c r="AD1098" s="180">
        <v>0.45</v>
      </c>
      <c r="AE1098" s="147">
        <v>3816</v>
      </c>
      <c r="AF1098" s="182"/>
      <c r="AG1098" s="114" t="e">
        <f>#REF!-Y1098</f>
        <v>#REF!</v>
      </c>
      <c r="AH1098" s="34" t="s">
        <v>35</v>
      </c>
    </row>
    <row r="1099" s="114" customFormat="1" ht="36" spans="1:34">
      <c r="A1099" s="37">
        <v>140</v>
      </c>
      <c r="B1099" s="37" t="s">
        <v>27</v>
      </c>
      <c r="C1099" s="37" t="s">
        <v>2327</v>
      </c>
      <c r="D1099" s="34" t="s">
        <v>35</v>
      </c>
      <c r="E1099" s="163" t="s">
        <v>2345</v>
      </c>
      <c r="F1099" s="163" t="s">
        <v>2662</v>
      </c>
      <c r="G1099" s="34" t="s">
        <v>114</v>
      </c>
      <c r="H1099" s="166" t="s">
        <v>2651</v>
      </c>
      <c r="I1099" s="163" t="s">
        <v>2652</v>
      </c>
      <c r="J1099" s="163" t="s">
        <v>2653</v>
      </c>
      <c r="K1099" s="163" t="s">
        <v>2654</v>
      </c>
      <c r="L1099" s="163" t="s">
        <v>2654</v>
      </c>
      <c r="M1099" s="167">
        <v>45909</v>
      </c>
      <c r="N1099" s="167" t="s">
        <v>2655</v>
      </c>
      <c r="O1099" s="167" t="s">
        <v>2656</v>
      </c>
      <c r="P1099" s="163">
        <v>6.2</v>
      </c>
      <c r="Q1099" s="174">
        <v>72000</v>
      </c>
      <c r="R1099" s="175">
        <v>0.1</v>
      </c>
      <c r="S1099" s="176">
        <v>7200</v>
      </c>
      <c r="T1099" s="164">
        <v>44640</v>
      </c>
      <c r="U1099" s="164">
        <v>4464</v>
      </c>
      <c r="V1099" s="164">
        <v>0.1</v>
      </c>
      <c r="W1099" s="164">
        <v>20088</v>
      </c>
      <c r="X1099" s="160">
        <v>0.45</v>
      </c>
      <c r="Y1099" s="164">
        <v>502.2</v>
      </c>
      <c r="Z1099" s="177">
        <v>0.1125</v>
      </c>
      <c r="AA1099" s="164">
        <v>1506.6</v>
      </c>
      <c r="AB1099" s="160">
        <v>0.3375</v>
      </c>
      <c r="AC1099" s="164">
        <v>20088</v>
      </c>
      <c r="AD1099" s="180">
        <v>0.45</v>
      </c>
      <c r="AE1099" s="147">
        <v>4464</v>
      </c>
      <c r="AF1099" s="182"/>
      <c r="AG1099" s="114" t="e">
        <f>#REF!-Y1099</f>
        <v>#REF!</v>
      </c>
      <c r="AH1099" s="34" t="s">
        <v>35</v>
      </c>
    </row>
    <row r="1100" s="114" customFormat="1" ht="36" spans="1:34">
      <c r="A1100" s="37">
        <v>141</v>
      </c>
      <c r="B1100" s="37" t="s">
        <v>27</v>
      </c>
      <c r="C1100" s="37" t="s">
        <v>2327</v>
      </c>
      <c r="D1100" s="34" t="s">
        <v>35</v>
      </c>
      <c r="E1100" s="163" t="s">
        <v>2345</v>
      </c>
      <c r="F1100" s="163" t="s">
        <v>2663</v>
      </c>
      <c r="G1100" s="34" t="s">
        <v>114</v>
      </c>
      <c r="H1100" s="166" t="s">
        <v>2651</v>
      </c>
      <c r="I1100" s="163" t="s">
        <v>2652</v>
      </c>
      <c r="J1100" s="163" t="s">
        <v>2653</v>
      </c>
      <c r="K1100" s="163" t="s">
        <v>2654</v>
      </c>
      <c r="L1100" s="163" t="s">
        <v>2654</v>
      </c>
      <c r="M1100" s="167">
        <v>45909</v>
      </c>
      <c r="N1100" s="167" t="s">
        <v>2655</v>
      </c>
      <c r="O1100" s="167" t="s">
        <v>2656</v>
      </c>
      <c r="P1100" s="163">
        <v>7.1</v>
      </c>
      <c r="Q1100" s="174">
        <v>72000</v>
      </c>
      <c r="R1100" s="175">
        <v>0.1</v>
      </c>
      <c r="S1100" s="176">
        <v>7200</v>
      </c>
      <c r="T1100" s="164">
        <v>51120</v>
      </c>
      <c r="U1100" s="164">
        <v>5112</v>
      </c>
      <c r="V1100" s="164">
        <v>0.1</v>
      </c>
      <c r="W1100" s="164">
        <v>23004</v>
      </c>
      <c r="X1100" s="160">
        <v>0.45</v>
      </c>
      <c r="Y1100" s="164">
        <v>575.1</v>
      </c>
      <c r="Z1100" s="177">
        <v>0.1125</v>
      </c>
      <c r="AA1100" s="164">
        <v>1725.3</v>
      </c>
      <c r="AB1100" s="160">
        <v>0.3375</v>
      </c>
      <c r="AC1100" s="164">
        <v>23004</v>
      </c>
      <c r="AD1100" s="180">
        <v>0.45</v>
      </c>
      <c r="AE1100" s="147">
        <v>5112</v>
      </c>
      <c r="AF1100" s="182"/>
      <c r="AG1100" s="114" t="e">
        <f>#REF!-Y1100</f>
        <v>#REF!</v>
      </c>
      <c r="AH1100" s="34" t="s">
        <v>35</v>
      </c>
    </row>
    <row r="1101" s="114" customFormat="1" ht="36" spans="1:34">
      <c r="A1101" s="37">
        <v>142</v>
      </c>
      <c r="B1101" s="37" t="s">
        <v>27</v>
      </c>
      <c r="C1101" s="37" t="s">
        <v>2327</v>
      </c>
      <c r="D1101" s="34" t="s">
        <v>35</v>
      </c>
      <c r="E1101" s="163" t="s">
        <v>2345</v>
      </c>
      <c r="F1101" s="163" t="s">
        <v>2664</v>
      </c>
      <c r="G1101" s="34" t="s">
        <v>114</v>
      </c>
      <c r="H1101" s="166" t="s">
        <v>2651</v>
      </c>
      <c r="I1101" s="163" t="s">
        <v>2652</v>
      </c>
      <c r="J1101" s="163" t="s">
        <v>2653</v>
      </c>
      <c r="K1101" s="163" t="s">
        <v>2654</v>
      </c>
      <c r="L1101" s="163" t="s">
        <v>2654</v>
      </c>
      <c r="M1101" s="167">
        <v>45909</v>
      </c>
      <c r="N1101" s="167" t="s">
        <v>2655</v>
      </c>
      <c r="O1101" s="167" t="s">
        <v>2656</v>
      </c>
      <c r="P1101" s="163">
        <v>4.9</v>
      </c>
      <c r="Q1101" s="174">
        <v>72000</v>
      </c>
      <c r="R1101" s="175">
        <v>0.1</v>
      </c>
      <c r="S1101" s="176">
        <v>7200</v>
      </c>
      <c r="T1101" s="164">
        <v>35280</v>
      </c>
      <c r="U1101" s="164">
        <v>3528</v>
      </c>
      <c r="V1101" s="164">
        <v>0.1</v>
      </c>
      <c r="W1101" s="164">
        <v>15876</v>
      </c>
      <c r="X1101" s="160">
        <v>0.45</v>
      </c>
      <c r="Y1101" s="164">
        <v>396.9</v>
      </c>
      <c r="Z1101" s="177">
        <v>0.1125</v>
      </c>
      <c r="AA1101" s="164">
        <v>1190.7</v>
      </c>
      <c r="AB1101" s="160">
        <v>0.3375</v>
      </c>
      <c r="AC1101" s="164">
        <v>15876</v>
      </c>
      <c r="AD1101" s="180">
        <v>0.45</v>
      </c>
      <c r="AE1101" s="147">
        <v>3528</v>
      </c>
      <c r="AF1101" s="182"/>
      <c r="AG1101" s="114" t="e">
        <f>#REF!-Y1101</f>
        <v>#REF!</v>
      </c>
      <c r="AH1101" s="34" t="s">
        <v>35</v>
      </c>
    </row>
    <row r="1102" s="114" customFormat="1" ht="36" spans="1:34">
      <c r="A1102" s="37">
        <v>143</v>
      </c>
      <c r="B1102" s="37" t="s">
        <v>27</v>
      </c>
      <c r="C1102" s="37" t="s">
        <v>2327</v>
      </c>
      <c r="D1102" s="34" t="s">
        <v>35</v>
      </c>
      <c r="E1102" s="163" t="s">
        <v>2345</v>
      </c>
      <c r="F1102" s="163" t="s">
        <v>2665</v>
      </c>
      <c r="G1102" s="34" t="s">
        <v>114</v>
      </c>
      <c r="H1102" s="166" t="s">
        <v>2651</v>
      </c>
      <c r="I1102" s="163" t="s">
        <v>2652</v>
      </c>
      <c r="J1102" s="163" t="s">
        <v>2653</v>
      </c>
      <c r="K1102" s="163" t="s">
        <v>2654</v>
      </c>
      <c r="L1102" s="163" t="s">
        <v>2654</v>
      </c>
      <c r="M1102" s="167">
        <v>45909</v>
      </c>
      <c r="N1102" s="167" t="s">
        <v>2655</v>
      </c>
      <c r="O1102" s="167" t="s">
        <v>2656</v>
      </c>
      <c r="P1102" s="163">
        <v>3.5</v>
      </c>
      <c r="Q1102" s="174">
        <v>72000</v>
      </c>
      <c r="R1102" s="175">
        <v>0.1</v>
      </c>
      <c r="S1102" s="176">
        <v>7200</v>
      </c>
      <c r="T1102" s="164">
        <v>25200</v>
      </c>
      <c r="U1102" s="164">
        <v>2520</v>
      </c>
      <c r="V1102" s="164">
        <v>0.1</v>
      </c>
      <c r="W1102" s="164">
        <v>11340</v>
      </c>
      <c r="X1102" s="160">
        <v>0.45</v>
      </c>
      <c r="Y1102" s="164">
        <v>283.5</v>
      </c>
      <c r="Z1102" s="177">
        <v>0.1125</v>
      </c>
      <c r="AA1102" s="164">
        <v>850.5</v>
      </c>
      <c r="AB1102" s="160">
        <v>0.3375</v>
      </c>
      <c r="AC1102" s="164">
        <v>11340</v>
      </c>
      <c r="AD1102" s="180">
        <v>0.45</v>
      </c>
      <c r="AE1102" s="147">
        <v>2520</v>
      </c>
      <c r="AF1102" s="182"/>
      <c r="AG1102" s="114" t="e">
        <f>#REF!-Y1102</f>
        <v>#REF!</v>
      </c>
      <c r="AH1102" s="34" t="s">
        <v>35</v>
      </c>
    </row>
    <row r="1103" s="114" customFormat="1" ht="48" spans="1:34">
      <c r="A1103" s="37">
        <v>144</v>
      </c>
      <c r="B1103" s="37" t="s">
        <v>27</v>
      </c>
      <c r="C1103" s="37" t="s">
        <v>2327</v>
      </c>
      <c r="D1103" s="34" t="s">
        <v>35</v>
      </c>
      <c r="E1103" s="163" t="s">
        <v>2345</v>
      </c>
      <c r="F1103" s="163" t="s">
        <v>2666</v>
      </c>
      <c r="G1103" s="34" t="s">
        <v>114</v>
      </c>
      <c r="H1103" s="166" t="s">
        <v>2667</v>
      </c>
      <c r="I1103" s="163" t="s">
        <v>2668</v>
      </c>
      <c r="J1103" s="163" t="s">
        <v>2668</v>
      </c>
      <c r="K1103" s="163" t="s">
        <v>2607</v>
      </c>
      <c r="L1103" s="163" t="s">
        <v>2607</v>
      </c>
      <c r="M1103" s="167">
        <v>45916</v>
      </c>
      <c r="N1103" s="167" t="s">
        <v>2669</v>
      </c>
      <c r="O1103" s="167" t="s">
        <v>2670</v>
      </c>
      <c r="P1103" s="163">
        <v>8.15</v>
      </c>
      <c r="Q1103" s="174">
        <v>36000</v>
      </c>
      <c r="R1103" s="175">
        <v>0.1</v>
      </c>
      <c r="S1103" s="176">
        <v>3600</v>
      </c>
      <c r="T1103" s="164">
        <v>29340</v>
      </c>
      <c r="U1103" s="164">
        <v>2934</v>
      </c>
      <c r="V1103" s="164">
        <v>0.1</v>
      </c>
      <c r="W1103" s="164">
        <v>13203</v>
      </c>
      <c r="X1103" s="160">
        <v>0.45</v>
      </c>
      <c r="Y1103" s="164">
        <v>330.075</v>
      </c>
      <c r="Z1103" s="177">
        <v>0.1125</v>
      </c>
      <c r="AA1103" s="164">
        <v>990.225</v>
      </c>
      <c r="AB1103" s="160">
        <v>0.3375</v>
      </c>
      <c r="AC1103" s="164">
        <v>13203</v>
      </c>
      <c r="AD1103" s="180">
        <v>0.45</v>
      </c>
      <c r="AE1103" s="147">
        <v>2934</v>
      </c>
      <c r="AF1103" s="182"/>
      <c r="AG1103" s="114" t="e">
        <f>#REF!-Y1103</f>
        <v>#REF!</v>
      </c>
      <c r="AH1103" s="34" t="s">
        <v>35</v>
      </c>
    </row>
    <row r="1104" s="114" customFormat="1" ht="48" spans="1:34">
      <c r="A1104" s="37">
        <v>145</v>
      </c>
      <c r="B1104" s="37" t="s">
        <v>27</v>
      </c>
      <c r="C1104" s="37" t="s">
        <v>2327</v>
      </c>
      <c r="D1104" s="34" t="s">
        <v>35</v>
      </c>
      <c r="E1104" s="163" t="s">
        <v>2345</v>
      </c>
      <c r="F1104" s="163" t="s">
        <v>2671</v>
      </c>
      <c r="G1104" s="34" t="s">
        <v>114</v>
      </c>
      <c r="H1104" s="166" t="s">
        <v>2667</v>
      </c>
      <c r="I1104" s="163" t="s">
        <v>2668</v>
      </c>
      <c r="J1104" s="163" t="s">
        <v>2668</v>
      </c>
      <c r="K1104" s="163" t="s">
        <v>2607</v>
      </c>
      <c r="L1104" s="163" t="s">
        <v>2607</v>
      </c>
      <c r="M1104" s="167">
        <v>45916</v>
      </c>
      <c r="N1104" s="167" t="s">
        <v>2669</v>
      </c>
      <c r="O1104" s="167" t="s">
        <v>2670</v>
      </c>
      <c r="P1104" s="163">
        <v>3.73</v>
      </c>
      <c r="Q1104" s="174">
        <v>36000</v>
      </c>
      <c r="R1104" s="175">
        <v>0.1</v>
      </c>
      <c r="S1104" s="176">
        <v>3600</v>
      </c>
      <c r="T1104" s="164">
        <v>13428</v>
      </c>
      <c r="U1104" s="164">
        <v>1342.8</v>
      </c>
      <c r="V1104" s="164">
        <v>0.1</v>
      </c>
      <c r="W1104" s="164">
        <v>6042.6</v>
      </c>
      <c r="X1104" s="160">
        <v>0.45</v>
      </c>
      <c r="Y1104" s="164">
        <v>151.065</v>
      </c>
      <c r="Z1104" s="177">
        <v>0.1125</v>
      </c>
      <c r="AA1104" s="164">
        <v>453.195</v>
      </c>
      <c r="AB1104" s="160">
        <v>0.3375</v>
      </c>
      <c r="AC1104" s="164">
        <v>6042.6</v>
      </c>
      <c r="AD1104" s="180">
        <v>0.45</v>
      </c>
      <c r="AE1104" s="147">
        <v>1342.8</v>
      </c>
      <c r="AF1104" s="182"/>
      <c r="AG1104" s="114" t="e">
        <f>#REF!-Y1104</f>
        <v>#REF!</v>
      </c>
      <c r="AH1104" s="34" t="s">
        <v>35</v>
      </c>
    </row>
    <row r="1105" s="114" customFormat="1" ht="48" spans="1:34">
      <c r="A1105" s="37">
        <v>146</v>
      </c>
      <c r="B1105" s="37" t="s">
        <v>27</v>
      </c>
      <c r="C1105" s="37" t="s">
        <v>2327</v>
      </c>
      <c r="D1105" s="34" t="s">
        <v>35</v>
      </c>
      <c r="E1105" s="163" t="s">
        <v>2345</v>
      </c>
      <c r="F1105" s="163" t="s">
        <v>2658</v>
      </c>
      <c r="G1105" s="34" t="s">
        <v>114</v>
      </c>
      <c r="H1105" s="166" t="s">
        <v>2667</v>
      </c>
      <c r="I1105" s="163" t="s">
        <v>2668</v>
      </c>
      <c r="J1105" s="163" t="s">
        <v>2668</v>
      </c>
      <c r="K1105" s="163" t="s">
        <v>2607</v>
      </c>
      <c r="L1105" s="163" t="s">
        <v>2607</v>
      </c>
      <c r="M1105" s="167">
        <v>45916</v>
      </c>
      <c r="N1105" s="167" t="s">
        <v>2669</v>
      </c>
      <c r="O1105" s="167" t="s">
        <v>2670</v>
      </c>
      <c r="P1105" s="163">
        <v>2.2</v>
      </c>
      <c r="Q1105" s="174">
        <v>36000</v>
      </c>
      <c r="R1105" s="175">
        <v>0.1</v>
      </c>
      <c r="S1105" s="176">
        <v>3600</v>
      </c>
      <c r="T1105" s="164">
        <v>7920</v>
      </c>
      <c r="U1105" s="164">
        <v>792</v>
      </c>
      <c r="V1105" s="164">
        <v>0.1</v>
      </c>
      <c r="W1105" s="164">
        <v>3564</v>
      </c>
      <c r="X1105" s="160">
        <v>0.45</v>
      </c>
      <c r="Y1105" s="164">
        <v>89.1</v>
      </c>
      <c r="Z1105" s="177">
        <v>0.1125</v>
      </c>
      <c r="AA1105" s="164">
        <v>267.3</v>
      </c>
      <c r="AB1105" s="160">
        <v>0.3375</v>
      </c>
      <c r="AC1105" s="164">
        <v>3564</v>
      </c>
      <c r="AD1105" s="180">
        <v>0.45</v>
      </c>
      <c r="AE1105" s="147">
        <v>792</v>
      </c>
      <c r="AF1105" s="182"/>
      <c r="AG1105" s="114" t="e">
        <f>#REF!-Y1105</f>
        <v>#REF!</v>
      </c>
      <c r="AH1105" s="34" t="s">
        <v>35</v>
      </c>
    </row>
    <row r="1106" s="114" customFormat="1" ht="36" spans="1:34">
      <c r="A1106" s="37">
        <v>147</v>
      </c>
      <c r="B1106" s="37" t="s">
        <v>27</v>
      </c>
      <c r="C1106" s="37" t="s">
        <v>2327</v>
      </c>
      <c r="D1106" s="34" t="s">
        <v>31</v>
      </c>
      <c r="E1106" s="163" t="s">
        <v>2328</v>
      </c>
      <c r="F1106" s="163" t="s">
        <v>2441</v>
      </c>
      <c r="G1106" s="34" t="s">
        <v>114</v>
      </c>
      <c r="H1106" s="166" t="s">
        <v>2672</v>
      </c>
      <c r="I1106" s="163" t="s">
        <v>2443</v>
      </c>
      <c r="J1106" s="163" t="s">
        <v>2443</v>
      </c>
      <c r="K1106" s="163" t="s">
        <v>2444</v>
      </c>
      <c r="L1106" s="163" t="s">
        <v>2444</v>
      </c>
      <c r="M1106" s="167">
        <v>45929</v>
      </c>
      <c r="N1106" s="167" t="s">
        <v>2673</v>
      </c>
      <c r="O1106" s="167" t="s">
        <v>2526</v>
      </c>
      <c r="P1106" s="163">
        <v>9</v>
      </c>
      <c r="Q1106" s="174">
        <v>84000</v>
      </c>
      <c r="R1106" s="175">
        <v>0.0638</v>
      </c>
      <c r="S1106" s="176">
        <v>5359.2</v>
      </c>
      <c r="T1106" s="164">
        <v>48232.8</v>
      </c>
      <c r="U1106" s="164">
        <v>4823.28</v>
      </c>
      <c r="V1106" s="164">
        <v>0.1</v>
      </c>
      <c r="W1106" s="164">
        <v>21704.76</v>
      </c>
      <c r="X1106" s="160">
        <v>0.45</v>
      </c>
      <c r="Y1106" s="164">
        <v>542.619</v>
      </c>
      <c r="Z1106" s="177">
        <v>0.1125</v>
      </c>
      <c r="AA1106" s="164">
        <v>1627.857</v>
      </c>
      <c r="AB1106" s="160">
        <v>0.3375</v>
      </c>
      <c r="AC1106" s="164">
        <v>21704.76</v>
      </c>
      <c r="AD1106" s="180">
        <v>0.45</v>
      </c>
      <c r="AE1106" s="147">
        <v>4823.28</v>
      </c>
      <c r="AF1106" s="182"/>
      <c r="AH1106" s="34" t="s">
        <v>31</v>
      </c>
    </row>
    <row r="1107" s="114" customFormat="1" ht="36" spans="1:34">
      <c r="A1107" s="37">
        <v>148</v>
      </c>
      <c r="B1107" s="37" t="s">
        <v>27</v>
      </c>
      <c r="C1107" s="37" t="s">
        <v>2327</v>
      </c>
      <c r="D1107" s="34" t="s">
        <v>31</v>
      </c>
      <c r="E1107" s="163" t="s">
        <v>2328</v>
      </c>
      <c r="F1107" s="163" t="s">
        <v>209</v>
      </c>
      <c r="G1107" s="34" t="s">
        <v>114</v>
      </c>
      <c r="H1107" s="166" t="s">
        <v>2672</v>
      </c>
      <c r="I1107" s="163" t="s">
        <v>2443</v>
      </c>
      <c r="J1107" s="163" t="s">
        <v>2443</v>
      </c>
      <c r="K1107" s="163" t="s">
        <v>2444</v>
      </c>
      <c r="L1107" s="163" t="s">
        <v>2444</v>
      </c>
      <c r="M1107" s="167">
        <v>45929</v>
      </c>
      <c r="N1107" s="167" t="s">
        <v>2673</v>
      </c>
      <c r="O1107" s="167" t="s">
        <v>2526</v>
      </c>
      <c r="P1107" s="163">
        <v>51</v>
      </c>
      <c r="Q1107" s="174">
        <v>156800</v>
      </c>
      <c r="R1107" s="175">
        <v>0.0638</v>
      </c>
      <c r="S1107" s="176">
        <v>10003.84</v>
      </c>
      <c r="T1107" s="164">
        <v>510195.84</v>
      </c>
      <c r="U1107" s="164">
        <v>51019.58</v>
      </c>
      <c r="V1107" s="164">
        <v>0.1</v>
      </c>
      <c r="W1107" s="164">
        <v>229588.13</v>
      </c>
      <c r="X1107" s="160">
        <v>0.45</v>
      </c>
      <c r="Y1107" s="164">
        <v>5739.70275</v>
      </c>
      <c r="Z1107" s="177">
        <v>0.1125</v>
      </c>
      <c r="AA1107" s="164">
        <v>17219.10825</v>
      </c>
      <c r="AB1107" s="160">
        <v>0.3375</v>
      </c>
      <c r="AC1107" s="164">
        <v>229588.13</v>
      </c>
      <c r="AD1107" s="180">
        <v>0.45</v>
      </c>
      <c r="AE1107" s="147">
        <v>51019.58</v>
      </c>
      <c r="AF1107" s="182"/>
      <c r="AH1107" s="34" t="s">
        <v>31</v>
      </c>
    </row>
    <row r="1108" s="114" customFormat="1" ht="36" spans="1:34">
      <c r="A1108" s="37">
        <v>149</v>
      </c>
      <c r="B1108" s="37" t="s">
        <v>27</v>
      </c>
      <c r="C1108" s="37" t="s">
        <v>2327</v>
      </c>
      <c r="D1108" s="34" t="s">
        <v>31</v>
      </c>
      <c r="E1108" s="163" t="s">
        <v>2328</v>
      </c>
      <c r="F1108" s="163" t="s">
        <v>2441</v>
      </c>
      <c r="G1108" s="34" t="s">
        <v>114</v>
      </c>
      <c r="H1108" s="166" t="s">
        <v>2674</v>
      </c>
      <c r="I1108" s="163" t="s">
        <v>2391</v>
      </c>
      <c r="J1108" s="163" t="s">
        <v>2391</v>
      </c>
      <c r="K1108" s="163" t="s">
        <v>2675</v>
      </c>
      <c r="L1108" s="163" t="s">
        <v>2675</v>
      </c>
      <c r="M1108" s="167">
        <v>45943</v>
      </c>
      <c r="N1108" s="167" t="s">
        <v>2676</v>
      </c>
      <c r="O1108" s="167" t="s">
        <v>2677</v>
      </c>
      <c r="P1108" s="163">
        <v>8.5</v>
      </c>
      <c r="Q1108" s="174">
        <v>68341</v>
      </c>
      <c r="R1108" s="175">
        <v>0.0528</v>
      </c>
      <c r="S1108" s="176">
        <v>3608.39</v>
      </c>
      <c r="T1108" s="164">
        <v>30671.35</v>
      </c>
      <c r="U1108" s="164">
        <v>3067.13</v>
      </c>
      <c r="V1108" s="164">
        <v>0.1</v>
      </c>
      <c r="W1108" s="164">
        <v>13802.11</v>
      </c>
      <c r="X1108" s="160">
        <v>0.45</v>
      </c>
      <c r="Y1108" s="164">
        <v>345.052125</v>
      </c>
      <c r="Z1108" s="177">
        <v>0.1125</v>
      </c>
      <c r="AA1108" s="164">
        <v>1035.156375</v>
      </c>
      <c r="AB1108" s="160">
        <v>0.3375</v>
      </c>
      <c r="AC1108" s="164">
        <v>13802.11</v>
      </c>
      <c r="AD1108" s="180">
        <v>0.45</v>
      </c>
      <c r="AE1108" s="147">
        <v>3067.13</v>
      </c>
      <c r="AF1108" s="182"/>
      <c r="AH1108" s="34" t="s">
        <v>31</v>
      </c>
    </row>
    <row r="1109" s="114" customFormat="1" ht="48" spans="1:34">
      <c r="A1109" s="37">
        <v>150</v>
      </c>
      <c r="B1109" s="37" t="s">
        <v>27</v>
      </c>
      <c r="C1109" s="37" t="s">
        <v>2327</v>
      </c>
      <c r="D1109" s="34" t="s">
        <v>31</v>
      </c>
      <c r="E1109" s="163" t="s">
        <v>2328</v>
      </c>
      <c r="F1109" s="163" t="s">
        <v>242</v>
      </c>
      <c r="G1109" s="34" t="s">
        <v>114</v>
      </c>
      <c r="H1109" s="166" t="s">
        <v>2678</v>
      </c>
      <c r="I1109" s="163" t="s">
        <v>2509</v>
      </c>
      <c r="J1109" s="163" t="s">
        <v>2509</v>
      </c>
      <c r="K1109" s="163" t="s">
        <v>2473</v>
      </c>
      <c r="L1109" s="163" t="s">
        <v>2473</v>
      </c>
      <c r="M1109" s="167">
        <v>45954</v>
      </c>
      <c r="N1109" s="167" t="s">
        <v>2679</v>
      </c>
      <c r="O1109" s="167" t="s">
        <v>2680</v>
      </c>
      <c r="P1109" s="163">
        <v>13.5</v>
      </c>
      <c r="Q1109" s="174">
        <v>134400</v>
      </c>
      <c r="R1109" s="175">
        <v>0.0522</v>
      </c>
      <c r="S1109" s="176">
        <v>7015.68</v>
      </c>
      <c r="T1109" s="164">
        <v>94711.68</v>
      </c>
      <c r="U1109" s="164">
        <v>9471.16</v>
      </c>
      <c r="V1109" s="164">
        <v>0.1</v>
      </c>
      <c r="W1109" s="164">
        <v>42620.26</v>
      </c>
      <c r="X1109" s="160">
        <v>0.45</v>
      </c>
      <c r="Y1109" s="164">
        <v>1065.5055</v>
      </c>
      <c r="Z1109" s="177">
        <v>0.1125</v>
      </c>
      <c r="AA1109" s="164">
        <v>3196.5165</v>
      </c>
      <c r="AB1109" s="160">
        <v>0.3375</v>
      </c>
      <c r="AC1109" s="164">
        <v>42620.26</v>
      </c>
      <c r="AD1109" s="180">
        <v>0.45</v>
      </c>
      <c r="AE1109" s="147">
        <v>9471.16</v>
      </c>
      <c r="AF1109" s="182"/>
      <c r="AH1109" s="34" t="s">
        <v>31</v>
      </c>
    </row>
    <row r="1110" s="114" customFormat="1" ht="48" spans="1:34">
      <c r="A1110" s="37">
        <v>151</v>
      </c>
      <c r="B1110" s="37" t="s">
        <v>27</v>
      </c>
      <c r="C1110" s="37" t="s">
        <v>2327</v>
      </c>
      <c r="D1110" s="34" t="s">
        <v>31</v>
      </c>
      <c r="E1110" s="163" t="s">
        <v>2328</v>
      </c>
      <c r="F1110" s="163" t="s">
        <v>2441</v>
      </c>
      <c r="G1110" s="34" t="s">
        <v>114</v>
      </c>
      <c r="H1110" s="166" t="s">
        <v>2681</v>
      </c>
      <c r="I1110" s="163" t="s">
        <v>2614</v>
      </c>
      <c r="J1110" s="163" t="s">
        <v>2614</v>
      </c>
      <c r="K1110" s="163" t="s">
        <v>2392</v>
      </c>
      <c r="L1110" s="163" t="s">
        <v>2392</v>
      </c>
      <c r="M1110" s="167">
        <v>45972</v>
      </c>
      <c r="N1110" s="167" t="s">
        <v>2682</v>
      </c>
      <c r="O1110" s="167" t="s">
        <v>2683</v>
      </c>
      <c r="P1110" s="163">
        <v>16.6</v>
      </c>
      <c r="Q1110" s="174">
        <v>87120</v>
      </c>
      <c r="R1110" s="175">
        <v>0.058</v>
      </c>
      <c r="S1110" s="176">
        <v>5052.96</v>
      </c>
      <c r="T1110" s="164">
        <v>83879.14</v>
      </c>
      <c r="U1110" s="164">
        <v>8387.91</v>
      </c>
      <c r="V1110" s="164">
        <v>0.1</v>
      </c>
      <c r="W1110" s="164">
        <v>37745.62</v>
      </c>
      <c r="X1110" s="160">
        <v>0.45</v>
      </c>
      <c r="Y1110" s="164">
        <v>943.639875</v>
      </c>
      <c r="Z1110" s="177">
        <v>0.1125</v>
      </c>
      <c r="AA1110" s="164">
        <v>2830.919625</v>
      </c>
      <c r="AB1110" s="160">
        <v>0.3375</v>
      </c>
      <c r="AC1110" s="164">
        <v>37745.61</v>
      </c>
      <c r="AD1110" s="180">
        <v>0.45</v>
      </c>
      <c r="AE1110" s="147">
        <v>8387.91</v>
      </c>
      <c r="AF1110" s="182"/>
      <c r="AH1110" s="34" t="s">
        <v>31</v>
      </c>
    </row>
    <row r="1111" s="114" customFormat="1" ht="48" spans="1:34">
      <c r="A1111" s="37">
        <v>152</v>
      </c>
      <c r="B1111" s="37" t="s">
        <v>27</v>
      </c>
      <c r="C1111" s="37" t="s">
        <v>2327</v>
      </c>
      <c r="D1111" s="34" t="s">
        <v>31</v>
      </c>
      <c r="E1111" s="163" t="s">
        <v>2328</v>
      </c>
      <c r="F1111" s="163" t="s">
        <v>2441</v>
      </c>
      <c r="G1111" s="34" t="s">
        <v>114</v>
      </c>
      <c r="H1111" s="166" t="s">
        <v>2684</v>
      </c>
      <c r="I1111" s="163" t="s">
        <v>2614</v>
      </c>
      <c r="J1111" s="163" t="s">
        <v>2614</v>
      </c>
      <c r="K1111" s="163" t="s">
        <v>2392</v>
      </c>
      <c r="L1111" s="163" t="s">
        <v>2392</v>
      </c>
      <c r="M1111" s="167">
        <v>45972</v>
      </c>
      <c r="N1111" s="167" t="s">
        <v>2682</v>
      </c>
      <c r="O1111" s="167" t="s">
        <v>2685</v>
      </c>
      <c r="P1111" s="163">
        <v>9</v>
      </c>
      <c r="Q1111" s="174">
        <v>81742</v>
      </c>
      <c r="R1111" s="175">
        <v>0.048</v>
      </c>
      <c r="S1111" s="176">
        <v>3923.63</v>
      </c>
      <c r="T1111" s="164">
        <v>35312.64</v>
      </c>
      <c r="U1111" s="164">
        <v>3531.26</v>
      </c>
      <c r="V1111" s="164">
        <v>0.1</v>
      </c>
      <c r="W1111" s="164">
        <v>15890.69</v>
      </c>
      <c r="X1111" s="160">
        <v>0.45</v>
      </c>
      <c r="Y1111" s="164">
        <v>397.26675</v>
      </c>
      <c r="Z1111" s="177">
        <v>0.1125</v>
      </c>
      <c r="AA1111" s="164">
        <v>1191.80025</v>
      </c>
      <c r="AB1111" s="160">
        <v>0.3375</v>
      </c>
      <c r="AC1111" s="164">
        <v>15890.69</v>
      </c>
      <c r="AD1111" s="180">
        <v>0.45</v>
      </c>
      <c r="AE1111" s="147">
        <v>3531.26</v>
      </c>
      <c r="AF1111" s="182"/>
      <c r="AH1111" s="34" t="s">
        <v>31</v>
      </c>
    </row>
    <row r="1112" s="114" customFormat="1" ht="36" spans="1:34">
      <c r="A1112" s="37">
        <v>153</v>
      </c>
      <c r="B1112" s="37" t="s">
        <v>27</v>
      </c>
      <c r="C1112" s="37" t="s">
        <v>2327</v>
      </c>
      <c r="D1112" s="34" t="s">
        <v>35</v>
      </c>
      <c r="E1112" s="163" t="s">
        <v>2345</v>
      </c>
      <c r="F1112" s="163" t="s">
        <v>2686</v>
      </c>
      <c r="G1112" s="34" t="s">
        <v>114</v>
      </c>
      <c r="H1112" s="166" t="s">
        <v>2687</v>
      </c>
      <c r="I1112" s="163" t="s">
        <v>2688</v>
      </c>
      <c r="J1112" s="163" t="s">
        <v>2688</v>
      </c>
      <c r="K1112" s="163" t="s">
        <v>2522</v>
      </c>
      <c r="L1112" s="163" t="s">
        <v>2522</v>
      </c>
      <c r="M1112" s="167">
        <v>45972</v>
      </c>
      <c r="N1112" s="167" t="s">
        <v>2682</v>
      </c>
      <c r="O1112" s="167" t="s">
        <v>2689</v>
      </c>
      <c r="P1112" s="163">
        <v>10</v>
      </c>
      <c r="Q1112" s="174">
        <v>36000</v>
      </c>
      <c r="R1112" s="175">
        <v>0.1</v>
      </c>
      <c r="S1112" s="176">
        <v>3600</v>
      </c>
      <c r="T1112" s="164">
        <v>36000</v>
      </c>
      <c r="U1112" s="164">
        <v>3600</v>
      </c>
      <c r="V1112" s="164">
        <v>0.1</v>
      </c>
      <c r="W1112" s="164">
        <v>16200</v>
      </c>
      <c r="X1112" s="160">
        <v>0.45</v>
      </c>
      <c r="Y1112" s="164">
        <v>405</v>
      </c>
      <c r="Z1112" s="177">
        <v>0.1125</v>
      </c>
      <c r="AA1112" s="164">
        <v>1215</v>
      </c>
      <c r="AB1112" s="160">
        <v>0.3375</v>
      </c>
      <c r="AC1112" s="164">
        <v>16200</v>
      </c>
      <c r="AD1112" s="180">
        <v>0.45</v>
      </c>
      <c r="AE1112" s="147">
        <v>3600</v>
      </c>
      <c r="AF1112" s="182"/>
      <c r="AH1112" s="34" t="s">
        <v>35</v>
      </c>
    </row>
    <row r="1113" s="114" customFormat="1" ht="36" spans="1:34">
      <c r="A1113" s="37">
        <v>154</v>
      </c>
      <c r="B1113" s="37" t="s">
        <v>27</v>
      </c>
      <c r="C1113" s="37" t="s">
        <v>2327</v>
      </c>
      <c r="D1113" s="34" t="s">
        <v>35</v>
      </c>
      <c r="E1113" s="163" t="s">
        <v>2345</v>
      </c>
      <c r="F1113" s="163" t="s">
        <v>2690</v>
      </c>
      <c r="G1113" s="34" t="s">
        <v>114</v>
      </c>
      <c r="H1113" s="166" t="s">
        <v>2687</v>
      </c>
      <c r="I1113" s="163" t="s">
        <v>2688</v>
      </c>
      <c r="J1113" s="163" t="s">
        <v>2688</v>
      </c>
      <c r="K1113" s="163" t="s">
        <v>2522</v>
      </c>
      <c r="L1113" s="163" t="s">
        <v>2522</v>
      </c>
      <c r="M1113" s="167">
        <v>45972</v>
      </c>
      <c r="N1113" s="167" t="s">
        <v>2682</v>
      </c>
      <c r="O1113" s="167" t="s">
        <v>2689</v>
      </c>
      <c r="P1113" s="163">
        <v>7</v>
      </c>
      <c r="Q1113" s="174">
        <v>36000</v>
      </c>
      <c r="R1113" s="175">
        <v>0.1</v>
      </c>
      <c r="S1113" s="176">
        <v>3600</v>
      </c>
      <c r="T1113" s="164">
        <v>25200</v>
      </c>
      <c r="U1113" s="164">
        <v>2520</v>
      </c>
      <c r="V1113" s="164">
        <v>0.1</v>
      </c>
      <c r="W1113" s="164">
        <v>11340</v>
      </c>
      <c r="X1113" s="160">
        <v>0.45</v>
      </c>
      <c r="Y1113" s="164">
        <v>283.5</v>
      </c>
      <c r="Z1113" s="177">
        <v>0.1125</v>
      </c>
      <c r="AA1113" s="164">
        <v>850.5</v>
      </c>
      <c r="AB1113" s="160">
        <v>0.3375</v>
      </c>
      <c r="AC1113" s="164">
        <v>11340</v>
      </c>
      <c r="AD1113" s="180">
        <v>0.45</v>
      </c>
      <c r="AE1113" s="147">
        <v>2520</v>
      </c>
      <c r="AF1113" s="182"/>
      <c r="AH1113" s="34" t="s">
        <v>35</v>
      </c>
    </row>
    <row r="1114" s="114" customFormat="1" ht="36" spans="1:34">
      <c r="A1114" s="37">
        <v>155</v>
      </c>
      <c r="B1114" s="37" t="s">
        <v>27</v>
      </c>
      <c r="C1114" s="37" t="s">
        <v>2327</v>
      </c>
      <c r="D1114" s="34" t="s">
        <v>35</v>
      </c>
      <c r="E1114" s="163" t="s">
        <v>2345</v>
      </c>
      <c r="F1114" s="163" t="s">
        <v>2691</v>
      </c>
      <c r="G1114" s="34" t="s">
        <v>114</v>
      </c>
      <c r="H1114" s="166" t="s">
        <v>2687</v>
      </c>
      <c r="I1114" s="163" t="s">
        <v>2688</v>
      </c>
      <c r="J1114" s="163" t="s">
        <v>2688</v>
      </c>
      <c r="K1114" s="163" t="s">
        <v>2522</v>
      </c>
      <c r="L1114" s="163" t="s">
        <v>2522</v>
      </c>
      <c r="M1114" s="167">
        <v>45972</v>
      </c>
      <c r="N1114" s="167" t="s">
        <v>2682</v>
      </c>
      <c r="O1114" s="167" t="s">
        <v>2689</v>
      </c>
      <c r="P1114" s="163">
        <v>10</v>
      </c>
      <c r="Q1114" s="174">
        <v>36000</v>
      </c>
      <c r="R1114" s="175">
        <v>0.1</v>
      </c>
      <c r="S1114" s="176">
        <v>3600</v>
      </c>
      <c r="T1114" s="164">
        <v>36000</v>
      </c>
      <c r="U1114" s="164">
        <v>3600</v>
      </c>
      <c r="V1114" s="164">
        <v>0.1</v>
      </c>
      <c r="W1114" s="164">
        <v>16200</v>
      </c>
      <c r="X1114" s="160">
        <v>0.45</v>
      </c>
      <c r="Y1114" s="164">
        <v>405</v>
      </c>
      <c r="Z1114" s="177">
        <v>0.1125</v>
      </c>
      <c r="AA1114" s="164">
        <v>1215</v>
      </c>
      <c r="AB1114" s="160">
        <v>0.3375</v>
      </c>
      <c r="AC1114" s="164">
        <v>16200</v>
      </c>
      <c r="AD1114" s="180">
        <v>0.45</v>
      </c>
      <c r="AE1114" s="147">
        <v>3600</v>
      </c>
      <c r="AF1114" s="182"/>
      <c r="AH1114" s="34" t="s">
        <v>35</v>
      </c>
    </row>
    <row r="1115" s="114" customFormat="1" ht="36" spans="1:34">
      <c r="A1115" s="37">
        <v>156</v>
      </c>
      <c r="B1115" s="37" t="s">
        <v>27</v>
      </c>
      <c r="C1115" s="37" t="s">
        <v>2327</v>
      </c>
      <c r="D1115" s="34" t="s">
        <v>35</v>
      </c>
      <c r="E1115" s="163" t="s">
        <v>2345</v>
      </c>
      <c r="F1115" s="163" t="s">
        <v>2692</v>
      </c>
      <c r="G1115" s="34" t="s">
        <v>114</v>
      </c>
      <c r="H1115" s="166" t="s">
        <v>2687</v>
      </c>
      <c r="I1115" s="163" t="s">
        <v>2688</v>
      </c>
      <c r="J1115" s="163" t="s">
        <v>2688</v>
      </c>
      <c r="K1115" s="163" t="s">
        <v>2522</v>
      </c>
      <c r="L1115" s="163" t="s">
        <v>2522</v>
      </c>
      <c r="M1115" s="167">
        <v>45972</v>
      </c>
      <c r="N1115" s="167" t="s">
        <v>2682</v>
      </c>
      <c r="O1115" s="167" t="s">
        <v>2689</v>
      </c>
      <c r="P1115" s="163">
        <v>8</v>
      </c>
      <c r="Q1115" s="174">
        <v>36000</v>
      </c>
      <c r="R1115" s="175">
        <v>0.1</v>
      </c>
      <c r="S1115" s="176">
        <v>3600</v>
      </c>
      <c r="T1115" s="164">
        <v>28800</v>
      </c>
      <c r="U1115" s="164">
        <v>2880</v>
      </c>
      <c r="V1115" s="164">
        <v>0.1</v>
      </c>
      <c r="W1115" s="164">
        <v>12960</v>
      </c>
      <c r="X1115" s="160">
        <v>0.45</v>
      </c>
      <c r="Y1115" s="164">
        <v>324</v>
      </c>
      <c r="Z1115" s="177">
        <v>0.1125</v>
      </c>
      <c r="AA1115" s="164">
        <v>972</v>
      </c>
      <c r="AB1115" s="160">
        <v>0.3375</v>
      </c>
      <c r="AC1115" s="164">
        <v>12960</v>
      </c>
      <c r="AD1115" s="180">
        <v>0.45</v>
      </c>
      <c r="AE1115" s="147">
        <v>2880</v>
      </c>
      <c r="AF1115" s="182"/>
      <c r="AH1115" s="34" t="s">
        <v>35</v>
      </c>
    </row>
    <row r="1116" s="114" customFormat="1" ht="36" spans="1:34">
      <c r="A1116" s="37">
        <v>157</v>
      </c>
      <c r="B1116" s="37" t="s">
        <v>27</v>
      </c>
      <c r="C1116" s="37" t="s">
        <v>2327</v>
      </c>
      <c r="D1116" s="34" t="s">
        <v>35</v>
      </c>
      <c r="E1116" s="163" t="s">
        <v>2345</v>
      </c>
      <c r="F1116" s="163" t="s">
        <v>2693</v>
      </c>
      <c r="G1116" s="34" t="s">
        <v>114</v>
      </c>
      <c r="H1116" s="166" t="s">
        <v>2687</v>
      </c>
      <c r="I1116" s="163" t="s">
        <v>2688</v>
      </c>
      <c r="J1116" s="163" t="s">
        <v>2688</v>
      </c>
      <c r="K1116" s="163" t="s">
        <v>2522</v>
      </c>
      <c r="L1116" s="163" t="s">
        <v>2522</v>
      </c>
      <c r="M1116" s="167">
        <v>45972</v>
      </c>
      <c r="N1116" s="167" t="s">
        <v>2682</v>
      </c>
      <c r="O1116" s="167" t="s">
        <v>2689</v>
      </c>
      <c r="P1116" s="163">
        <v>8</v>
      </c>
      <c r="Q1116" s="174">
        <v>36000</v>
      </c>
      <c r="R1116" s="175">
        <v>0.1</v>
      </c>
      <c r="S1116" s="176">
        <v>3600</v>
      </c>
      <c r="T1116" s="164">
        <v>28800</v>
      </c>
      <c r="U1116" s="164">
        <v>2880</v>
      </c>
      <c r="V1116" s="164">
        <v>0.1</v>
      </c>
      <c r="W1116" s="164">
        <v>12960</v>
      </c>
      <c r="X1116" s="160">
        <v>0.45</v>
      </c>
      <c r="Y1116" s="164">
        <v>324</v>
      </c>
      <c r="Z1116" s="177">
        <v>0.1125</v>
      </c>
      <c r="AA1116" s="164">
        <v>972</v>
      </c>
      <c r="AB1116" s="160">
        <v>0.3375</v>
      </c>
      <c r="AC1116" s="164">
        <v>12960</v>
      </c>
      <c r="AD1116" s="180">
        <v>0.45</v>
      </c>
      <c r="AE1116" s="147">
        <v>2880</v>
      </c>
      <c r="AF1116" s="182"/>
      <c r="AH1116" s="34" t="s">
        <v>35</v>
      </c>
    </row>
    <row r="1117" s="114" customFormat="1" ht="36" spans="1:34">
      <c r="A1117" s="37">
        <v>158</v>
      </c>
      <c r="B1117" s="37" t="s">
        <v>27</v>
      </c>
      <c r="C1117" s="37" t="s">
        <v>2327</v>
      </c>
      <c r="D1117" s="34" t="s">
        <v>35</v>
      </c>
      <c r="E1117" s="163" t="s">
        <v>2345</v>
      </c>
      <c r="F1117" s="163" t="s">
        <v>2694</v>
      </c>
      <c r="G1117" s="34" t="s">
        <v>114</v>
      </c>
      <c r="H1117" s="166" t="s">
        <v>2687</v>
      </c>
      <c r="I1117" s="163" t="s">
        <v>2688</v>
      </c>
      <c r="J1117" s="163" t="s">
        <v>2688</v>
      </c>
      <c r="K1117" s="163" t="s">
        <v>2522</v>
      </c>
      <c r="L1117" s="163" t="s">
        <v>2522</v>
      </c>
      <c r="M1117" s="167">
        <v>45972</v>
      </c>
      <c r="N1117" s="167" t="s">
        <v>2682</v>
      </c>
      <c r="O1117" s="167" t="s">
        <v>2689</v>
      </c>
      <c r="P1117" s="163">
        <v>7</v>
      </c>
      <c r="Q1117" s="174">
        <v>36000</v>
      </c>
      <c r="R1117" s="175">
        <v>0.1</v>
      </c>
      <c r="S1117" s="176">
        <v>3600</v>
      </c>
      <c r="T1117" s="164">
        <v>25200</v>
      </c>
      <c r="U1117" s="164">
        <v>2520</v>
      </c>
      <c r="V1117" s="164">
        <v>0.1</v>
      </c>
      <c r="W1117" s="164">
        <v>11340</v>
      </c>
      <c r="X1117" s="160">
        <v>0.45</v>
      </c>
      <c r="Y1117" s="164">
        <v>283.5</v>
      </c>
      <c r="Z1117" s="177">
        <v>0.1125</v>
      </c>
      <c r="AA1117" s="164">
        <v>850.5</v>
      </c>
      <c r="AB1117" s="160">
        <v>0.3375</v>
      </c>
      <c r="AC1117" s="164">
        <v>11340</v>
      </c>
      <c r="AD1117" s="180">
        <v>0.45</v>
      </c>
      <c r="AE1117" s="147">
        <v>2520</v>
      </c>
      <c r="AF1117" s="182"/>
      <c r="AH1117" s="34" t="s">
        <v>35</v>
      </c>
    </row>
    <row r="1118" s="114" customFormat="1" ht="36" spans="1:34">
      <c r="A1118" s="37">
        <v>159</v>
      </c>
      <c r="B1118" s="37" t="s">
        <v>27</v>
      </c>
      <c r="C1118" s="37" t="s">
        <v>2327</v>
      </c>
      <c r="D1118" s="34" t="s">
        <v>35</v>
      </c>
      <c r="E1118" s="163" t="s">
        <v>2345</v>
      </c>
      <c r="F1118" s="163" t="s">
        <v>2695</v>
      </c>
      <c r="G1118" s="34" t="s">
        <v>114</v>
      </c>
      <c r="H1118" s="166" t="s">
        <v>2687</v>
      </c>
      <c r="I1118" s="163" t="s">
        <v>2688</v>
      </c>
      <c r="J1118" s="163" t="s">
        <v>2688</v>
      </c>
      <c r="K1118" s="163" t="s">
        <v>2522</v>
      </c>
      <c r="L1118" s="163" t="s">
        <v>2522</v>
      </c>
      <c r="M1118" s="167">
        <v>45972</v>
      </c>
      <c r="N1118" s="167" t="s">
        <v>2682</v>
      </c>
      <c r="O1118" s="167" t="s">
        <v>2689</v>
      </c>
      <c r="P1118" s="163">
        <v>12</v>
      </c>
      <c r="Q1118" s="174">
        <v>52000</v>
      </c>
      <c r="R1118" s="175">
        <v>0.1</v>
      </c>
      <c r="S1118" s="176">
        <v>5200</v>
      </c>
      <c r="T1118" s="164">
        <v>62400</v>
      </c>
      <c r="U1118" s="164">
        <v>6240</v>
      </c>
      <c r="V1118" s="164">
        <v>0.1</v>
      </c>
      <c r="W1118" s="164">
        <v>28080</v>
      </c>
      <c r="X1118" s="160">
        <v>0.45</v>
      </c>
      <c r="Y1118" s="164">
        <v>702</v>
      </c>
      <c r="Z1118" s="177">
        <v>0.1125</v>
      </c>
      <c r="AA1118" s="164">
        <v>2106</v>
      </c>
      <c r="AB1118" s="160">
        <v>0.3375</v>
      </c>
      <c r="AC1118" s="164">
        <v>28080</v>
      </c>
      <c r="AD1118" s="180">
        <v>0.45</v>
      </c>
      <c r="AE1118" s="147">
        <v>6240</v>
      </c>
      <c r="AF1118" s="182"/>
      <c r="AH1118" s="34" t="s">
        <v>35</v>
      </c>
    </row>
    <row r="1119" s="114" customFormat="1" ht="36" spans="1:34">
      <c r="A1119" s="37">
        <v>160</v>
      </c>
      <c r="B1119" s="37" t="s">
        <v>27</v>
      </c>
      <c r="C1119" s="37" t="s">
        <v>2327</v>
      </c>
      <c r="D1119" s="34" t="s">
        <v>35</v>
      </c>
      <c r="E1119" s="163" t="s">
        <v>2345</v>
      </c>
      <c r="F1119" s="163" t="s">
        <v>2661</v>
      </c>
      <c r="G1119" s="34" t="s">
        <v>114</v>
      </c>
      <c r="H1119" s="166" t="s">
        <v>2687</v>
      </c>
      <c r="I1119" s="163" t="s">
        <v>2688</v>
      </c>
      <c r="J1119" s="163" t="s">
        <v>2688</v>
      </c>
      <c r="K1119" s="163" t="s">
        <v>2522</v>
      </c>
      <c r="L1119" s="163" t="s">
        <v>2522</v>
      </c>
      <c r="M1119" s="167">
        <v>45972</v>
      </c>
      <c r="N1119" s="167" t="s">
        <v>2682</v>
      </c>
      <c r="O1119" s="167" t="s">
        <v>2689</v>
      </c>
      <c r="P1119" s="163">
        <v>13</v>
      </c>
      <c r="Q1119" s="174">
        <v>52000</v>
      </c>
      <c r="R1119" s="175">
        <v>0.1</v>
      </c>
      <c r="S1119" s="176">
        <v>5200</v>
      </c>
      <c r="T1119" s="164">
        <v>67600</v>
      </c>
      <c r="U1119" s="164">
        <v>6760</v>
      </c>
      <c r="V1119" s="164">
        <v>0.1</v>
      </c>
      <c r="W1119" s="164">
        <v>30420</v>
      </c>
      <c r="X1119" s="160">
        <v>0.45</v>
      </c>
      <c r="Y1119" s="164">
        <v>760.5</v>
      </c>
      <c r="Z1119" s="177">
        <v>0.1125</v>
      </c>
      <c r="AA1119" s="164">
        <v>2281.5</v>
      </c>
      <c r="AB1119" s="160">
        <v>0.3375</v>
      </c>
      <c r="AC1119" s="164">
        <v>30420</v>
      </c>
      <c r="AD1119" s="180">
        <v>0.45</v>
      </c>
      <c r="AE1119" s="147">
        <v>6760</v>
      </c>
      <c r="AF1119" s="182"/>
      <c r="AH1119" s="34" t="s">
        <v>35</v>
      </c>
    </row>
    <row r="1120" s="114" customFormat="1" ht="36" spans="1:34">
      <c r="A1120" s="37">
        <v>161</v>
      </c>
      <c r="B1120" s="37" t="s">
        <v>27</v>
      </c>
      <c r="C1120" s="37" t="s">
        <v>2327</v>
      </c>
      <c r="D1120" s="34" t="s">
        <v>31</v>
      </c>
      <c r="E1120" s="163" t="s">
        <v>2328</v>
      </c>
      <c r="F1120" s="163" t="s">
        <v>2389</v>
      </c>
      <c r="G1120" s="34" t="s">
        <v>114</v>
      </c>
      <c r="H1120" s="166" t="s">
        <v>2696</v>
      </c>
      <c r="I1120" s="163" t="s">
        <v>2391</v>
      </c>
      <c r="J1120" s="163" t="s">
        <v>2391</v>
      </c>
      <c r="K1120" s="163" t="s">
        <v>2675</v>
      </c>
      <c r="L1120" s="163" t="s">
        <v>2675</v>
      </c>
      <c r="M1120" s="167">
        <v>45988</v>
      </c>
      <c r="N1120" s="167">
        <v>45989</v>
      </c>
      <c r="O1120" s="167">
        <v>46353</v>
      </c>
      <c r="P1120" s="163">
        <v>23</v>
      </c>
      <c r="Q1120" s="174">
        <v>93498</v>
      </c>
      <c r="R1120" s="175">
        <v>0.077</v>
      </c>
      <c r="S1120" s="176">
        <v>7199.33</v>
      </c>
      <c r="T1120" s="164">
        <v>165584.65</v>
      </c>
      <c r="U1120" s="164">
        <v>16558.46</v>
      </c>
      <c r="V1120" s="164">
        <v>0.1</v>
      </c>
      <c r="W1120" s="164">
        <v>74513.1</v>
      </c>
      <c r="X1120" s="160">
        <v>0.45</v>
      </c>
      <c r="Y1120" s="164">
        <v>1862.82675</v>
      </c>
      <c r="Z1120" s="177">
        <v>0.1125</v>
      </c>
      <c r="AA1120" s="164">
        <v>5588.48025</v>
      </c>
      <c r="AB1120" s="160">
        <v>0.3375</v>
      </c>
      <c r="AC1120" s="164">
        <v>74513.09</v>
      </c>
      <c r="AD1120" s="180">
        <v>0.45</v>
      </c>
      <c r="AE1120" s="147">
        <v>16558.46</v>
      </c>
      <c r="AF1120" s="182"/>
      <c r="AH1120" s="34" t="s">
        <v>31</v>
      </c>
    </row>
    <row r="1121" s="114" customFormat="1" ht="36" spans="1:34">
      <c r="A1121" s="37">
        <v>162</v>
      </c>
      <c r="B1121" s="37" t="s">
        <v>27</v>
      </c>
      <c r="C1121" s="37" t="s">
        <v>2327</v>
      </c>
      <c r="D1121" s="34" t="s">
        <v>35</v>
      </c>
      <c r="E1121" s="163" t="s">
        <v>2345</v>
      </c>
      <c r="F1121" s="163" t="s">
        <v>2352</v>
      </c>
      <c r="G1121" s="34" t="s">
        <v>114</v>
      </c>
      <c r="H1121" s="166" t="s">
        <v>2697</v>
      </c>
      <c r="I1121" s="163" t="s">
        <v>2698</v>
      </c>
      <c r="J1121" s="163" t="s">
        <v>2698</v>
      </c>
      <c r="K1121" s="163" t="s">
        <v>2355</v>
      </c>
      <c r="L1121" s="163" t="s">
        <v>2355</v>
      </c>
      <c r="M1121" s="167">
        <v>45989</v>
      </c>
      <c r="N1121" s="167">
        <v>45990</v>
      </c>
      <c r="O1121" s="167">
        <v>46354</v>
      </c>
      <c r="P1121" s="163">
        <v>6.9</v>
      </c>
      <c r="Q1121" s="174">
        <v>90000</v>
      </c>
      <c r="R1121" s="175">
        <v>0.1</v>
      </c>
      <c r="S1121" s="176">
        <v>9000</v>
      </c>
      <c r="T1121" s="164">
        <v>62100</v>
      </c>
      <c r="U1121" s="164">
        <v>6210</v>
      </c>
      <c r="V1121" s="164">
        <v>0.1</v>
      </c>
      <c r="W1121" s="164">
        <v>27945</v>
      </c>
      <c r="X1121" s="160">
        <v>0.45</v>
      </c>
      <c r="Y1121" s="164">
        <v>698.625</v>
      </c>
      <c r="Z1121" s="177">
        <v>0.1125</v>
      </c>
      <c r="AA1121" s="164">
        <v>2095.875</v>
      </c>
      <c r="AB1121" s="160">
        <v>0.3375</v>
      </c>
      <c r="AC1121" s="164">
        <v>27945</v>
      </c>
      <c r="AD1121" s="180">
        <v>0.45</v>
      </c>
      <c r="AE1121" s="147">
        <v>6210</v>
      </c>
      <c r="AF1121" s="182"/>
      <c r="AH1121" s="34" t="s">
        <v>35</v>
      </c>
    </row>
    <row r="1122" s="114" customFormat="1" ht="36" spans="1:34">
      <c r="A1122" s="37">
        <v>163</v>
      </c>
      <c r="B1122" s="37" t="s">
        <v>27</v>
      </c>
      <c r="C1122" s="37" t="s">
        <v>2327</v>
      </c>
      <c r="D1122" s="34" t="s">
        <v>35</v>
      </c>
      <c r="E1122" s="163" t="s">
        <v>2345</v>
      </c>
      <c r="F1122" s="163" t="s">
        <v>2352</v>
      </c>
      <c r="G1122" s="34" t="s">
        <v>114</v>
      </c>
      <c r="H1122" s="166" t="s">
        <v>2699</v>
      </c>
      <c r="I1122" s="163" t="s">
        <v>2700</v>
      </c>
      <c r="J1122" s="163" t="s">
        <v>2700</v>
      </c>
      <c r="K1122" s="163" t="s">
        <v>2355</v>
      </c>
      <c r="L1122" s="163" t="s">
        <v>2355</v>
      </c>
      <c r="M1122" s="167">
        <v>45989</v>
      </c>
      <c r="N1122" s="167">
        <v>45990</v>
      </c>
      <c r="O1122" s="167">
        <v>46354</v>
      </c>
      <c r="P1122" s="163">
        <v>9</v>
      </c>
      <c r="Q1122" s="174">
        <v>90000</v>
      </c>
      <c r="R1122" s="175">
        <v>0.1</v>
      </c>
      <c r="S1122" s="176">
        <v>9000</v>
      </c>
      <c r="T1122" s="164">
        <v>81000</v>
      </c>
      <c r="U1122" s="164">
        <v>8100</v>
      </c>
      <c r="V1122" s="164">
        <v>0.1</v>
      </c>
      <c r="W1122" s="164">
        <v>36450</v>
      </c>
      <c r="X1122" s="160">
        <v>0.45</v>
      </c>
      <c r="Y1122" s="164">
        <v>911.25</v>
      </c>
      <c r="Z1122" s="177">
        <v>0.1125</v>
      </c>
      <c r="AA1122" s="164">
        <v>2733.75</v>
      </c>
      <c r="AB1122" s="160">
        <v>0.3375</v>
      </c>
      <c r="AC1122" s="164">
        <v>36450</v>
      </c>
      <c r="AD1122" s="180">
        <v>0.45</v>
      </c>
      <c r="AE1122" s="147">
        <v>8100</v>
      </c>
      <c r="AF1122" s="182"/>
      <c r="AH1122" s="34" t="s">
        <v>35</v>
      </c>
    </row>
    <row r="1123" s="114" customFormat="1" ht="36" spans="1:34">
      <c r="A1123" s="37">
        <v>164</v>
      </c>
      <c r="B1123" s="37" t="s">
        <v>27</v>
      </c>
      <c r="C1123" s="37" t="s">
        <v>2327</v>
      </c>
      <c r="D1123" s="34" t="s">
        <v>35</v>
      </c>
      <c r="E1123" s="163" t="s">
        <v>2345</v>
      </c>
      <c r="F1123" s="163" t="s">
        <v>2352</v>
      </c>
      <c r="G1123" s="34" t="s">
        <v>114</v>
      </c>
      <c r="H1123" s="166" t="s">
        <v>2701</v>
      </c>
      <c r="I1123" s="163" t="s">
        <v>2702</v>
      </c>
      <c r="J1123" s="163" t="s">
        <v>2702</v>
      </c>
      <c r="K1123" s="163" t="s">
        <v>2703</v>
      </c>
      <c r="L1123" s="163" t="s">
        <v>2703</v>
      </c>
      <c r="M1123" s="167">
        <v>45989</v>
      </c>
      <c r="N1123" s="167">
        <v>45990</v>
      </c>
      <c r="O1123" s="167">
        <v>46354</v>
      </c>
      <c r="P1123" s="163">
        <v>4.5</v>
      </c>
      <c r="Q1123" s="174">
        <v>90000</v>
      </c>
      <c r="R1123" s="175">
        <v>0.1</v>
      </c>
      <c r="S1123" s="176">
        <v>9000</v>
      </c>
      <c r="T1123" s="164">
        <v>40500</v>
      </c>
      <c r="U1123" s="164">
        <v>4050</v>
      </c>
      <c r="V1123" s="164">
        <v>0.1</v>
      </c>
      <c r="W1123" s="164">
        <v>18225</v>
      </c>
      <c r="X1123" s="160">
        <v>0.45</v>
      </c>
      <c r="Y1123" s="164">
        <v>455.625</v>
      </c>
      <c r="Z1123" s="177">
        <v>0.1125</v>
      </c>
      <c r="AA1123" s="164">
        <v>1366.875</v>
      </c>
      <c r="AB1123" s="160">
        <v>0.3375</v>
      </c>
      <c r="AC1123" s="164">
        <v>18225</v>
      </c>
      <c r="AD1123" s="180">
        <v>0.45</v>
      </c>
      <c r="AE1123" s="147">
        <v>4050</v>
      </c>
      <c r="AF1123" s="182"/>
      <c r="AH1123" s="34" t="s">
        <v>35</v>
      </c>
    </row>
    <row r="1124" s="114" customFormat="1" ht="36" spans="1:34">
      <c r="A1124" s="37">
        <v>165</v>
      </c>
      <c r="B1124" s="37" t="s">
        <v>27</v>
      </c>
      <c r="C1124" s="37" t="s">
        <v>2327</v>
      </c>
      <c r="D1124" s="34" t="s">
        <v>35</v>
      </c>
      <c r="E1124" s="163" t="s">
        <v>2345</v>
      </c>
      <c r="F1124" s="163" t="s">
        <v>2704</v>
      </c>
      <c r="G1124" s="34" t="s">
        <v>114</v>
      </c>
      <c r="H1124" s="166" t="s">
        <v>2701</v>
      </c>
      <c r="I1124" s="163" t="s">
        <v>2702</v>
      </c>
      <c r="J1124" s="163" t="s">
        <v>2702</v>
      </c>
      <c r="K1124" s="163" t="s">
        <v>2703</v>
      </c>
      <c r="L1124" s="163" t="s">
        <v>2703</v>
      </c>
      <c r="M1124" s="167">
        <v>45989</v>
      </c>
      <c r="N1124" s="167">
        <v>45990</v>
      </c>
      <c r="O1124" s="167">
        <v>46354</v>
      </c>
      <c r="P1124" s="163">
        <v>4.8</v>
      </c>
      <c r="Q1124" s="174">
        <v>90000</v>
      </c>
      <c r="R1124" s="175">
        <v>0.1</v>
      </c>
      <c r="S1124" s="176">
        <v>9000</v>
      </c>
      <c r="T1124" s="164">
        <v>43200</v>
      </c>
      <c r="U1124" s="164">
        <v>4320</v>
      </c>
      <c r="V1124" s="164">
        <v>0.1</v>
      </c>
      <c r="W1124" s="164">
        <v>19440</v>
      </c>
      <c r="X1124" s="160">
        <v>0.45</v>
      </c>
      <c r="Y1124" s="164">
        <v>486</v>
      </c>
      <c r="Z1124" s="177">
        <v>0.1125</v>
      </c>
      <c r="AA1124" s="164">
        <v>1458</v>
      </c>
      <c r="AB1124" s="160">
        <v>0.3375</v>
      </c>
      <c r="AC1124" s="164">
        <v>19440</v>
      </c>
      <c r="AD1124" s="180">
        <v>0.45</v>
      </c>
      <c r="AE1124" s="147">
        <v>4320</v>
      </c>
      <c r="AF1124" s="182"/>
      <c r="AH1124" s="34" t="s">
        <v>35</v>
      </c>
    </row>
    <row r="1125" s="114" customFormat="1" ht="36" spans="1:34">
      <c r="A1125" s="37">
        <v>166</v>
      </c>
      <c r="B1125" s="37" t="s">
        <v>27</v>
      </c>
      <c r="C1125" s="37" t="s">
        <v>2327</v>
      </c>
      <c r="D1125" s="34" t="s">
        <v>35</v>
      </c>
      <c r="E1125" s="163" t="s">
        <v>2345</v>
      </c>
      <c r="F1125" s="163" t="s">
        <v>2352</v>
      </c>
      <c r="G1125" s="34" t="s">
        <v>114</v>
      </c>
      <c r="H1125" s="166" t="s">
        <v>2705</v>
      </c>
      <c r="I1125" s="163" t="s">
        <v>2706</v>
      </c>
      <c r="J1125" s="163" t="s">
        <v>2706</v>
      </c>
      <c r="K1125" s="163" t="s">
        <v>2355</v>
      </c>
      <c r="L1125" s="163" t="s">
        <v>2355</v>
      </c>
      <c r="M1125" s="167">
        <v>45993</v>
      </c>
      <c r="N1125" s="167">
        <v>45994</v>
      </c>
      <c r="O1125" s="167">
        <v>46358</v>
      </c>
      <c r="P1125" s="163">
        <v>11.75</v>
      </c>
      <c r="Q1125" s="174">
        <v>90000</v>
      </c>
      <c r="R1125" s="175">
        <v>0.1</v>
      </c>
      <c r="S1125" s="176">
        <v>9000</v>
      </c>
      <c r="T1125" s="164">
        <v>105750</v>
      </c>
      <c r="U1125" s="164">
        <v>10575</v>
      </c>
      <c r="V1125" s="164">
        <v>0.1</v>
      </c>
      <c r="W1125" s="164">
        <v>47587.5</v>
      </c>
      <c r="X1125" s="160">
        <v>0.45</v>
      </c>
      <c r="Y1125" s="164">
        <v>1189.6875</v>
      </c>
      <c r="Z1125" s="177">
        <v>0.1125</v>
      </c>
      <c r="AA1125" s="164">
        <v>3569.0625</v>
      </c>
      <c r="AB1125" s="160">
        <v>0.3375</v>
      </c>
      <c r="AC1125" s="164">
        <v>47587.5</v>
      </c>
      <c r="AD1125" s="180">
        <v>0.45</v>
      </c>
      <c r="AE1125" s="147">
        <v>10575</v>
      </c>
      <c r="AF1125" s="182"/>
      <c r="AH1125" s="34" t="s">
        <v>35</v>
      </c>
    </row>
    <row r="1126" s="114" customFormat="1" ht="36" spans="1:34">
      <c r="A1126" s="37">
        <v>167</v>
      </c>
      <c r="B1126" s="37" t="s">
        <v>27</v>
      </c>
      <c r="C1126" s="37" t="s">
        <v>2327</v>
      </c>
      <c r="D1126" s="34" t="s">
        <v>35</v>
      </c>
      <c r="E1126" s="163" t="s">
        <v>2345</v>
      </c>
      <c r="F1126" s="163" t="s">
        <v>2352</v>
      </c>
      <c r="G1126" s="34" t="s">
        <v>114</v>
      </c>
      <c r="H1126" s="166" t="s">
        <v>2707</v>
      </c>
      <c r="I1126" s="163" t="s">
        <v>2708</v>
      </c>
      <c r="J1126" s="163" t="s">
        <v>2708</v>
      </c>
      <c r="K1126" s="163" t="s">
        <v>2355</v>
      </c>
      <c r="L1126" s="163" t="s">
        <v>2355</v>
      </c>
      <c r="M1126" s="167">
        <v>45995</v>
      </c>
      <c r="N1126" s="167">
        <v>45996</v>
      </c>
      <c r="O1126" s="167">
        <v>46360</v>
      </c>
      <c r="P1126" s="163">
        <v>10.4</v>
      </c>
      <c r="Q1126" s="174">
        <v>90000</v>
      </c>
      <c r="R1126" s="175">
        <v>0.1</v>
      </c>
      <c r="S1126" s="176">
        <v>9000</v>
      </c>
      <c r="T1126" s="164">
        <v>93600</v>
      </c>
      <c r="U1126" s="164">
        <v>9360</v>
      </c>
      <c r="V1126" s="164">
        <v>0.1</v>
      </c>
      <c r="W1126" s="164">
        <v>42120</v>
      </c>
      <c r="X1126" s="160">
        <v>0.45</v>
      </c>
      <c r="Y1126" s="164">
        <v>1053</v>
      </c>
      <c r="Z1126" s="177">
        <v>0.1125</v>
      </c>
      <c r="AA1126" s="164">
        <v>3159</v>
      </c>
      <c r="AB1126" s="160">
        <v>0.3375</v>
      </c>
      <c r="AC1126" s="164">
        <v>42120</v>
      </c>
      <c r="AD1126" s="180">
        <v>0.45</v>
      </c>
      <c r="AE1126" s="147">
        <v>9360</v>
      </c>
      <c r="AF1126" s="182"/>
      <c r="AH1126" s="34" t="s">
        <v>35</v>
      </c>
    </row>
    <row r="1127" s="114" customFormat="1" ht="36" spans="1:34">
      <c r="A1127" s="37">
        <v>168</v>
      </c>
      <c r="B1127" s="37" t="s">
        <v>27</v>
      </c>
      <c r="C1127" s="37" t="s">
        <v>2327</v>
      </c>
      <c r="D1127" s="34" t="s">
        <v>35</v>
      </c>
      <c r="E1127" s="163" t="s">
        <v>2345</v>
      </c>
      <c r="F1127" s="163" t="s">
        <v>2352</v>
      </c>
      <c r="G1127" s="34" t="s">
        <v>114</v>
      </c>
      <c r="H1127" s="166" t="s">
        <v>2709</v>
      </c>
      <c r="I1127" s="163" t="s">
        <v>2710</v>
      </c>
      <c r="J1127" s="163" t="s">
        <v>2710</v>
      </c>
      <c r="K1127" s="163" t="s">
        <v>2574</v>
      </c>
      <c r="L1127" s="163" t="s">
        <v>2574</v>
      </c>
      <c r="M1127" s="167">
        <v>45995</v>
      </c>
      <c r="N1127" s="167">
        <v>45996</v>
      </c>
      <c r="O1127" s="167">
        <v>46360</v>
      </c>
      <c r="P1127" s="163">
        <v>7.7</v>
      </c>
      <c r="Q1127" s="174">
        <v>90000</v>
      </c>
      <c r="R1127" s="175">
        <v>0.1</v>
      </c>
      <c r="S1127" s="176">
        <v>9000</v>
      </c>
      <c r="T1127" s="164">
        <v>69300</v>
      </c>
      <c r="U1127" s="164">
        <v>6930</v>
      </c>
      <c r="V1127" s="164">
        <v>0.1</v>
      </c>
      <c r="W1127" s="164">
        <v>31185</v>
      </c>
      <c r="X1127" s="160">
        <v>0.45</v>
      </c>
      <c r="Y1127" s="164">
        <v>779.625</v>
      </c>
      <c r="Z1127" s="177">
        <v>0.1125</v>
      </c>
      <c r="AA1127" s="164">
        <v>2338.875</v>
      </c>
      <c r="AB1127" s="160">
        <v>0.3375</v>
      </c>
      <c r="AC1127" s="164">
        <v>31185</v>
      </c>
      <c r="AD1127" s="180">
        <v>0.45</v>
      </c>
      <c r="AE1127" s="147">
        <v>6930</v>
      </c>
      <c r="AF1127" s="182"/>
      <c r="AH1127" s="34" t="s">
        <v>35</v>
      </c>
    </row>
    <row r="1128" s="114" customFormat="1" ht="36" spans="1:34">
      <c r="A1128" s="37">
        <v>169</v>
      </c>
      <c r="B1128" s="37" t="s">
        <v>27</v>
      </c>
      <c r="C1128" s="37" t="s">
        <v>2327</v>
      </c>
      <c r="D1128" s="34" t="s">
        <v>35</v>
      </c>
      <c r="E1128" s="163" t="s">
        <v>2345</v>
      </c>
      <c r="F1128" s="163" t="s">
        <v>2352</v>
      </c>
      <c r="G1128" s="34" t="s">
        <v>114</v>
      </c>
      <c r="H1128" s="166" t="s">
        <v>2711</v>
      </c>
      <c r="I1128" s="163" t="s">
        <v>2712</v>
      </c>
      <c r="J1128" s="163" t="s">
        <v>2712</v>
      </c>
      <c r="K1128" s="163" t="s">
        <v>2713</v>
      </c>
      <c r="L1128" s="163" t="s">
        <v>2713</v>
      </c>
      <c r="M1128" s="167">
        <v>45995</v>
      </c>
      <c r="N1128" s="167">
        <v>45996</v>
      </c>
      <c r="O1128" s="167">
        <v>46360</v>
      </c>
      <c r="P1128" s="163">
        <v>7.5</v>
      </c>
      <c r="Q1128" s="174">
        <v>90000</v>
      </c>
      <c r="R1128" s="175">
        <v>0.1</v>
      </c>
      <c r="S1128" s="176">
        <v>9000</v>
      </c>
      <c r="T1128" s="164">
        <v>67500</v>
      </c>
      <c r="U1128" s="164">
        <v>6750</v>
      </c>
      <c r="V1128" s="164">
        <v>0.1</v>
      </c>
      <c r="W1128" s="164">
        <v>30375</v>
      </c>
      <c r="X1128" s="160">
        <v>0.45</v>
      </c>
      <c r="Y1128" s="164">
        <v>759.375</v>
      </c>
      <c r="Z1128" s="177">
        <v>0.1125</v>
      </c>
      <c r="AA1128" s="164">
        <v>2278.125</v>
      </c>
      <c r="AB1128" s="160">
        <v>0.3375</v>
      </c>
      <c r="AC1128" s="164">
        <v>30375</v>
      </c>
      <c r="AD1128" s="180">
        <v>0.45</v>
      </c>
      <c r="AE1128" s="147">
        <v>6750</v>
      </c>
      <c r="AF1128" s="182"/>
      <c r="AH1128" s="34" t="s">
        <v>35</v>
      </c>
    </row>
    <row r="1129" s="114" customFormat="1" ht="36" spans="1:34">
      <c r="A1129" s="37">
        <v>170</v>
      </c>
      <c r="B1129" s="37" t="s">
        <v>27</v>
      </c>
      <c r="C1129" s="37" t="s">
        <v>2327</v>
      </c>
      <c r="D1129" s="34" t="s">
        <v>35</v>
      </c>
      <c r="E1129" s="163" t="s">
        <v>2345</v>
      </c>
      <c r="F1129" s="163" t="s">
        <v>2352</v>
      </c>
      <c r="G1129" s="34" t="s">
        <v>114</v>
      </c>
      <c r="H1129" s="166" t="s">
        <v>2714</v>
      </c>
      <c r="I1129" s="163" t="s">
        <v>2706</v>
      </c>
      <c r="J1129" s="163" t="s">
        <v>2706</v>
      </c>
      <c r="K1129" s="163" t="s">
        <v>2715</v>
      </c>
      <c r="L1129" s="163" t="s">
        <v>2715</v>
      </c>
      <c r="M1129" s="167">
        <v>45996</v>
      </c>
      <c r="N1129" s="167">
        <v>45997</v>
      </c>
      <c r="O1129" s="167">
        <v>46361</v>
      </c>
      <c r="P1129" s="163">
        <v>13.5</v>
      </c>
      <c r="Q1129" s="174">
        <v>90000</v>
      </c>
      <c r="R1129" s="175">
        <v>0.1</v>
      </c>
      <c r="S1129" s="176">
        <v>9000</v>
      </c>
      <c r="T1129" s="164">
        <v>121500</v>
      </c>
      <c r="U1129" s="164">
        <v>12150</v>
      </c>
      <c r="V1129" s="164">
        <v>0.1</v>
      </c>
      <c r="W1129" s="164">
        <v>54675</v>
      </c>
      <c r="X1129" s="160">
        <v>0.45</v>
      </c>
      <c r="Y1129" s="164">
        <v>1366.875</v>
      </c>
      <c r="Z1129" s="177">
        <v>0.1125</v>
      </c>
      <c r="AA1129" s="164">
        <v>4100.625</v>
      </c>
      <c r="AB1129" s="160">
        <v>0.3375</v>
      </c>
      <c r="AC1129" s="164">
        <v>54675</v>
      </c>
      <c r="AD1129" s="180">
        <v>0.45</v>
      </c>
      <c r="AE1129" s="147">
        <v>12150</v>
      </c>
      <c r="AF1129" s="182"/>
      <c r="AH1129" s="34" t="s">
        <v>35</v>
      </c>
    </row>
    <row r="1130" s="114" customFormat="1" ht="36" spans="1:34">
      <c r="A1130" s="37">
        <v>171</v>
      </c>
      <c r="B1130" s="37" t="s">
        <v>27</v>
      </c>
      <c r="C1130" s="37" t="s">
        <v>2327</v>
      </c>
      <c r="D1130" s="34" t="s">
        <v>35</v>
      </c>
      <c r="E1130" s="163" t="s">
        <v>2345</v>
      </c>
      <c r="F1130" s="163" t="s">
        <v>2352</v>
      </c>
      <c r="G1130" s="34" t="s">
        <v>114</v>
      </c>
      <c r="H1130" s="166" t="s">
        <v>2716</v>
      </c>
      <c r="I1130" s="163" t="s">
        <v>2640</v>
      </c>
      <c r="J1130" s="163" t="s">
        <v>2640</v>
      </c>
      <c r="K1130" s="163" t="s">
        <v>2715</v>
      </c>
      <c r="L1130" s="163" t="s">
        <v>2715</v>
      </c>
      <c r="M1130" s="167">
        <v>45996</v>
      </c>
      <c r="N1130" s="167">
        <v>45997</v>
      </c>
      <c r="O1130" s="167">
        <v>46361</v>
      </c>
      <c r="P1130" s="163">
        <v>13.3</v>
      </c>
      <c r="Q1130" s="174">
        <v>90000</v>
      </c>
      <c r="R1130" s="175">
        <v>0.1</v>
      </c>
      <c r="S1130" s="176">
        <v>9000</v>
      </c>
      <c r="T1130" s="164">
        <v>119700</v>
      </c>
      <c r="U1130" s="164">
        <v>11970</v>
      </c>
      <c r="V1130" s="164">
        <v>0.1</v>
      </c>
      <c r="W1130" s="164">
        <v>53865</v>
      </c>
      <c r="X1130" s="160">
        <v>0.45</v>
      </c>
      <c r="Y1130" s="164">
        <v>1346.625</v>
      </c>
      <c r="Z1130" s="177">
        <v>0.1125</v>
      </c>
      <c r="AA1130" s="164">
        <v>4039.875</v>
      </c>
      <c r="AB1130" s="160">
        <v>0.3375</v>
      </c>
      <c r="AC1130" s="164">
        <v>53865</v>
      </c>
      <c r="AD1130" s="180">
        <v>0.45</v>
      </c>
      <c r="AE1130" s="147">
        <v>11970</v>
      </c>
      <c r="AF1130" s="182"/>
      <c r="AH1130" s="34" t="s">
        <v>35</v>
      </c>
    </row>
    <row r="1131" s="114" customFormat="1" ht="36" spans="1:34">
      <c r="A1131" s="37">
        <v>172</v>
      </c>
      <c r="B1131" s="37" t="s">
        <v>27</v>
      </c>
      <c r="C1131" s="37" t="s">
        <v>2327</v>
      </c>
      <c r="D1131" s="34" t="s">
        <v>35</v>
      </c>
      <c r="E1131" s="163" t="s">
        <v>2345</v>
      </c>
      <c r="F1131" s="163" t="s">
        <v>2352</v>
      </c>
      <c r="G1131" s="34" t="s">
        <v>114</v>
      </c>
      <c r="H1131" s="166" t="s">
        <v>2717</v>
      </c>
      <c r="I1131" s="163" t="s">
        <v>2718</v>
      </c>
      <c r="J1131" s="163" t="s">
        <v>2718</v>
      </c>
      <c r="K1131" s="163" t="s">
        <v>2355</v>
      </c>
      <c r="L1131" s="163" t="s">
        <v>2355</v>
      </c>
      <c r="M1131" s="167">
        <v>45996</v>
      </c>
      <c r="N1131" s="167">
        <v>45997</v>
      </c>
      <c r="O1131" s="167">
        <v>46361</v>
      </c>
      <c r="P1131" s="163">
        <v>7</v>
      </c>
      <c r="Q1131" s="174">
        <v>90000</v>
      </c>
      <c r="R1131" s="175">
        <v>0.1</v>
      </c>
      <c r="S1131" s="176">
        <v>9000</v>
      </c>
      <c r="T1131" s="164">
        <v>63000</v>
      </c>
      <c r="U1131" s="164">
        <v>6300</v>
      </c>
      <c r="V1131" s="164">
        <v>0.1</v>
      </c>
      <c r="W1131" s="164">
        <v>28350</v>
      </c>
      <c r="X1131" s="160">
        <v>0.45</v>
      </c>
      <c r="Y1131" s="164">
        <v>708.75</v>
      </c>
      <c r="Z1131" s="177">
        <v>0.1125</v>
      </c>
      <c r="AA1131" s="164">
        <v>2126.25</v>
      </c>
      <c r="AB1131" s="160">
        <v>0.3375</v>
      </c>
      <c r="AC1131" s="164">
        <v>28350</v>
      </c>
      <c r="AD1131" s="180">
        <v>0.45</v>
      </c>
      <c r="AE1131" s="147">
        <v>6300</v>
      </c>
      <c r="AF1131" s="182"/>
      <c r="AH1131" s="34" t="s">
        <v>35</v>
      </c>
    </row>
    <row r="1132" s="114" customFormat="1" ht="36" spans="1:34">
      <c r="A1132" s="37">
        <v>173</v>
      </c>
      <c r="B1132" s="37" t="s">
        <v>27</v>
      </c>
      <c r="C1132" s="37" t="s">
        <v>2327</v>
      </c>
      <c r="D1132" s="34" t="s">
        <v>35</v>
      </c>
      <c r="E1132" s="163" t="s">
        <v>2345</v>
      </c>
      <c r="F1132" s="163" t="s">
        <v>2352</v>
      </c>
      <c r="G1132" s="34" t="s">
        <v>114</v>
      </c>
      <c r="H1132" s="166" t="s">
        <v>2719</v>
      </c>
      <c r="I1132" s="163" t="s">
        <v>2720</v>
      </c>
      <c r="J1132" s="163" t="s">
        <v>2720</v>
      </c>
      <c r="K1132" s="163" t="s">
        <v>2713</v>
      </c>
      <c r="L1132" s="163" t="s">
        <v>2713</v>
      </c>
      <c r="M1132" s="167">
        <v>45996</v>
      </c>
      <c r="N1132" s="167">
        <v>45997</v>
      </c>
      <c r="O1132" s="167">
        <v>46361</v>
      </c>
      <c r="P1132" s="163">
        <v>3.55</v>
      </c>
      <c r="Q1132" s="174">
        <v>90000</v>
      </c>
      <c r="R1132" s="175">
        <v>0.1</v>
      </c>
      <c r="S1132" s="176">
        <v>9000</v>
      </c>
      <c r="T1132" s="164">
        <v>31950</v>
      </c>
      <c r="U1132" s="164">
        <v>3195</v>
      </c>
      <c r="V1132" s="164">
        <v>0.1</v>
      </c>
      <c r="W1132" s="164">
        <v>14377.5</v>
      </c>
      <c r="X1132" s="160">
        <v>0.45</v>
      </c>
      <c r="Y1132" s="164">
        <v>359.4375</v>
      </c>
      <c r="Z1132" s="177">
        <v>0.1125</v>
      </c>
      <c r="AA1132" s="164">
        <v>1078.3125</v>
      </c>
      <c r="AB1132" s="160">
        <v>0.3375</v>
      </c>
      <c r="AC1132" s="164">
        <v>14377.5</v>
      </c>
      <c r="AD1132" s="180">
        <v>0.45</v>
      </c>
      <c r="AE1132" s="147">
        <v>3195</v>
      </c>
      <c r="AF1132" s="182"/>
      <c r="AH1132" s="34" t="s">
        <v>35</v>
      </c>
    </row>
    <row r="1133" s="114" customFormat="1" ht="36" spans="1:34">
      <c r="A1133" s="37">
        <v>174</v>
      </c>
      <c r="B1133" s="37" t="s">
        <v>27</v>
      </c>
      <c r="C1133" s="37" t="s">
        <v>2327</v>
      </c>
      <c r="D1133" s="34" t="s">
        <v>35</v>
      </c>
      <c r="E1133" s="163" t="s">
        <v>2345</v>
      </c>
      <c r="F1133" s="163" t="s">
        <v>2352</v>
      </c>
      <c r="G1133" s="34" t="s">
        <v>114</v>
      </c>
      <c r="H1133" s="166" t="s">
        <v>2721</v>
      </c>
      <c r="I1133" s="163" t="s">
        <v>2722</v>
      </c>
      <c r="J1133" s="163" t="s">
        <v>2722</v>
      </c>
      <c r="K1133" s="163" t="s">
        <v>2715</v>
      </c>
      <c r="L1133" s="163" t="s">
        <v>2715</v>
      </c>
      <c r="M1133" s="167">
        <v>45996</v>
      </c>
      <c r="N1133" s="167">
        <v>45997</v>
      </c>
      <c r="O1133" s="167">
        <v>46361</v>
      </c>
      <c r="P1133" s="163">
        <v>14.2</v>
      </c>
      <c r="Q1133" s="174">
        <v>90000</v>
      </c>
      <c r="R1133" s="175">
        <v>0.1</v>
      </c>
      <c r="S1133" s="176">
        <v>9000</v>
      </c>
      <c r="T1133" s="164">
        <v>127800</v>
      </c>
      <c r="U1133" s="164">
        <v>12780</v>
      </c>
      <c r="V1133" s="164">
        <v>0.1</v>
      </c>
      <c r="W1133" s="164">
        <v>57510</v>
      </c>
      <c r="X1133" s="160">
        <v>0.45</v>
      </c>
      <c r="Y1133" s="164">
        <v>1437.75</v>
      </c>
      <c r="Z1133" s="177">
        <v>0.1125</v>
      </c>
      <c r="AA1133" s="164">
        <v>4313.25</v>
      </c>
      <c r="AB1133" s="160">
        <v>0.3375</v>
      </c>
      <c r="AC1133" s="164">
        <v>57510</v>
      </c>
      <c r="AD1133" s="180">
        <v>0.45</v>
      </c>
      <c r="AE1133" s="147">
        <v>12780</v>
      </c>
      <c r="AF1133" s="182"/>
      <c r="AH1133" s="34" t="s">
        <v>35</v>
      </c>
    </row>
    <row r="1134" s="114" customFormat="1" ht="36" spans="1:34">
      <c r="A1134" s="37">
        <v>175</v>
      </c>
      <c r="B1134" s="37" t="s">
        <v>27</v>
      </c>
      <c r="C1134" s="37" t="s">
        <v>2327</v>
      </c>
      <c r="D1134" s="34" t="s">
        <v>35</v>
      </c>
      <c r="E1134" s="163" t="s">
        <v>2345</v>
      </c>
      <c r="F1134" s="163" t="s">
        <v>2352</v>
      </c>
      <c r="G1134" s="34" t="s">
        <v>114</v>
      </c>
      <c r="H1134" s="166" t="s">
        <v>2723</v>
      </c>
      <c r="I1134" s="163" t="s">
        <v>2640</v>
      </c>
      <c r="J1134" s="163" t="s">
        <v>2640</v>
      </c>
      <c r="K1134" s="163" t="s">
        <v>2355</v>
      </c>
      <c r="L1134" s="163" t="s">
        <v>2355</v>
      </c>
      <c r="M1134" s="167">
        <v>45999</v>
      </c>
      <c r="N1134" s="167">
        <v>46000</v>
      </c>
      <c r="O1134" s="167">
        <v>46364</v>
      </c>
      <c r="P1134" s="163">
        <v>12</v>
      </c>
      <c r="Q1134" s="174">
        <v>90000</v>
      </c>
      <c r="R1134" s="175">
        <v>0.1</v>
      </c>
      <c r="S1134" s="176">
        <v>9000</v>
      </c>
      <c r="T1134" s="164">
        <v>108000</v>
      </c>
      <c r="U1134" s="164">
        <v>10800</v>
      </c>
      <c r="V1134" s="164">
        <v>0.1</v>
      </c>
      <c r="W1134" s="164">
        <v>48600</v>
      </c>
      <c r="X1134" s="160">
        <v>0.45</v>
      </c>
      <c r="Y1134" s="164">
        <v>1215</v>
      </c>
      <c r="Z1134" s="177">
        <v>0.1125</v>
      </c>
      <c r="AA1134" s="164">
        <v>3645</v>
      </c>
      <c r="AB1134" s="160">
        <v>0.3375</v>
      </c>
      <c r="AC1134" s="164">
        <v>48600</v>
      </c>
      <c r="AD1134" s="180">
        <v>0.45</v>
      </c>
      <c r="AE1134" s="147">
        <v>10800</v>
      </c>
      <c r="AF1134" s="182"/>
      <c r="AH1134" s="34" t="s">
        <v>35</v>
      </c>
    </row>
    <row r="1135" s="114" customFormat="1" ht="36" spans="1:34">
      <c r="A1135" s="37">
        <v>176</v>
      </c>
      <c r="B1135" s="37" t="s">
        <v>27</v>
      </c>
      <c r="C1135" s="37" t="s">
        <v>2327</v>
      </c>
      <c r="D1135" s="34" t="s">
        <v>35</v>
      </c>
      <c r="E1135" s="163" t="s">
        <v>2345</v>
      </c>
      <c r="F1135" s="163" t="s">
        <v>2352</v>
      </c>
      <c r="G1135" s="34" t="s">
        <v>114</v>
      </c>
      <c r="H1135" s="166" t="s">
        <v>2724</v>
      </c>
      <c r="I1135" s="163" t="s">
        <v>2725</v>
      </c>
      <c r="J1135" s="163" t="s">
        <v>2725</v>
      </c>
      <c r="K1135" s="163" t="s">
        <v>2713</v>
      </c>
      <c r="L1135" s="163" t="s">
        <v>2713</v>
      </c>
      <c r="M1135" s="167">
        <v>46001</v>
      </c>
      <c r="N1135" s="167">
        <v>46002</v>
      </c>
      <c r="O1135" s="167">
        <v>46366</v>
      </c>
      <c r="P1135" s="163">
        <v>9.5</v>
      </c>
      <c r="Q1135" s="174">
        <v>90000</v>
      </c>
      <c r="R1135" s="175">
        <v>0.1</v>
      </c>
      <c r="S1135" s="176">
        <v>9000</v>
      </c>
      <c r="T1135" s="164">
        <v>85500</v>
      </c>
      <c r="U1135" s="164">
        <v>8550</v>
      </c>
      <c r="V1135" s="164">
        <v>0.1</v>
      </c>
      <c r="W1135" s="164">
        <v>38475</v>
      </c>
      <c r="X1135" s="160">
        <v>0.45</v>
      </c>
      <c r="Y1135" s="164">
        <v>961.875</v>
      </c>
      <c r="Z1135" s="177">
        <v>0.1125</v>
      </c>
      <c r="AA1135" s="164">
        <v>2885.625</v>
      </c>
      <c r="AB1135" s="160">
        <v>0.3375</v>
      </c>
      <c r="AC1135" s="164">
        <v>38475</v>
      </c>
      <c r="AD1135" s="180">
        <v>0.45</v>
      </c>
      <c r="AE1135" s="147">
        <v>8550</v>
      </c>
      <c r="AF1135" s="182"/>
      <c r="AH1135" s="34" t="s">
        <v>35</v>
      </c>
    </row>
    <row r="1136" s="114" customFormat="1" ht="36" spans="1:34">
      <c r="A1136" s="37">
        <v>177</v>
      </c>
      <c r="B1136" s="37" t="s">
        <v>27</v>
      </c>
      <c r="C1136" s="37" t="s">
        <v>2327</v>
      </c>
      <c r="D1136" s="34" t="s">
        <v>35</v>
      </c>
      <c r="E1136" s="163" t="s">
        <v>2345</v>
      </c>
      <c r="F1136" s="163" t="s">
        <v>2352</v>
      </c>
      <c r="G1136" s="34" t="s">
        <v>114</v>
      </c>
      <c r="H1136" s="166" t="s">
        <v>2726</v>
      </c>
      <c r="I1136" s="163" t="s">
        <v>2565</v>
      </c>
      <c r="J1136" s="163" t="s">
        <v>2565</v>
      </c>
      <c r="K1136" s="163" t="s">
        <v>2713</v>
      </c>
      <c r="L1136" s="163" t="s">
        <v>2713</v>
      </c>
      <c r="M1136" s="167">
        <v>46001</v>
      </c>
      <c r="N1136" s="167">
        <v>46002</v>
      </c>
      <c r="O1136" s="167">
        <v>46366</v>
      </c>
      <c r="P1136" s="163">
        <v>10</v>
      </c>
      <c r="Q1136" s="174">
        <v>90000</v>
      </c>
      <c r="R1136" s="175">
        <v>0.1</v>
      </c>
      <c r="S1136" s="176">
        <v>9000</v>
      </c>
      <c r="T1136" s="164">
        <v>90000</v>
      </c>
      <c r="U1136" s="164">
        <v>9000</v>
      </c>
      <c r="V1136" s="164">
        <v>0.1</v>
      </c>
      <c r="W1136" s="164">
        <v>40500</v>
      </c>
      <c r="X1136" s="160">
        <v>0.45</v>
      </c>
      <c r="Y1136" s="164">
        <v>1012.5</v>
      </c>
      <c r="Z1136" s="177">
        <v>0.1125</v>
      </c>
      <c r="AA1136" s="164">
        <v>3037.5</v>
      </c>
      <c r="AB1136" s="160">
        <v>0.3375</v>
      </c>
      <c r="AC1136" s="164">
        <v>40500</v>
      </c>
      <c r="AD1136" s="180">
        <v>0.45</v>
      </c>
      <c r="AE1136" s="147">
        <v>9000</v>
      </c>
      <c r="AF1136" s="182"/>
      <c r="AH1136" s="34" t="s">
        <v>35</v>
      </c>
    </row>
    <row r="1137" s="114" customFormat="1" ht="36" spans="1:34">
      <c r="A1137" s="37">
        <v>178</v>
      </c>
      <c r="B1137" s="37" t="s">
        <v>27</v>
      </c>
      <c r="C1137" s="37" t="s">
        <v>2327</v>
      </c>
      <c r="D1137" s="34" t="s">
        <v>35</v>
      </c>
      <c r="E1137" s="163" t="s">
        <v>2345</v>
      </c>
      <c r="F1137" s="163" t="s">
        <v>2352</v>
      </c>
      <c r="G1137" s="34" t="s">
        <v>114</v>
      </c>
      <c r="H1137" s="166" t="s">
        <v>2727</v>
      </c>
      <c r="I1137" s="163" t="s">
        <v>2728</v>
      </c>
      <c r="J1137" s="163" t="s">
        <v>2728</v>
      </c>
      <c r="K1137" s="163" t="s">
        <v>2713</v>
      </c>
      <c r="L1137" s="163" t="s">
        <v>2713</v>
      </c>
      <c r="M1137" s="167">
        <v>46001</v>
      </c>
      <c r="N1137" s="167">
        <v>46002</v>
      </c>
      <c r="O1137" s="167">
        <v>46366</v>
      </c>
      <c r="P1137" s="163">
        <v>23.2</v>
      </c>
      <c r="Q1137" s="174">
        <v>90000</v>
      </c>
      <c r="R1137" s="175">
        <v>0.1</v>
      </c>
      <c r="S1137" s="176">
        <v>9000</v>
      </c>
      <c r="T1137" s="164">
        <v>208800</v>
      </c>
      <c r="U1137" s="164">
        <v>20880</v>
      </c>
      <c r="V1137" s="164">
        <v>0.1</v>
      </c>
      <c r="W1137" s="164">
        <v>93960</v>
      </c>
      <c r="X1137" s="160">
        <v>0.45</v>
      </c>
      <c r="Y1137" s="164">
        <v>2349</v>
      </c>
      <c r="Z1137" s="177">
        <v>0.1125</v>
      </c>
      <c r="AA1137" s="164">
        <v>7047</v>
      </c>
      <c r="AB1137" s="160">
        <v>0.3375</v>
      </c>
      <c r="AC1137" s="164">
        <v>93960</v>
      </c>
      <c r="AD1137" s="180">
        <v>0.45</v>
      </c>
      <c r="AE1137" s="147">
        <v>20880</v>
      </c>
      <c r="AF1137" s="182"/>
      <c r="AH1137" s="34" t="s">
        <v>35</v>
      </c>
    </row>
    <row r="1138" s="114" customFormat="1" ht="36" spans="1:34">
      <c r="A1138" s="37">
        <v>179</v>
      </c>
      <c r="B1138" s="37" t="s">
        <v>27</v>
      </c>
      <c r="C1138" s="37" t="s">
        <v>2327</v>
      </c>
      <c r="D1138" s="34" t="s">
        <v>35</v>
      </c>
      <c r="E1138" s="163" t="s">
        <v>2345</v>
      </c>
      <c r="F1138" s="163" t="s">
        <v>2352</v>
      </c>
      <c r="G1138" s="34" t="s">
        <v>114</v>
      </c>
      <c r="H1138" s="166" t="s">
        <v>2729</v>
      </c>
      <c r="I1138" s="163" t="s">
        <v>2730</v>
      </c>
      <c r="J1138" s="163" t="s">
        <v>2730</v>
      </c>
      <c r="K1138" s="163" t="s">
        <v>2574</v>
      </c>
      <c r="L1138" s="163" t="s">
        <v>2574</v>
      </c>
      <c r="M1138" s="167">
        <v>46002</v>
      </c>
      <c r="N1138" s="167">
        <v>46003</v>
      </c>
      <c r="O1138" s="167">
        <v>46367</v>
      </c>
      <c r="P1138" s="163">
        <v>13.5</v>
      </c>
      <c r="Q1138" s="174">
        <v>90000</v>
      </c>
      <c r="R1138" s="175">
        <v>0.1</v>
      </c>
      <c r="S1138" s="176">
        <v>9000</v>
      </c>
      <c r="T1138" s="164">
        <v>121500</v>
      </c>
      <c r="U1138" s="164">
        <v>12150</v>
      </c>
      <c r="V1138" s="164">
        <v>0.1</v>
      </c>
      <c r="W1138" s="164">
        <v>54675</v>
      </c>
      <c r="X1138" s="160">
        <v>0.45</v>
      </c>
      <c r="Y1138" s="164">
        <v>1366.875</v>
      </c>
      <c r="Z1138" s="177">
        <v>0.1125</v>
      </c>
      <c r="AA1138" s="164">
        <v>4100.625</v>
      </c>
      <c r="AB1138" s="160">
        <v>0.3375</v>
      </c>
      <c r="AC1138" s="164">
        <v>54675</v>
      </c>
      <c r="AD1138" s="180">
        <v>0.45</v>
      </c>
      <c r="AE1138" s="147">
        <v>12150</v>
      </c>
      <c r="AF1138" s="182"/>
      <c r="AH1138" s="34" t="s">
        <v>35</v>
      </c>
    </row>
    <row r="1139" s="114" customFormat="1" ht="36" spans="1:34">
      <c r="A1139" s="37">
        <v>180</v>
      </c>
      <c r="B1139" s="37" t="s">
        <v>27</v>
      </c>
      <c r="C1139" s="37" t="s">
        <v>2327</v>
      </c>
      <c r="D1139" s="34" t="s">
        <v>35</v>
      </c>
      <c r="E1139" s="163" t="s">
        <v>2345</v>
      </c>
      <c r="F1139" s="163" t="s">
        <v>2352</v>
      </c>
      <c r="G1139" s="34" t="s">
        <v>114</v>
      </c>
      <c r="H1139" s="166" t="s">
        <v>2731</v>
      </c>
      <c r="I1139" s="163" t="s">
        <v>2706</v>
      </c>
      <c r="J1139" s="163" t="s">
        <v>2706</v>
      </c>
      <c r="K1139" s="163" t="s">
        <v>2355</v>
      </c>
      <c r="L1139" s="163" t="s">
        <v>2355</v>
      </c>
      <c r="M1139" s="167">
        <v>46003</v>
      </c>
      <c r="N1139" s="167">
        <v>46004</v>
      </c>
      <c r="O1139" s="167">
        <v>46368</v>
      </c>
      <c r="P1139" s="163">
        <v>27.1</v>
      </c>
      <c r="Q1139" s="174">
        <v>90000</v>
      </c>
      <c r="R1139" s="175">
        <v>0.1</v>
      </c>
      <c r="S1139" s="176">
        <v>9000</v>
      </c>
      <c r="T1139" s="164">
        <v>243900</v>
      </c>
      <c r="U1139" s="164">
        <v>24390</v>
      </c>
      <c r="V1139" s="164">
        <v>0.1</v>
      </c>
      <c r="W1139" s="164">
        <v>109755</v>
      </c>
      <c r="X1139" s="160">
        <v>0.45</v>
      </c>
      <c r="Y1139" s="164">
        <v>2743.875</v>
      </c>
      <c r="Z1139" s="177">
        <v>0.1125</v>
      </c>
      <c r="AA1139" s="164">
        <v>8231.625</v>
      </c>
      <c r="AB1139" s="160">
        <v>0.3375</v>
      </c>
      <c r="AC1139" s="164">
        <v>109755</v>
      </c>
      <c r="AD1139" s="180">
        <v>0.45</v>
      </c>
      <c r="AE1139" s="147">
        <v>24390</v>
      </c>
      <c r="AF1139" s="182"/>
      <c r="AH1139" s="34" t="s">
        <v>35</v>
      </c>
    </row>
    <row r="1140" s="114" customFormat="1" ht="36" spans="1:34">
      <c r="A1140" s="37">
        <v>181</v>
      </c>
      <c r="B1140" s="37" t="s">
        <v>27</v>
      </c>
      <c r="C1140" s="37" t="s">
        <v>2327</v>
      </c>
      <c r="D1140" s="34" t="s">
        <v>35</v>
      </c>
      <c r="E1140" s="163" t="s">
        <v>2345</v>
      </c>
      <c r="F1140" s="163" t="s">
        <v>2545</v>
      </c>
      <c r="G1140" s="34" t="s">
        <v>114</v>
      </c>
      <c r="H1140" s="166" t="s">
        <v>2732</v>
      </c>
      <c r="I1140" s="163" t="s">
        <v>2702</v>
      </c>
      <c r="J1140" s="163" t="s">
        <v>2702</v>
      </c>
      <c r="K1140" s="163" t="s">
        <v>2733</v>
      </c>
      <c r="L1140" s="163" t="s">
        <v>2733</v>
      </c>
      <c r="M1140" s="167">
        <v>46003</v>
      </c>
      <c r="N1140" s="167">
        <v>46004</v>
      </c>
      <c r="O1140" s="167">
        <v>46368</v>
      </c>
      <c r="P1140" s="163">
        <v>30</v>
      </c>
      <c r="Q1140" s="174">
        <v>90000</v>
      </c>
      <c r="R1140" s="175">
        <v>0.1</v>
      </c>
      <c r="S1140" s="176">
        <v>9000</v>
      </c>
      <c r="T1140" s="164">
        <v>270000</v>
      </c>
      <c r="U1140" s="164">
        <v>27000</v>
      </c>
      <c r="V1140" s="164">
        <v>0.1</v>
      </c>
      <c r="W1140" s="164">
        <v>121500</v>
      </c>
      <c r="X1140" s="160">
        <v>0.45</v>
      </c>
      <c r="Y1140" s="164">
        <v>3037.5</v>
      </c>
      <c r="Z1140" s="177">
        <v>0.1125</v>
      </c>
      <c r="AA1140" s="164">
        <v>9112.5</v>
      </c>
      <c r="AB1140" s="160">
        <v>0.3375</v>
      </c>
      <c r="AC1140" s="164">
        <v>121500</v>
      </c>
      <c r="AD1140" s="180">
        <v>0.45</v>
      </c>
      <c r="AE1140" s="147">
        <v>27000</v>
      </c>
      <c r="AF1140" s="182"/>
      <c r="AH1140" s="34" t="s">
        <v>35</v>
      </c>
    </row>
    <row r="1141" s="114" customFormat="1" ht="36" spans="1:34">
      <c r="A1141" s="37">
        <v>182</v>
      </c>
      <c r="B1141" s="37" t="s">
        <v>27</v>
      </c>
      <c r="C1141" s="37" t="s">
        <v>2327</v>
      </c>
      <c r="D1141" s="34" t="s">
        <v>35</v>
      </c>
      <c r="E1141" s="163" t="s">
        <v>2345</v>
      </c>
      <c r="F1141" s="163" t="s">
        <v>2352</v>
      </c>
      <c r="G1141" s="34" t="s">
        <v>114</v>
      </c>
      <c r="H1141" s="166" t="s">
        <v>2734</v>
      </c>
      <c r="I1141" s="163" t="s">
        <v>2735</v>
      </c>
      <c r="J1141" s="163" t="s">
        <v>2735</v>
      </c>
      <c r="K1141" s="163" t="s">
        <v>2713</v>
      </c>
      <c r="L1141" s="163" t="s">
        <v>2713</v>
      </c>
      <c r="M1141" s="167">
        <v>46003</v>
      </c>
      <c r="N1141" s="167">
        <v>46004</v>
      </c>
      <c r="O1141" s="167">
        <v>46368</v>
      </c>
      <c r="P1141" s="163">
        <v>40.74</v>
      </c>
      <c r="Q1141" s="174">
        <v>90000</v>
      </c>
      <c r="R1141" s="175">
        <v>0.1</v>
      </c>
      <c r="S1141" s="176">
        <v>9000</v>
      </c>
      <c r="T1141" s="164">
        <v>366660</v>
      </c>
      <c r="U1141" s="164">
        <v>36666</v>
      </c>
      <c r="V1141" s="164">
        <v>0.1</v>
      </c>
      <c r="W1141" s="164">
        <v>164997</v>
      </c>
      <c r="X1141" s="160">
        <v>0.45</v>
      </c>
      <c r="Y1141" s="164">
        <v>4124.925</v>
      </c>
      <c r="Z1141" s="177">
        <v>0.1125</v>
      </c>
      <c r="AA1141" s="164">
        <v>12374.775</v>
      </c>
      <c r="AB1141" s="160">
        <v>0.3375</v>
      </c>
      <c r="AC1141" s="164">
        <v>164997</v>
      </c>
      <c r="AD1141" s="180">
        <v>0.45</v>
      </c>
      <c r="AE1141" s="147">
        <v>36666</v>
      </c>
      <c r="AF1141" s="182"/>
      <c r="AH1141" s="34" t="s">
        <v>35</v>
      </c>
    </row>
    <row r="1142" s="114" customFormat="1" ht="36" spans="1:34">
      <c r="A1142" s="37">
        <v>183</v>
      </c>
      <c r="B1142" s="37" t="s">
        <v>27</v>
      </c>
      <c r="C1142" s="37" t="s">
        <v>2327</v>
      </c>
      <c r="D1142" s="34" t="s">
        <v>35</v>
      </c>
      <c r="E1142" s="163" t="s">
        <v>2345</v>
      </c>
      <c r="F1142" s="163" t="s">
        <v>2736</v>
      </c>
      <c r="G1142" s="34" t="s">
        <v>114</v>
      </c>
      <c r="H1142" s="166" t="s">
        <v>2734</v>
      </c>
      <c r="I1142" s="163" t="s">
        <v>2735</v>
      </c>
      <c r="J1142" s="163" t="s">
        <v>2735</v>
      </c>
      <c r="K1142" s="163" t="s">
        <v>2713</v>
      </c>
      <c r="L1142" s="163" t="s">
        <v>2713</v>
      </c>
      <c r="M1142" s="167">
        <v>46003</v>
      </c>
      <c r="N1142" s="167">
        <v>46004</v>
      </c>
      <c r="O1142" s="167">
        <v>46368</v>
      </c>
      <c r="P1142" s="163">
        <v>6.59</v>
      </c>
      <c r="Q1142" s="174">
        <v>90000</v>
      </c>
      <c r="R1142" s="175">
        <v>0.1</v>
      </c>
      <c r="S1142" s="176">
        <v>9000</v>
      </c>
      <c r="T1142" s="164">
        <v>59310</v>
      </c>
      <c r="U1142" s="164">
        <v>5931</v>
      </c>
      <c r="V1142" s="164">
        <v>0.1</v>
      </c>
      <c r="W1142" s="164">
        <v>26689.5</v>
      </c>
      <c r="X1142" s="160">
        <v>0.45</v>
      </c>
      <c r="Y1142" s="164">
        <v>667.2375</v>
      </c>
      <c r="Z1142" s="177">
        <v>0.1125</v>
      </c>
      <c r="AA1142" s="164">
        <v>2001.7125</v>
      </c>
      <c r="AB1142" s="160">
        <v>0.3375</v>
      </c>
      <c r="AC1142" s="164">
        <v>26689.5</v>
      </c>
      <c r="AD1142" s="180">
        <v>0.45</v>
      </c>
      <c r="AE1142" s="147">
        <v>5931</v>
      </c>
      <c r="AF1142" s="182"/>
      <c r="AH1142" s="34" t="s">
        <v>35</v>
      </c>
    </row>
    <row r="1143" s="114" customFormat="1" ht="36" spans="1:34">
      <c r="A1143" s="37">
        <v>184</v>
      </c>
      <c r="B1143" s="37" t="s">
        <v>27</v>
      </c>
      <c r="C1143" s="37" t="s">
        <v>2327</v>
      </c>
      <c r="D1143" s="34" t="s">
        <v>35</v>
      </c>
      <c r="E1143" s="163" t="s">
        <v>2345</v>
      </c>
      <c r="F1143" s="163" t="s">
        <v>2352</v>
      </c>
      <c r="G1143" s="34" t="s">
        <v>114</v>
      </c>
      <c r="H1143" s="166" t="s">
        <v>2737</v>
      </c>
      <c r="I1143" s="163" t="s">
        <v>2738</v>
      </c>
      <c r="J1143" s="163" t="s">
        <v>2738</v>
      </c>
      <c r="K1143" s="163" t="s">
        <v>2355</v>
      </c>
      <c r="L1143" s="163" t="s">
        <v>2355</v>
      </c>
      <c r="M1143" s="167">
        <v>46003</v>
      </c>
      <c r="N1143" s="167">
        <v>46004</v>
      </c>
      <c r="O1143" s="167">
        <v>46368</v>
      </c>
      <c r="P1143" s="163">
        <v>9.54</v>
      </c>
      <c r="Q1143" s="174">
        <v>90000</v>
      </c>
      <c r="R1143" s="175">
        <v>0.1</v>
      </c>
      <c r="S1143" s="176">
        <v>9000</v>
      </c>
      <c r="T1143" s="164">
        <v>85860</v>
      </c>
      <c r="U1143" s="164">
        <v>8586</v>
      </c>
      <c r="V1143" s="164">
        <v>0.1</v>
      </c>
      <c r="W1143" s="164">
        <v>38637</v>
      </c>
      <c r="X1143" s="160">
        <v>0.45</v>
      </c>
      <c r="Y1143" s="164">
        <v>965.925</v>
      </c>
      <c r="Z1143" s="177">
        <v>0.1125</v>
      </c>
      <c r="AA1143" s="164">
        <v>2897.775</v>
      </c>
      <c r="AB1143" s="160">
        <v>0.3375</v>
      </c>
      <c r="AC1143" s="164">
        <v>38637</v>
      </c>
      <c r="AD1143" s="180">
        <v>0.45</v>
      </c>
      <c r="AE1143" s="147">
        <v>8586</v>
      </c>
      <c r="AF1143" s="182"/>
      <c r="AH1143" s="34" t="s">
        <v>35</v>
      </c>
    </row>
    <row r="1144" s="114" customFormat="1" ht="36" spans="1:34">
      <c r="A1144" s="37">
        <v>185</v>
      </c>
      <c r="B1144" s="37" t="s">
        <v>27</v>
      </c>
      <c r="C1144" s="37" t="s">
        <v>2327</v>
      </c>
      <c r="D1144" s="34" t="s">
        <v>35</v>
      </c>
      <c r="E1144" s="163" t="s">
        <v>2345</v>
      </c>
      <c r="F1144" s="163" t="s">
        <v>2352</v>
      </c>
      <c r="G1144" s="34" t="s">
        <v>114</v>
      </c>
      <c r="H1144" s="166" t="s">
        <v>2739</v>
      </c>
      <c r="I1144" s="163" t="s">
        <v>2740</v>
      </c>
      <c r="J1144" s="163" t="s">
        <v>2740</v>
      </c>
      <c r="K1144" s="163" t="s">
        <v>2574</v>
      </c>
      <c r="L1144" s="163" t="s">
        <v>2574</v>
      </c>
      <c r="M1144" s="167">
        <v>46003</v>
      </c>
      <c r="N1144" s="167">
        <v>46004</v>
      </c>
      <c r="O1144" s="167">
        <v>46368</v>
      </c>
      <c r="P1144" s="163">
        <v>19</v>
      </c>
      <c r="Q1144" s="174">
        <v>90000</v>
      </c>
      <c r="R1144" s="175">
        <v>0.1</v>
      </c>
      <c r="S1144" s="176">
        <v>9000</v>
      </c>
      <c r="T1144" s="164">
        <v>171000</v>
      </c>
      <c r="U1144" s="164">
        <v>17100</v>
      </c>
      <c r="V1144" s="164">
        <v>0.1</v>
      </c>
      <c r="W1144" s="164">
        <v>76950</v>
      </c>
      <c r="X1144" s="160">
        <v>0.45</v>
      </c>
      <c r="Y1144" s="164">
        <v>1923.75</v>
      </c>
      <c r="Z1144" s="177">
        <v>0.1125</v>
      </c>
      <c r="AA1144" s="164">
        <v>5771.25</v>
      </c>
      <c r="AB1144" s="160">
        <v>0.3375</v>
      </c>
      <c r="AC1144" s="164">
        <v>76950</v>
      </c>
      <c r="AD1144" s="180">
        <v>0.45</v>
      </c>
      <c r="AE1144" s="147">
        <v>17100</v>
      </c>
      <c r="AF1144" s="182"/>
      <c r="AH1144" s="34" t="s">
        <v>35</v>
      </c>
    </row>
    <row r="1145" s="114" customFormat="1" ht="36" spans="1:34">
      <c r="A1145" s="37">
        <v>186</v>
      </c>
      <c r="B1145" s="37" t="s">
        <v>27</v>
      </c>
      <c r="C1145" s="37" t="s">
        <v>2327</v>
      </c>
      <c r="D1145" s="34" t="s">
        <v>35</v>
      </c>
      <c r="E1145" s="163" t="s">
        <v>2345</v>
      </c>
      <c r="F1145" s="163" t="s">
        <v>2367</v>
      </c>
      <c r="G1145" s="34" t="s">
        <v>114</v>
      </c>
      <c r="H1145" s="166" t="s">
        <v>2741</v>
      </c>
      <c r="I1145" s="163" t="s">
        <v>2742</v>
      </c>
      <c r="J1145" s="163" t="s">
        <v>2742</v>
      </c>
      <c r="K1145" s="163" t="s">
        <v>2641</v>
      </c>
      <c r="L1145" s="163" t="s">
        <v>2641</v>
      </c>
      <c r="M1145" s="167">
        <v>46003</v>
      </c>
      <c r="N1145" s="167">
        <v>46004</v>
      </c>
      <c r="O1145" s="167">
        <v>46368</v>
      </c>
      <c r="P1145" s="163">
        <v>48</v>
      </c>
      <c r="Q1145" s="174">
        <v>50000</v>
      </c>
      <c r="R1145" s="175">
        <v>0.1</v>
      </c>
      <c r="S1145" s="176">
        <v>5000</v>
      </c>
      <c r="T1145" s="164">
        <v>240000</v>
      </c>
      <c r="U1145" s="164">
        <v>24000</v>
      </c>
      <c r="V1145" s="164">
        <v>0.1</v>
      </c>
      <c r="W1145" s="164">
        <v>108000</v>
      </c>
      <c r="X1145" s="160">
        <v>0.45</v>
      </c>
      <c r="Y1145" s="164">
        <v>2700</v>
      </c>
      <c r="Z1145" s="177">
        <v>0.1125</v>
      </c>
      <c r="AA1145" s="164">
        <v>8100</v>
      </c>
      <c r="AB1145" s="160">
        <v>0.3375</v>
      </c>
      <c r="AC1145" s="164">
        <v>108000</v>
      </c>
      <c r="AD1145" s="180">
        <v>0.45</v>
      </c>
      <c r="AE1145" s="147">
        <v>24000</v>
      </c>
      <c r="AF1145" s="182"/>
      <c r="AH1145" s="34" t="s">
        <v>35</v>
      </c>
    </row>
    <row r="1146" s="114" customFormat="1" ht="36" spans="1:34">
      <c r="A1146" s="37">
        <v>187</v>
      </c>
      <c r="B1146" s="37" t="s">
        <v>27</v>
      </c>
      <c r="C1146" s="37" t="s">
        <v>2327</v>
      </c>
      <c r="D1146" s="34" t="s">
        <v>35</v>
      </c>
      <c r="E1146" s="163" t="s">
        <v>2345</v>
      </c>
      <c r="F1146" s="163" t="s">
        <v>2352</v>
      </c>
      <c r="G1146" s="34" t="s">
        <v>114</v>
      </c>
      <c r="H1146" s="166" t="s">
        <v>2743</v>
      </c>
      <c r="I1146" s="163" t="s">
        <v>2744</v>
      </c>
      <c r="J1146" s="163" t="s">
        <v>2744</v>
      </c>
      <c r="K1146" s="163" t="s">
        <v>2355</v>
      </c>
      <c r="L1146" s="163" t="s">
        <v>2355</v>
      </c>
      <c r="M1146" s="167">
        <v>46006</v>
      </c>
      <c r="N1146" s="167">
        <v>46007</v>
      </c>
      <c r="O1146" s="167">
        <v>46371</v>
      </c>
      <c r="P1146" s="163">
        <v>115.2</v>
      </c>
      <c r="Q1146" s="174">
        <v>90000</v>
      </c>
      <c r="R1146" s="175">
        <v>0.1</v>
      </c>
      <c r="S1146" s="176">
        <v>9000</v>
      </c>
      <c r="T1146" s="164">
        <v>1036800</v>
      </c>
      <c r="U1146" s="164">
        <v>103680</v>
      </c>
      <c r="V1146" s="164">
        <v>0.1</v>
      </c>
      <c r="W1146" s="164">
        <v>466560</v>
      </c>
      <c r="X1146" s="160">
        <v>0.45</v>
      </c>
      <c r="Y1146" s="164">
        <v>11664</v>
      </c>
      <c r="Z1146" s="177">
        <v>0.1125</v>
      </c>
      <c r="AA1146" s="164">
        <v>34992</v>
      </c>
      <c r="AB1146" s="160">
        <v>0.3375</v>
      </c>
      <c r="AC1146" s="164">
        <v>466560</v>
      </c>
      <c r="AD1146" s="180">
        <v>0.45</v>
      </c>
      <c r="AE1146" s="147">
        <v>103680</v>
      </c>
      <c r="AF1146" s="182"/>
      <c r="AH1146" s="34" t="s">
        <v>35</v>
      </c>
    </row>
    <row r="1147" s="114" customFormat="1" ht="36" spans="1:34">
      <c r="A1147" s="37">
        <v>188</v>
      </c>
      <c r="B1147" s="37" t="s">
        <v>27</v>
      </c>
      <c r="C1147" s="37" t="s">
        <v>2327</v>
      </c>
      <c r="D1147" s="34" t="s">
        <v>35</v>
      </c>
      <c r="E1147" s="163" t="s">
        <v>2345</v>
      </c>
      <c r="F1147" s="163" t="s">
        <v>2545</v>
      </c>
      <c r="G1147" s="34" t="s">
        <v>114</v>
      </c>
      <c r="H1147" s="166" t="s">
        <v>2745</v>
      </c>
      <c r="I1147" s="163" t="s">
        <v>2547</v>
      </c>
      <c r="J1147" s="163" t="s">
        <v>2547</v>
      </c>
      <c r="K1147" s="163" t="s">
        <v>2355</v>
      </c>
      <c r="L1147" s="163" t="s">
        <v>2355</v>
      </c>
      <c r="M1147" s="167">
        <v>46006</v>
      </c>
      <c r="N1147" s="167">
        <v>46007</v>
      </c>
      <c r="O1147" s="167">
        <v>46371</v>
      </c>
      <c r="P1147" s="163">
        <v>32</v>
      </c>
      <c r="Q1147" s="174">
        <v>90000</v>
      </c>
      <c r="R1147" s="175">
        <v>0.1</v>
      </c>
      <c r="S1147" s="176">
        <v>9000</v>
      </c>
      <c r="T1147" s="164">
        <v>288000</v>
      </c>
      <c r="U1147" s="164">
        <v>28800</v>
      </c>
      <c r="V1147" s="164">
        <v>0.1</v>
      </c>
      <c r="W1147" s="164">
        <v>129600</v>
      </c>
      <c r="X1147" s="160">
        <v>0.45</v>
      </c>
      <c r="Y1147" s="164">
        <v>3240</v>
      </c>
      <c r="Z1147" s="177">
        <v>0.1125</v>
      </c>
      <c r="AA1147" s="164">
        <v>9720</v>
      </c>
      <c r="AB1147" s="160">
        <v>0.3375</v>
      </c>
      <c r="AC1147" s="164">
        <v>129600</v>
      </c>
      <c r="AD1147" s="180">
        <v>0.45</v>
      </c>
      <c r="AE1147" s="147">
        <v>28800</v>
      </c>
      <c r="AF1147" s="182"/>
      <c r="AH1147" s="34" t="s">
        <v>35</v>
      </c>
    </row>
    <row r="1148" s="114" customFormat="1" ht="36" spans="1:34">
      <c r="A1148" s="37">
        <v>189</v>
      </c>
      <c r="B1148" s="37" t="s">
        <v>27</v>
      </c>
      <c r="C1148" s="37" t="s">
        <v>2327</v>
      </c>
      <c r="D1148" s="34" t="s">
        <v>35</v>
      </c>
      <c r="E1148" s="163" t="s">
        <v>2345</v>
      </c>
      <c r="F1148" s="163" t="s">
        <v>2346</v>
      </c>
      <c r="G1148" s="34" t="s">
        <v>114</v>
      </c>
      <c r="H1148" s="166" t="s">
        <v>2746</v>
      </c>
      <c r="I1148" s="163" t="s">
        <v>2747</v>
      </c>
      <c r="J1148" s="163" t="s">
        <v>2747</v>
      </c>
      <c r="K1148" s="163" t="s">
        <v>2748</v>
      </c>
      <c r="L1148" s="163" t="s">
        <v>2748</v>
      </c>
      <c r="M1148" s="167">
        <v>46007</v>
      </c>
      <c r="N1148" s="167">
        <v>46008</v>
      </c>
      <c r="O1148" s="167">
        <v>46372</v>
      </c>
      <c r="P1148" s="163">
        <v>130</v>
      </c>
      <c r="Q1148" s="174">
        <v>72000</v>
      </c>
      <c r="R1148" s="175">
        <v>0.1</v>
      </c>
      <c r="S1148" s="176">
        <v>7200</v>
      </c>
      <c r="T1148" s="164">
        <v>936000</v>
      </c>
      <c r="U1148" s="164">
        <v>93600</v>
      </c>
      <c r="V1148" s="164">
        <v>0.1</v>
      </c>
      <c r="W1148" s="164">
        <v>421200</v>
      </c>
      <c r="X1148" s="160">
        <v>0.45</v>
      </c>
      <c r="Y1148" s="164">
        <v>10530</v>
      </c>
      <c r="Z1148" s="177">
        <v>0.1125</v>
      </c>
      <c r="AA1148" s="164">
        <v>31590</v>
      </c>
      <c r="AB1148" s="160">
        <v>0.3375</v>
      </c>
      <c r="AC1148" s="164">
        <v>421200</v>
      </c>
      <c r="AD1148" s="180">
        <v>0.45</v>
      </c>
      <c r="AE1148" s="147">
        <v>93600</v>
      </c>
      <c r="AF1148" s="182"/>
      <c r="AH1148" s="34" t="s">
        <v>35</v>
      </c>
    </row>
    <row r="1149" s="114" customFormat="1" ht="36" spans="1:34">
      <c r="A1149" s="37">
        <v>190</v>
      </c>
      <c r="B1149" s="37" t="s">
        <v>27</v>
      </c>
      <c r="C1149" s="37" t="s">
        <v>2327</v>
      </c>
      <c r="D1149" s="34" t="s">
        <v>35</v>
      </c>
      <c r="E1149" s="163" t="s">
        <v>2345</v>
      </c>
      <c r="F1149" s="163" t="s">
        <v>2749</v>
      </c>
      <c r="G1149" s="34" t="s">
        <v>114</v>
      </c>
      <c r="H1149" s="166" t="s">
        <v>2746</v>
      </c>
      <c r="I1149" s="163" t="s">
        <v>2747</v>
      </c>
      <c r="J1149" s="163" t="s">
        <v>2747</v>
      </c>
      <c r="K1149" s="163" t="s">
        <v>2748</v>
      </c>
      <c r="L1149" s="163" t="s">
        <v>2748</v>
      </c>
      <c r="M1149" s="167">
        <v>46007</v>
      </c>
      <c r="N1149" s="167">
        <v>46008</v>
      </c>
      <c r="O1149" s="167">
        <v>46372</v>
      </c>
      <c r="P1149" s="163">
        <v>36.1</v>
      </c>
      <c r="Q1149" s="174">
        <v>51000</v>
      </c>
      <c r="R1149" s="175">
        <v>0.1</v>
      </c>
      <c r="S1149" s="176">
        <v>5100</v>
      </c>
      <c r="T1149" s="164">
        <v>184110</v>
      </c>
      <c r="U1149" s="164">
        <v>18411</v>
      </c>
      <c r="V1149" s="164">
        <v>0.1</v>
      </c>
      <c r="W1149" s="164">
        <v>82849.5</v>
      </c>
      <c r="X1149" s="160">
        <v>0.45</v>
      </c>
      <c r="Y1149" s="164">
        <v>2071.2375</v>
      </c>
      <c r="Z1149" s="177">
        <v>0.1125</v>
      </c>
      <c r="AA1149" s="164">
        <v>6213.7125</v>
      </c>
      <c r="AB1149" s="160">
        <v>0.3375</v>
      </c>
      <c r="AC1149" s="164">
        <v>82849.5</v>
      </c>
      <c r="AD1149" s="180">
        <v>0.45</v>
      </c>
      <c r="AE1149" s="147">
        <v>18411</v>
      </c>
      <c r="AF1149" s="182"/>
      <c r="AH1149" s="34" t="s">
        <v>35</v>
      </c>
    </row>
    <row r="1150" s="114" customFormat="1" ht="36" spans="1:34">
      <c r="A1150" s="37">
        <v>191</v>
      </c>
      <c r="B1150" s="37" t="s">
        <v>27</v>
      </c>
      <c r="C1150" s="37" t="s">
        <v>2327</v>
      </c>
      <c r="D1150" s="34" t="s">
        <v>35</v>
      </c>
      <c r="E1150" s="163" t="s">
        <v>2345</v>
      </c>
      <c r="F1150" s="163" t="s">
        <v>2749</v>
      </c>
      <c r="G1150" s="34" t="s">
        <v>114</v>
      </c>
      <c r="H1150" s="166" t="s">
        <v>2750</v>
      </c>
      <c r="I1150" s="163" t="s">
        <v>2747</v>
      </c>
      <c r="J1150" s="163" t="s">
        <v>2747</v>
      </c>
      <c r="K1150" s="163" t="s">
        <v>2349</v>
      </c>
      <c r="L1150" s="163" t="s">
        <v>2349</v>
      </c>
      <c r="M1150" s="167">
        <v>46007</v>
      </c>
      <c r="N1150" s="167">
        <v>46008</v>
      </c>
      <c r="O1150" s="167">
        <v>46372</v>
      </c>
      <c r="P1150" s="163">
        <v>89.5</v>
      </c>
      <c r="Q1150" s="174">
        <v>51000</v>
      </c>
      <c r="R1150" s="175">
        <v>0.1</v>
      </c>
      <c r="S1150" s="176">
        <v>5100</v>
      </c>
      <c r="T1150" s="164">
        <v>456450</v>
      </c>
      <c r="U1150" s="164">
        <v>45645</v>
      </c>
      <c r="V1150" s="164">
        <v>0.1</v>
      </c>
      <c r="W1150" s="164">
        <v>205402.5</v>
      </c>
      <c r="X1150" s="160">
        <v>0.45</v>
      </c>
      <c r="Y1150" s="164">
        <v>5135.0625</v>
      </c>
      <c r="Z1150" s="177">
        <v>0.1125</v>
      </c>
      <c r="AA1150" s="164">
        <v>15405.1875</v>
      </c>
      <c r="AB1150" s="160">
        <v>0.3375</v>
      </c>
      <c r="AC1150" s="164">
        <v>205402.5</v>
      </c>
      <c r="AD1150" s="180">
        <v>0.45</v>
      </c>
      <c r="AE1150" s="147">
        <v>45645</v>
      </c>
      <c r="AF1150" s="182"/>
      <c r="AH1150" s="34" t="s">
        <v>35</v>
      </c>
    </row>
    <row r="1151" s="114" customFormat="1" ht="48" spans="1:34">
      <c r="A1151" s="37">
        <v>192</v>
      </c>
      <c r="B1151" s="37" t="s">
        <v>27</v>
      </c>
      <c r="C1151" s="37" t="s">
        <v>2751</v>
      </c>
      <c r="D1151" s="34" t="s">
        <v>31</v>
      </c>
      <c r="E1151" s="163" t="s">
        <v>302</v>
      </c>
      <c r="F1151" s="163" t="s">
        <v>302</v>
      </c>
      <c r="G1151" s="34" t="s">
        <v>115</v>
      </c>
      <c r="H1151" s="166" t="s">
        <v>2752</v>
      </c>
      <c r="I1151" s="163" t="s">
        <v>2753</v>
      </c>
      <c r="J1151" s="163" t="s">
        <v>2753</v>
      </c>
      <c r="K1151" s="163" t="s">
        <v>2754</v>
      </c>
      <c r="L1151" s="163" t="s">
        <v>2755</v>
      </c>
      <c r="M1151" s="167">
        <v>45733</v>
      </c>
      <c r="N1151" s="167">
        <v>45737</v>
      </c>
      <c r="O1151" s="167">
        <v>46042</v>
      </c>
      <c r="P1151" s="163">
        <v>46.74</v>
      </c>
      <c r="Q1151" s="174">
        <v>181250</v>
      </c>
      <c r="R1151" s="175">
        <v>0.07</v>
      </c>
      <c r="S1151" s="176">
        <v>12687.5</v>
      </c>
      <c r="T1151" s="164">
        <v>593013.75</v>
      </c>
      <c r="U1151" s="164">
        <v>59301.37</v>
      </c>
      <c r="V1151" s="164">
        <v>0.1</v>
      </c>
      <c r="W1151" s="164">
        <v>266856.19</v>
      </c>
      <c r="X1151" s="160">
        <v>0.45</v>
      </c>
      <c r="Y1151" s="164">
        <v>6671.404125</v>
      </c>
      <c r="Z1151" s="177">
        <v>0.1125</v>
      </c>
      <c r="AA1151" s="164">
        <v>20014.212375</v>
      </c>
      <c r="AB1151" s="160">
        <v>0.3375</v>
      </c>
      <c r="AC1151" s="164">
        <v>266856.19</v>
      </c>
      <c r="AD1151" s="180">
        <v>0.45</v>
      </c>
      <c r="AE1151" s="147">
        <v>59301.37</v>
      </c>
      <c r="AF1151" s="182"/>
      <c r="AG1151" s="114" t="e">
        <f>#REF!-Y1151</f>
        <v>#REF!</v>
      </c>
      <c r="AH1151" s="34" t="s">
        <v>31</v>
      </c>
    </row>
    <row r="1152" s="114" customFormat="1" ht="48" spans="1:34">
      <c r="A1152" s="37">
        <v>193</v>
      </c>
      <c r="B1152" s="37" t="s">
        <v>27</v>
      </c>
      <c r="C1152" s="37" t="s">
        <v>2751</v>
      </c>
      <c r="D1152" s="34" t="s">
        <v>31</v>
      </c>
      <c r="E1152" s="163" t="s">
        <v>2756</v>
      </c>
      <c r="F1152" s="163" t="s">
        <v>2756</v>
      </c>
      <c r="G1152" s="34" t="s">
        <v>115</v>
      </c>
      <c r="H1152" s="166" t="s">
        <v>2757</v>
      </c>
      <c r="I1152" s="163" t="s">
        <v>2758</v>
      </c>
      <c r="J1152" s="163" t="s">
        <v>2758</v>
      </c>
      <c r="K1152" s="163" t="s">
        <v>2759</v>
      </c>
      <c r="L1152" s="163" t="s">
        <v>2760</v>
      </c>
      <c r="M1152" s="167">
        <v>45743</v>
      </c>
      <c r="N1152" s="167">
        <v>45744</v>
      </c>
      <c r="O1152" s="167">
        <v>46042</v>
      </c>
      <c r="P1152" s="163">
        <v>48.4</v>
      </c>
      <c r="Q1152" s="174">
        <v>224000</v>
      </c>
      <c r="R1152" s="175">
        <v>0.063</v>
      </c>
      <c r="S1152" s="176">
        <v>14112</v>
      </c>
      <c r="T1152" s="164">
        <v>683020.8</v>
      </c>
      <c r="U1152" s="164">
        <v>68302.08</v>
      </c>
      <c r="V1152" s="164">
        <v>0.1</v>
      </c>
      <c r="W1152" s="164">
        <v>307359.36</v>
      </c>
      <c r="X1152" s="160">
        <v>0.45</v>
      </c>
      <c r="Y1152" s="164">
        <v>7683.984</v>
      </c>
      <c r="Z1152" s="177">
        <v>0.1125</v>
      </c>
      <c r="AA1152" s="164">
        <v>23051.952</v>
      </c>
      <c r="AB1152" s="160">
        <v>0.3375</v>
      </c>
      <c r="AC1152" s="164">
        <v>307359.36</v>
      </c>
      <c r="AD1152" s="180">
        <v>0.45</v>
      </c>
      <c r="AE1152" s="147">
        <v>68302.08</v>
      </c>
      <c r="AF1152" s="182"/>
      <c r="AG1152" s="114" t="e">
        <f>#REF!-Y1152</f>
        <v>#REF!</v>
      </c>
      <c r="AH1152" s="34" t="s">
        <v>31</v>
      </c>
    </row>
    <row r="1153" s="114" customFormat="1" ht="48" spans="1:34">
      <c r="A1153" s="37">
        <v>194</v>
      </c>
      <c r="B1153" s="37" t="s">
        <v>27</v>
      </c>
      <c r="C1153" s="37" t="s">
        <v>2751</v>
      </c>
      <c r="D1153" s="34" t="s">
        <v>31</v>
      </c>
      <c r="E1153" s="163" t="s">
        <v>302</v>
      </c>
      <c r="F1153" s="163" t="s">
        <v>302</v>
      </c>
      <c r="G1153" s="34" t="s">
        <v>115</v>
      </c>
      <c r="H1153" s="166" t="s">
        <v>2761</v>
      </c>
      <c r="I1153" s="163" t="s">
        <v>2762</v>
      </c>
      <c r="J1153" s="163" t="s">
        <v>2762</v>
      </c>
      <c r="K1153" s="163" t="s">
        <v>2763</v>
      </c>
      <c r="L1153" s="163" t="s">
        <v>2764</v>
      </c>
      <c r="M1153" s="167">
        <v>45734</v>
      </c>
      <c r="N1153" s="167">
        <v>45735</v>
      </c>
      <c r="O1153" s="167">
        <v>46040</v>
      </c>
      <c r="P1153" s="163">
        <v>150.3</v>
      </c>
      <c r="Q1153" s="174">
        <v>174000</v>
      </c>
      <c r="R1153" s="175">
        <v>0.0665</v>
      </c>
      <c r="S1153" s="176">
        <v>11571</v>
      </c>
      <c r="T1153" s="164">
        <v>1739121.3</v>
      </c>
      <c r="U1153" s="164">
        <v>173912.13</v>
      </c>
      <c r="V1153" s="164">
        <v>0.1</v>
      </c>
      <c r="W1153" s="164">
        <v>782604.58</v>
      </c>
      <c r="X1153" s="160">
        <v>0.45</v>
      </c>
      <c r="Y1153" s="164">
        <v>19565.114625</v>
      </c>
      <c r="Z1153" s="177">
        <v>0.1125</v>
      </c>
      <c r="AA1153" s="164">
        <v>58695.343875</v>
      </c>
      <c r="AB1153" s="160">
        <v>0.3375</v>
      </c>
      <c r="AC1153" s="164">
        <v>782604.59</v>
      </c>
      <c r="AD1153" s="180">
        <v>0.45</v>
      </c>
      <c r="AE1153" s="147">
        <v>173912.13</v>
      </c>
      <c r="AF1153" s="182"/>
      <c r="AG1153" s="114" t="e">
        <f>#REF!-Y1153</f>
        <v>#REF!</v>
      </c>
      <c r="AH1153" s="34" t="s">
        <v>31</v>
      </c>
    </row>
    <row r="1154" s="114" customFormat="1" ht="48" spans="1:34">
      <c r="A1154" s="37">
        <v>195</v>
      </c>
      <c r="B1154" s="37" t="s">
        <v>27</v>
      </c>
      <c r="C1154" s="37" t="s">
        <v>2751</v>
      </c>
      <c r="D1154" s="34" t="s">
        <v>31</v>
      </c>
      <c r="E1154" s="163" t="s">
        <v>302</v>
      </c>
      <c r="F1154" s="163" t="s">
        <v>302</v>
      </c>
      <c r="G1154" s="34" t="s">
        <v>115</v>
      </c>
      <c r="H1154" s="166" t="s">
        <v>2765</v>
      </c>
      <c r="I1154" s="163" t="s">
        <v>2766</v>
      </c>
      <c r="J1154" s="163" t="s">
        <v>2766</v>
      </c>
      <c r="K1154" s="163" t="s">
        <v>2767</v>
      </c>
      <c r="L1154" s="163" t="s">
        <v>2755</v>
      </c>
      <c r="M1154" s="167">
        <v>45736</v>
      </c>
      <c r="N1154" s="167">
        <v>45737</v>
      </c>
      <c r="O1154" s="167">
        <v>46042</v>
      </c>
      <c r="P1154" s="163">
        <v>36.44</v>
      </c>
      <c r="Q1154" s="174">
        <v>181250</v>
      </c>
      <c r="R1154" s="175">
        <v>0.07</v>
      </c>
      <c r="S1154" s="176">
        <v>12687.5</v>
      </c>
      <c r="T1154" s="164">
        <v>462332.5</v>
      </c>
      <c r="U1154" s="164">
        <v>46233.25</v>
      </c>
      <c r="V1154" s="164">
        <v>0.1</v>
      </c>
      <c r="W1154" s="164">
        <v>208049.62</v>
      </c>
      <c r="X1154" s="160">
        <v>0.45</v>
      </c>
      <c r="Y1154" s="164">
        <v>5201.240625</v>
      </c>
      <c r="Z1154" s="177">
        <v>0.1125</v>
      </c>
      <c r="AA1154" s="164">
        <v>15603.721875</v>
      </c>
      <c r="AB1154" s="160">
        <v>0.3375</v>
      </c>
      <c r="AC1154" s="164">
        <v>208049.63</v>
      </c>
      <c r="AD1154" s="180">
        <v>0.45</v>
      </c>
      <c r="AE1154" s="147">
        <v>46233.25</v>
      </c>
      <c r="AF1154" s="182"/>
      <c r="AG1154" s="114" t="e">
        <f>#REF!-Y1154</f>
        <v>#REF!</v>
      </c>
      <c r="AH1154" s="34" t="s">
        <v>31</v>
      </c>
    </row>
    <row r="1155" s="114" customFormat="1" ht="48" spans="1:34">
      <c r="A1155" s="37">
        <v>196</v>
      </c>
      <c r="B1155" s="37" t="s">
        <v>27</v>
      </c>
      <c r="C1155" s="37" t="s">
        <v>2751</v>
      </c>
      <c r="D1155" s="34" t="s">
        <v>31</v>
      </c>
      <c r="E1155" s="163" t="s">
        <v>242</v>
      </c>
      <c r="F1155" s="163" t="s">
        <v>242</v>
      </c>
      <c r="G1155" s="34" t="s">
        <v>115</v>
      </c>
      <c r="H1155" s="166" t="s">
        <v>2765</v>
      </c>
      <c r="I1155" s="163" t="s">
        <v>2766</v>
      </c>
      <c r="J1155" s="163" t="s">
        <v>2766</v>
      </c>
      <c r="K1155" s="163" t="s">
        <v>2767</v>
      </c>
      <c r="L1155" s="163" t="s">
        <v>2755</v>
      </c>
      <c r="M1155" s="167">
        <v>45736</v>
      </c>
      <c r="N1155" s="167">
        <v>45737</v>
      </c>
      <c r="O1155" s="167">
        <v>46042</v>
      </c>
      <c r="P1155" s="163">
        <v>22.7</v>
      </c>
      <c r="Q1155" s="174">
        <v>98560</v>
      </c>
      <c r="R1155" s="175">
        <v>0.07</v>
      </c>
      <c r="S1155" s="176">
        <v>6899.2</v>
      </c>
      <c r="T1155" s="164">
        <v>156611.84</v>
      </c>
      <c r="U1155" s="164">
        <v>15661.18</v>
      </c>
      <c r="V1155" s="164">
        <v>0.1</v>
      </c>
      <c r="W1155" s="164">
        <v>70475.34</v>
      </c>
      <c r="X1155" s="160">
        <v>0.45</v>
      </c>
      <c r="Y1155" s="164">
        <v>1761.88275</v>
      </c>
      <c r="Z1155" s="177">
        <v>0.1125</v>
      </c>
      <c r="AA1155" s="164">
        <v>5285.64825</v>
      </c>
      <c r="AB1155" s="160">
        <v>0.3375</v>
      </c>
      <c r="AC1155" s="164">
        <v>70475.32</v>
      </c>
      <c r="AD1155" s="180">
        <v>0.45</v>
      </c>
      <c r="AE1155" s="147">
        <v>15661.18</v>
      </c>
      <c r="AF1155" s="182"/>
      <c r="AG1155" s="114" t="e">
        <f>#REF!-Y1155</f>
        <v>#REF!</v>
      </c>
      <c r="AH1155" s="34" t="s">
        <v>31</v>
      </c>
    </row>
    <row r="1156" s="114" customFormat="1" ht="48" spans="1:34">
      <c r="A1156" s="37">
        <v>197</v>
      </c>
      <c r="B1156" s="37" t="s">
        <v>27</v>
      </c>
      <c r="C1156" s="37" t="s">
        <v>2751</v>
      </c>
      <c r="D1156" s="34" t="s">
        <v>31</v>
      </c>
      <c r="E1156" s="163" t="s">
        <v>302</v>
      </c>
      <c r="F1156" s="163" t="s">
        <v>302</v>
      </c>
      <c r="G1156" s="34" t="s">
        <v>115</v>
      </c>
      <c r="H1156" s="166" t="s">
        <v>2768</v>
      </c>
      <c r="I1156" s="163" t="s">
        <v>2769</v>
      </c>
      <c r="J1156" s="163" t="s">
        <v>2769</v>
      </c>
      <c r="K1156" s="163" t="s">
        <v>2770</v>
      </c>
      <c r="L1156" s="163" t="s">
        <v>2771</v>
      </c>
      <c r="M1156" s="167">
        <v>45745</v>
      </c>
      <c r="N1156" s="167">
        <v>45746</v>
      </c>
      <c r="O1156" s="167">
        <v>46052</v>
      </c>
      <c r="P1156" s="163">
        <v>424.37</v>
      </c>
      <c r="Q1156" s="174">
        <v>174000</v>
      </c>
      <c r="R1156" s="175">
        <v>0.07</v>
      </c>
      <c r="S1156" s="176">
        <v>12180</v>
      </c>
      <c r="T1156" s="164">
        <v>5168826.6</v>
      </c>
      <c r="U1156" s="164">
        <v>516882.66</v>
      </c>
      <c r="V1156" s="164">
        <v>0.1</v>
      </c>
      <c r="W1156" s="164">
        <v>2325971.97</v>
      </c>
      <c r="X1156" s="160">
        <v>0.45</v>
      </c>
      <c r="Y1156" s="164">
        <v>58149.29925</v>
      </c>
      <c r="Z1156" s="177">
        <v>0.1125</v>
      </c>
      <c r="AA1156" s="164">
        <v>174447.89775</v>
      </c>
      <c r="AB1156" s="160">
        <v>0.3375</v>
      </c>
      <c r="AC1156" s="164">
        <v>2325971.97</v>
      </c>
      <c r="AD1156" s="180">
        <v>0.45</v>
      </c>
      <c r="AE1156" s="147">
        <v>516882.66</v>
      </c>
      <c r="AF1156" s="182"/>
      <c r="AG1156" s="114" t="e">
        <f>#REF!-Y1156</f>
        <v>#REF!</v>
      </c>
      <c r="AH1156" s="34" t="s">
        <v>31</v>
      </c>
    </row>
    <row r="1157" s="114" customFormat="1" ht="48" spans="1:34">
      <c r="A1157" s="37">
        <v>198</v>
      </c>
      <c r="B1157" s="37" t="s">
        <v>27</v>
      </c>
      <c r="C1157" s="37" t="s">
        <v>2751</v>
      </c>
      <c r="D1157" s="34" t="s">
        <v>31</v>
      </c>
      <c r="E1157" s="163" t="s">
        <v>2756</v>
      </c>
      <c r="F1157" s="163" t="s">
        <v>2756</v>
      </c>
      <c r="G1157" s="34" t="s">
        <v>115</v>
      </c>
      <c r="H1157" s="166" t="s">
        <v>2772</v>
      </c>
      <c r="I1157" s="163" t="s">
        <v>2773</v>
      </c>
      <c r="J1157" s="163" t="s">
        <v>2773</v>
      </c>
      <c r="K1157" s="163" t="s">
        <v>2774</v>
      </c>
      <c r="L1157" s="163" t="s">
        <v>2775</v>
      </c>
      <c r="M1157" s="167">
        <v>45727</v>
      </c>
      <c r="N1157" s="167">
        <v>45728</v>
      </c>
      <c r="O1157" s="167">
        <v>46033</v>
      </c>
      <c r="P1157" s="163">
        <v>62.6</v>
      </c>
      <c r="Q1157" s="174">
        <v>224000</v>
      </c>
      <c r="R1157" s="175">
        <v>0.0735</v>
      </c>
      <c r="S1157" s="176">
        <v>16464</v>
      </c>
      <c r="T1157" s="164">
        <v>1030646.4</v>
      </c>
      <c r="U1157" s="164">
        <v>103064.64</v>
      </c>
      <c r="V1157" s="164">
        <v>0.1</v>
      </c>
      <c r="W1157" s="164">
        <v>463790.88</v>
      </c>
      <c r="X1157" s="160">
        <v>0.45</v>
      </c>
      <c r="Y1157" s="164">
        <v>11594.772</v>
      </c>
      <c r="Z1157" s="177">
        <v>0.1125</v>
      </c>
      <c r="AA1157" s="164">
        <v>34784.316</v>
      </c>
      <c r="AB1157" s="160">
        <v>0.3375</v>
      </c>
      <c r="AC1157" s="164">
        <v>463790.88</v>
      </c>
      <c r="AD1157" s="180">
        <v>0.45</v>
      </c>
      <c r="AE1157" s="147">
        <v>103064.64</v>
      </c>
      <c r="AF1157" s="182"/>
      <c r="AG1157" s="114" t="e">
        <f>#REF!-Y1157</f>
        <v>#REF!</v>
      </c>
      <c r="AH1157" s="34" t="s">
        <v>31</v>
      </c>
    </row>
    <row r="1158" s="114" customFormat="1" ht="48" spans="1:34">
      <c r="A1158" s="37">
        <v>199</v>
      </c>
      <c r="B1158" s="37" t="s">
        <v>27</v>
      </c>
      <c r="C1158" s="37" t="s">
        <v>2751</v>
      </c>
      <c r="D1158" s="34" t="s">
        <v>31</v>
      </c>
      <c r="E1158" s="163" t="s">
        <v>2776</v>
      </c>
      <c r="F1158" s="163" t="s">
        <v>2776</v>
      </c>
      <c r="G1158" s="34" t="s">
        <v>115</v>
      </c>
      <c r="H1158" s="166" t="s">
        <v>2772</v>
      </c>
      <c r="I1158" s="163" t="s">
        <v>2773</v>
      </c>
      <c r="J1158" s="163" t="s">
        <v>2773</v>
      </c>
      <c r="K1158" s="163" t="s">
        <v>2774</v>
      </c>
      <c r="L1158" s="163" t="s">
        <v>2775</v>
      </c>
      <c r="M1158" s="167">
        <v>45727</v>
      </c>
      <c r="N1158" s="167">
        <v>45728</v>
      </c>
      <c r="O1158" s="167">
        <v>46033</v>
      </c>
      <c r="P1158" s="163">
        <v>29.2</v>
      </c>
      <c r="Q1158" s="174">
        <v>33000</v>
      </c>
      <c r="R1158" s="175">
        <v>0.0735</v>
      </c>
      <c r="S1158" s="176">
        <v>2425.5</v>
      </c>
      <c r="T1158" s="164">
        <v>70824.6</v>
      </c>
      <c r="U1158" s="164">
        <v>7082.46</v>
      </c>
      <c r="V1158" s="164">
        <v>0.1</v>
      </c>
      <c r="W1158" s="164">
        <v>31871.07</v>
      </c>
      <c r="X1158" s="160">
        <v>0.45</v>
      </c>
      <c r="Y1158" s="164">
        <v>796.77675</v>
      </c>
      <c r="Z1158" s="177">
        <v>0.1125</v>
      </c>
      <c r="AA1158" s="164">
        <v>2390.33025</v>
      </c>
      <c r="AB1158" s="160">
        <v>0.3375</v>
      </c>
      <c r="AC1158" s="164">
        <v>31871.07</v>
      </c>
      <c r="AD1158" s="180">
        <v>0.45</v>
      </c>
      <c r="AE1158" s="147">
        <v>7082.46</v>
      </c>
      <c r="AF1158" s="182"/>
      <c r="AG1158" s="114" t="e">
        <f>#REF!-Y1158</f>
        <v>#REF!</v>
      </c>
      <c r="AH1158" s="34" t="s">
        <v>31</v>
      </c>
    </row>
    <row r="1159" s="114" customFormat="1" ht="48" spans="1:34">
      <c r="A1159" s="37">
        <v>200</v>
      </c>
      <c r="B1159" s="37" t="s">
        <v>27</v>
      </c>
      <c r="C1159" s="37" t="s">
        <v>2751</v>
      </c>
      <c r="D1159" s="34" t="s">
        <v>31</v>
      </c>
      <c r="E1159" s="163" t="s">
        <v>302</v>
      </c>
      <c r="F1159" s="163" t="s">
        <v>302</v>
      </c>
      <c r="G1159" s="34" t="s">
        <v>115</v>
      </c>
      <c r="H1159" s="166" t="s">
        <v>2777</v>
      </c>
      <c r="I1159" s="163" t="s">
        <v>2778</v>
      </c>
      <c r="J1159" s="163" t="s">
        <v>2778</v>
      </c>
      <c r="K1159" s="163" t="s">
        <v>2779</v>
      </c>
      <c r="L1159" s="163" t="s">
        <v>2780</v>
      </c>
      <c r="M1159" s="167">
        <v>45736</v>
      </c>
      <c r="N1159" s="167">
        <v>45737</v>
      </c>
      <c r="O1159" s="167">
        <v>46042</v>
      </c>
      <c r="P1159" s="163">
        <v>38.74</v>
      </c>
      <c r="Q1159" s="174">
        <v>181250</v>
      </c>
      <c r="R1159" s="175">
        <v>0.07</v>
      </c>
      <c r="S1159" s="176">
        <v>12687.5</v>
      </c>
      <c r="T1159" s="164">
        <v>491513.75</v>
      </c>
      <c r="U1159" s="164">
        <v>49151.37</v>
      </c>
      <c r="V1159" s="164">
        <v>0.1</v>
      </c>
      <c r="W1159" s="164">
        <v>221181.19</v>
      </c>
      <c r="X1159" s="160">
        <v>0.45</v>
      </c>
      <c r="Y1159" s="164">
        <v>5529.529125</v>
      </c>
      <c r="Z1159" s="177">
        <v>0.1125</v>
      </c>
      <c r="AA1159" s="164">
        <v>16588.587375</v>
      </c>
      <c r="AB1159" s="160">
        <v>0.3375</v>
      </c>
      <c r="AC1159" s="164">
        <v>221181.19</v>
      </c>
      <c r="AD1159" s="180">
        <v>0.45</v>
      </c>
      <c r="AE1159" s="147">
        <v>49151.37</v>
      </c>
      <c r="AF1159" s="182"/>
      <c r="AG1159" s="114" t="e">
        <f>#REF!-Y1159</f>
        <v>#REF!</v>
      </c>
      <c r="AH1159" s="34" t="s">
        <v>31</v>
      </c>
    </row>
    <row r="1160" s="114" customFormat="1" ht="60" spans="1:34">
      <c r="A1160" s="37">
        <v>201</v>
      </c>
      <c r="B1160" s="37" t="s">
        <v>27</v>
      </c>
      <c r="C1160" s="37" t="s">
        <v>2751</v>
      </c>
      <c r="D1160" s="34" t="s">
        <v>35</v>
      </c>
      <c r="E1160" s="163" t="s">
        <v>2352</v>
      </c>
      <c r="F1160" s="163" t="s">
        <v>2352</v>
      </c>
      <c r="G1160" s="34" t="s">
        <v>115</v>
      </c>
      <c r="H1160" s="166" t="s">
        <v>2781</v>
      </c>
      <c r="I1160" s="163" t="s">
        <v>2782</v>
      </c>
      <c r="J1160" s="163" t="s">
        <v>2782</v>
      </c>
      <c r="K1160" s="163" t="s">
        <v>2783</v>
      </c>
      <c r="L1160" s="163" t="s">
        <v>2784</v>
      </c>
      <c r="M1160" s="167">
        <v>45715</v>
      </c>
      <c r="N1160" s="167">
        <v>45716</v>
      </c>
      <c r="O1160" s="167">
        <v>46080</v>
      </c>
      <c r="P1160" s="163">
        <v>20</v>
      </c>
      <c r="Q1160" s="174">
        <v>90000</v>
      </c>
      <c r="R1160" s="175">
        <v>0.1</v>
      </c>
      <c r="S1160" s="176">
        <v>9000</v>
      </c>
      <c r="T1160" s="164">
        <v>180000</v>
      </c>
      <c r="U1160" s="164">
        <v>18000</v>
      </c>
      <c r="V1160" s="164">
        <v>0.1</v>
      </c>
      <c r="W1160" s="164">
        <v>81000</v>
      </c>
      <c r="X1160" s="160">
        <v>0.45</v>
      </c>
      <c r="Y1160" s="164">
        <v>2025</v>
      </c>
      <c r="Z1160" s="177">
        <v>0.1125</v>
      </c>
      <c r="AA1160" s="164">
        <v>6075</v>
      </c>
      <c r="AB1160" s="160">
        <v>0.3375</v>
      </c>
      <c r="AC1160" s="164">
        <v>81000</v>
      </c>
      <c r="AD1160" s="180">
        <v>0.45</v>
      </c>
      <c r="AE1160" s="147">
        <v>18000</v>
      </c>
      <c r="AF1160" s="182"/>
      <c r="AG1160" s="114" t="e">
        <f>#REF!-Y1160</f>
        <v>#REF!</v>
      </c>
      <c r="AH1160" s="34" t="s">
        <v>35</v>
      </c>
    </row>
    <row r="1161" s="114" customFormat="1" ht="60" spans="1:34">
      <c r="A1161" s="37">
        <v>202</v>
      </c>
      <c r="B1161" s="37" t="s">
        <v>27</v>
      </c>
      <c r="C1161" s="37" t="s">
        <v>2751</v>
      </c>
      <c r="D1161" s="34" t="s">
        <v>35</v>
      </c>
      <c r="E1161" s="163" t="s">
        <v>2785</v>
      </c>
      <c r="F1161" s="163" t="s">
        <v>2785</v>
      </c>
      <c r="G1161" s="34" t="s">
        <v>115</v>
      </c>
      <c r="H1161" s="166" t="s">
        <v>2786</v>
      </c>
      <c r="I1161" s="163" t="s">
        <v>2787</v>
      </c>
      <c r="J1161" s="163" t="s">
        <v>2787</v>
      </c>
      <c r="K1161" s="163" t="s">
        <v>2788</v>
      </c>
      <c r="L1161" s="163" t="s">
        <v>2784</v>
      </c>
      <c r="M1161" s="167">
        <v>45705</v>
      </c>
      <c r="N1161" s="167">
        <v>45724</v>
      </c>
      <c r="O1161" s="167">
        <v>46088</v>
      </c>
      <c r="P1161" s="163">
        <v>27.41</v>
      </c>
      <c r="Q1161" s="174">
        <v>84000</v>
      </c>
      <c r="R1161" s="175">
        <v>0.1</v>
      </c>
      <c r="S1161" s="176">
        <v>8400</v>
      </c>
      <c r="T1161" s="164">
        <v>230244</v>
      </c>
      <c r="U1161" s="164">
        <v>23024.4</v>
      </c>
      <c r="V1161" s="164">
        <v>0.1</v>
      </c>
      <c r="W1161" s="164">
        <v>103609.8</v>
      </c>
      <c r="X1161" s="160">
        <v>0.45</v>
      </c>
      <c r="Y1161" s="164">
        <v>2590.245</v>
      </c>
      <c r="Z1161" s="177">
        <v>0.1125</v>
      </c>
      <c r="AA1161" s="164">
        <v>7770.735</v>
      </c>
      <c r="AB1161" s="160">
        <v>0.3375</v>
      </c>
      <c r="AC1161" s="164">
        <v>103609.8</v>
      </c>
      <c r="AD1161" s="180">
        <v>0.45</v>
      </c>
      <c r="AE1161" s="147">
        <v>23024.4</v>
      </c>
      <c r="AF1161" s="182"/>
      <c r="AG1161" s="114" t="e">
        <f>#REF!-Y1161</f>
        <v>#REF!</v>
      </c>
      <c r="AH1161" s="34" t="s">
        <v>35</v>
      </c>
    </row>
    <row r="1162" s="114" customFormat="1" ht="48" spans="1:34">
      <c r="A1162" s="37">
        <v>203</v>
      </c>
      <c r="B1162" s="37" t="s">
        <v>27</v>
      </c>
      <c r="C1162" s="37" t="s">
        <v>2751</v>
      </c>
      <c r="D1162" s="34" t="s">
        <v>31</v>
      </c>
      <c r="E1162" s="163" t="s">
        <v>2756</v>
      </c>
      <c r="F1162" s="163" t="s">
        <v>2756</v>
      </c>
      <c r="G1162" s="34" t="s">
        <v>115</v>
      </c>
      <c r="H1162" s="166" t="s">
        <v>2789</v>
      </c>
      <c r="I1162" s="163" t="s">
        <v>2790</v>
      </c>
      <c r="J1162" s="163" t="s">
        <v>2790</v>
      </c>
      <c r="K1162" s="163" t="s">
        <v>2791</v>
      </c>
      <c r="L1162" s="163" t="s">
        <v>2780</v>
      </c>
      <c r="M1162" s="167">
        <v>45743</v>
      </c>
      <c r="N1162" s="167">
        <v>45744</v>
      </c>
      <c r="O1162" s="167">
        <v>46042</v>
      </c>
      <c r="P1162" s="163">
        <v>50.84</v>
      </c>
      <c r="Q1162" s="174">
        <v>224000</v>
      </c>
      <c r="R1162" s="175">
        <v>0.07</v>
      </c>
      <c r="S1162" s="176">
        <v>15680</v>
      </c>
      <c r="T1162" s="164">
        <v>797171.2</v>
      </c>
      <c r="U1162" s="164">
        <v>79717.12</v>
      </c>
      <c r="V1162" s="164">
        <v>0.1</v>
      </c>
      <c r="W1162" s="164">
        <v>358727.04</v>
      </c>
      <c r="X1162" s="160">
        <v>0.45</v>
      </c>
      <c r="Y1162" s="164">
        <v>8968.176</v>
      </c>
      <c r="Z1162" s="177">
        <v>0.1125</v>
      </c>
      <c r="AA1162" s="164">
        <v>26904.528</v>
      </c>
      <c r="AB1162" s="160">
        <v>0.3375</v>
      </c>
      <c r="AC1162" s="164">
        <v>358727.04</v>
      </c>
      <c r="AD1162" s="180">
        <v>0.45</v>
      </c>
      <c r="AE1162" s="147">
        <v>79717.12</v>
      </c>
      <c r="AF1162" s="182"/>
      <c r="AG1162" s="114" t="e">
        <f>#REF!-Y1162</f>
        <v>#REF!</v>
      </c>
      <c r="AH1162" s="34" t="s">
        <v>31</v>
      </c>
    </row>
    <row r="1163" s="114" customFormat="1" ht="60" spans="1:34">
      <c r="A1163" s="37">
        <v>204</v>
      </c>
      <c r="B1163" s="37" t="s">
        <v>27</v>
      </c>
      <c r="C1163" s="37" t="s">
        <v>2751</v>
      </c>
      <c r="D1163" s="34" t="s">
        <v>31</v>
      </c>
      <c r="E1163" s="163" t="s">
        <v>2756</v>
      </c>
      <c r="F1163" s="163" t="s">
        <v>2756</v>
      </c>
      <c r="G1163" s="34" t="s">
        <v>115</v>
      </c>
      <c r="H1163" s="166" t="s">
        <v>2792</v>
      </c>
      <c r="I1163" s="163" t="s">
        <v>2793</v>
      </c>
      <c r="J1163" s="163" t="s">
        <v>2793</v>
      </c>
      <c r="K1163" s="163" t="s">
        <v>2794</v>
      </c>
      <c r="L1163" s="163" t="s">
        <v>2795</v>
      </c>
      <c r="M1163" s="167">
        <v>45807</v>
      </c>
      <c r="N1163" s="167">
        <v>45809</v>
      </c>
      <c r="O1163" s="167">
        <v>46082</v>
      </c>
      <c r="P1163" s="163">
        <v>28.35</v>
      </c>
      <c r="Q1163" s="174">
        <v>224000</v>
      </c>
      <c r="R1163" s="175">
        <v>0.0638</v>
      </c>
      <c r="S1163" s="176">
        <v>14291.2</v>
      </c>
      <c r="T1163" s="164">
        <v>405155.52</v>
      </c>
      <c r="U1163" s="164">
        <v>40515.55</v>
      </c>
      <c r="V1163" s="164">
        <v>0.1</v>
      </c>
      <c r="W1163" s="164">
        <v>182319.98</v>
      </c>
      <c r="X1163" s="160">
        <v>0.45</v>
      </c>
      <c r="Y1163" s="164">
        <v>4557.999375</v>
      </c>
      <c r="Z1163" s="177">
        <v>0.1125</v>
      </c>
      <c r="AA1163" s="164">
        <v>13673.998125</v>
      </c>
      <c r="AB1163" s="160">
        <v>0.3375</v>
      </c>
      <c r="AC1163" s="164">
        <v>182319.99</v>
      </c>
      <c r="AD1163" s="180">
        <v>0.45</v>
      </c>
      <c r="AE1163" s="147">
        <v>40515.55</v>
      </c>
      <c r="AF1163" s="182"/>
      <c r="AG1163" s="114" t="e">
        <f>#REF!-Y1163</f>
        <v>#REF!</v>
      </c>
      <c r="AH1163" s="34" t="s">
        <v>31</v>
      </c>
    </row>
    <row r="1164" s="114" customFormat="1" ht="60" spans="1:34">
      <c r="A1164" s="37">
        <v>205</v>
      </c>
      <c r="B1164" s="37" t="s">
        <v>27</v>
      </c>
      <c r="C1164" s="37" t="s">
        <v>2751</v>
      </c>
      <c r="D1164" s="34" t="s">
        <v>31</v>
      </c>
      <c r="E1164" s="163" t="s">
        <v>853</v>
      </c>
      <c r="F1164" s="163" t="s">
        <v>853</v>
      </c>
      <c r="G1164" s="34" t="s">
        <v>115</v>
      </c>
      <c r="H1164" s="166" t="s">
        <v>2792</v>
      </c>
      <c r="I1164" s="163" t="s">
        <v>2793</v>
      </c>
      <c r="J1164" s="163" t="s">
        <v>2793</v>
      </c>
      <c r="K1164" s="163" t="s">
        <v>2794</v>
      </c>
      <c r="L1164" s="163" t="s">
        <v>2796</v>
      </c>
      <c r="M1164" s="167">
        <v>45807</v>
      </c>
      <c r="N1164" s="167">
        <v>45809</v>
      </c>
      <c r="O1164" s="167">
        <v>46082</v>
      </c>
      <c r="P1164" s="163">
        <v>5.5</v>
      </c>
      <c r="Q1164" s="174">
        <v>148000</v>
      </c>
      <c r="R1164" s="175">
        <v>0.0638</v>
      </c>
      <c r="S1164" s="176">
        <v>9442.4</v>
      </c>
      <c r="T1164" s="164">
        <v>51933.2</v>
      </c>
      <c r="U1164" s="164">
        <v>5193.32</v>
      </c>
      <c r="V1164" s="164">
        <v>0.1</v>
      </c>
      <c r="W1164" s="164">
        <v>23369.94</v>
      </c>
      <c r="X1164" s="160">
        <v>0.45</v>
      </c>
      <c r="Y1164" s="164">
        <v>584.2485</v>
      </c>
      <c r="Z1164" s="177">
        <v>0.1125</v>
      </c>
      <c r="AA1164" s="164">
        <v>1752.7455</v>
      </c>
      <c r="AB1164" s="160">
        <v>0.3375</v>
      </c>
      <c r="AC1164" s="164">
        <v>23369.94</v>
      </c>
      <c r="AD1164" s="180">
        <v>0.45</v>
      </c>
      <c r="AE1164" s="147">
        <v>5193.32</v>
      </c>
      <c r="AF1164" s="182"/>
      <c r="AG1164" s="114" t="e">
        <f>#REF!-Y1164</f>
        <v>#REF!</v>
      </c>
      <c r="AH1164" s="34" t="s">
        <v>31</v>
      </c>
    </row>
    <row r="1165" s="114" customFormat="1" ht="60" spans="1:34">
      <c r="A1165" s="37">
        <v>206</v>
      </c>
      <c r="B1165" s="37" t="s">
        <v>27</v>
      </c>
      <c r="C1165" s="37" t="s">
        <v>2751</v>
      </c>
      <c r="D1165" s="34" t="s">
        <v>31</v>
      </c>
      <c r="E1165" s="163" t="s">
        <v>2756</v>
      </c>
      <c r="F1165" s="163" t="s">
        <v>2756</v>
      </c>
      <c r="G1165" s="34" t="s">
        <v>115</v>
      </c>
      <c r="H1165" s="166" t="s">
        <v>2792</v>
      </c>
      <c r="I1165" s="163" t="s">
        <v>2793</v>
      </c>
      <c r="J1165" s="163" t="s">
        <v>2793</v>
      </c>
      <c r="K1165" s="163" t="s">
        <v>2794</v>
      </c>
      <c r="L1165" s="163" t="s">
        <v>2796</v>
      </c>
      <c r="M1165" s="167">
        <v>45807</v>
      </c>
      <c r="N1165" s="167">
        <v>45809</v>
      </c>
      <c r="O1165" s="167">
        <v>46082</v>
      </c>
      <c r="P1165" s="163">
        <v>4.15</v>
      </c>
      <c r="Q1165" s="174">
        <v>224000</v>
      </c>
      <c r="R1165" s="175">
        <v>0.0638</v>
      </c>
      <c r="S1165" s="176">
        <v>14291.2</v>
      </c>
      <c r="T1165" s="164">
        <v>59308.48</v>
      </c>
      <c r="U1165" s="164">
        <v>5930.84</v>
      </c>
      <c r="V1165" s="164">
        <v>0.1</v>
      </c>
      <c r="W1165" s="164">
        <v>26688.83</v>
      </c>
      <c r="X1165" s="160">
        <v>0.45</v>
      </c>
      <c r="Y1165" s="164">
        <v>667.2195</v>
      </c>
      <c r="Z1165" s="177">
        <v>0.1125</v>
      </c>
      <c r="AA1165" s="164">
        <v>2001.6585</v>
      </c>
      <c r="AB1165" s="160">
        <v>0.3375</v>
      </c>
      <c r="AC1165" s="164">
        <v>26688.81</v>
      </c>
      <c r="AD1165" s="180">
        <v>0.45</v>
      </c>
      <c r="AE1165" s="147">
        <v>5930.84</v>
      </c>
      <c r="AF1165" s="182"/>
      <c r="AG1165" s="114" t="e">
        <f>#REF!-Y1165</f>
        <v>#REF!</v>
      </c>
      <c r="AH1165" s="34" t="s">
        <v>31</v>
      </c>
    </row>
    <row r="1166" s="114" customFormat="1" ht="48" spans="1:34">
      <c r="A1166" s="37">
        <v>207</v>
      </c>
      <c r="B1166" s="37" t="s">
        <v>27</v>
      </c>
      <c r="C1166" s="37" t="s">
        <v>2751</v>
      </c>
      <c r="D1166" s="34" t="s">
        <v>35</v>
      </c>
      <c r="E1166" s="163" t="s">
        <v>2797</v>
      </c>
      <c r="F1166" s="163" t="s">
        <v>2797</v>
      </c>
      <c r="G1166" s="34" t="s">
        <v>115</v>
      </c>
      <c r="H1166" s="166" t="s">
        <v>2798</v>
      </c>
      <c r="I1166" s="163" t="s">
        <v>2799</v>
      </c>
      <c r="J1166" s="163" t="s">
        <v>2799</v>
      </c>
      <c r="K1166" s="163" t="s">
        <v>2800</v>
      </c>
      <c r="L1166" s="163" t="s">
        <v>2784</v>
      </c>
      <c r="M1166" s="167">
        <v>45715</v>
      </c>
      <c r="N1166" s="167">
        <v>45716</v>
      </c>
      <c r="O1166" s="167">
        <v>46080</v>
      </c>
      <c r="P1166" s="163">
        <v>38.34</v>
      </c>
      <c r="Q1166" s="174">
        <v>84000</v>
      </c>
      <c r="R1166" s="175">
        <v>0.1</v>
      </c>
      <c r="S1166" s="176">
        <v>8400</v>
      </c>
      <c r="T1166" s="164">
        <v>322056</v>
      </c>
      <c r="U1166" s="164">
        <v>32205.6</v>
      </c>
      <c r="V1166" s="164">
        <v>0.1</v>
      </c>
      <c r="W1166" s="164">
        <v>144925.2</v>
      </c>
      <c r="X1166" s="160">
        <v>0.45</v>
      </c>
      <c r="Y1166" s="164">
        <v>3623.13</v>
      </c>
      <c r="Z1166" s="177">
        <v>0.1125</v>
      </c>
      <c r="AA1166" s="164">
        <v>10869.39</v>
      </c>
      <c r="AB1166" s="160">
        <v>0.3375</v>
      </c>
      <c r="AC1166" s="164">
        <v>144925.2</v>
      </c>
      <c r="AD1166" s="180">
        <v>0.45</v>
      </c>
      <c r="AE1166" s="147">
        <v>32205.6</v>
      </c>
      <c r="AF1166" s="182"/>
      <c r="AG1166" s="114" t="e">
        <f>#REF!-Y1166</f>
        <v>#REF!</v>
      </c>
      <c r="AH1166" s="34" t="s">
        <v>35</v>
      </c>
    </row>
    <row r="1167" s="114" customFormat="1" ht="48" spans="1:34">
      <c r="A1167" s="37">
        <v>208</v>
      </c>
      <c r="B1167" s="37" t="s">
        <v>27</v>
      </c>
      <c r="C1167" s="37" t="s">
        <v>2751</v>
      </c>
      <c r="D1167" s="34" t="s">
        <v>35</v>
      </c>
      <c r="E1167" s="163" t="s">
        <v>2352</v>
      </c>
      <c r="F1167" s="163" t="s">
        <v>2352</v>
      </c>
      <c r="G1167" s="34" t="s">
        <v>115</v>
      </c>
      <c r="H1167" s="166" t="s">
        <v>2801</v>
      </c>
      <c r="I1167" s="163" t="s">
        <v>2802</v>
      </c>
      <c r="J1167" s="163" t="s">
        <v>2802</v>
      </c>
      <c r="K1167" s="163" t="s">
        <v>2803</v>
      </c>
      <c r="L1167" s="163" t="s">
        <v>2804</v>
      </c>
      <c r="M1167" s="167">
        <v>45820</v>
      </c>
      <c r="N1167" s="167">
        <v>45833</v>
      </c>
      <c r="O1167" s="167">
        <v>46197</v>
      </c>
      <c r="P1167" s="163">
        <v>110</v>
      </c>
      <c r="Q1167" s="174">
        <v>90000</v>
      </c>
      <c r="R1167" s="175">
        <v>0.1</v>
      </c>
      <c r="S1167" s="176">
        <v>9000</v>
      </c>
      <c r="T1167" s="164">
        <v>990000</v>
      </c>
      <c r="U1167" s="164">
        <v>99000</v>
      </c>
      <c r="V1167" s="164">
        <v>0.1</v>
      </c>
      <c r="W1167" s="164">
        <v>445500</v>
      </c>
      <c r="X1167" s="160">
        <v>0.45</v>
      </c>
      <c r="Y1167" s="164">
        <v>11137.5</v>
      </c>
      <c r="Z1167" s="177">
        <v>0.1125</v>
      </c>
      <c r="AA1167" s="164">
        <v>33412.5</v>
      </c>
      <c r="AB1167" s="160">
        <v>0.3375</v>
      </c>
      <c r="AC1167" s="164">
        <v>445500</v>
      </c>
      <c r="AD1167" s="180">
        <v>0.45</v>
      </c>
      <c r="AE1167" s="147">
        <v>99000</v>
      </c>
      <c r="AF1167" s="182"/>
      <c r="AG1167" s="114" t="e">
        <f>#REF!-Y1167</f>
        <v>#REF!</v>
      </c>
      <c r="AH1167" s="34" t="s">
        <v>35</v>
      </c>
    </row>
    <row r="1168" s="114" customFormat="1" ht="48" spans="1:34">
      <c r="A1168" s="37">
        <v>209</v>
      </c>
      <c r="B1168" s="37" t="s">
        <v>27</v>
      </c>
      <c r="C1168" s="37" t="s">
        <v>2751</v>
      </c>
      <c r="D1168" s="34" t="s">
        <v>35</v>
      </c>
      <c r="E1168" s="163" t="s">
        <v>2352</v>
      </c>
      <c r="F1168" s="163" t="s">
        <v>2352</v>
      </c>
      <c r="G1168" s="34" t="s">
        <v>115</v>
      </c>
      <c r="H1168" s="166" t="s">
        <v>2805</v>
      </c>
      <c r="I1168" s="163" t="s">
        <v>2806</v>
      </c>
      <c r="J1168" s="163" t="s">
        <v>2806</v>
      </c>
      <c r="K1168" s="163" t="s">
        <v>2807</v>
      </c>
      <c r="L1168" s="163" t="s">
        <v>2804</v>
      </c>
      <c r="M1168" s="167">
        <v>45820</v>
      </c>
      <c r="N1168" s="167">
        <v>45833</v>
      </c>
      <c r="O1168" s="167">
        <v>46197</v>
      </c>
      <c r="P1168" s="163">
        <v>102</v>
      </c>
      <c r="Q1168" s="174">
        <v>90000</v>
      </c>
      <c r="R1168" s="175">
        <v>0.1</v>
      </c>
      <c r="S1168" s="176">
        <v>9000</v>
      </c>
      <c r="T1168" s="164">
        <v>918000</v>
      </c>
      <c r="U1168" s="164">
        <v>91800</v>
      </c>
      <c r="V1168" s="164">
        <v>0.1</v>
      </c>
      <c r="W1168" s="164">
        <v>413100</v>
      </c>
      <c r="X1168" s="160">
        <v>0.45</v>
      </c>
      <c r="Y1168" s="164">
        <v>10327.5</v>
      </c>
      <c r="Z1168" s="177">
        <v>0.1125</v>
      </c>
      <c r="AA1168" s="164">
        <v>30982.5</v>
      </c>
      <c r="AB1168" s="160">
        <v>0.3375</v>
      </c>
      <c r="AC1168" s="164">
        <v>413100</v>
      </c>
      <c r="AD1168" s="180">
        <v>0.45</v>
      </c>
      <c r="AE1168" s="147">
        <v>91800</v>
      </c>
      <c r="AF1168" s="182"/>
      <c r="AG1168" s="114" t="e">
        <f>#REF!-Y1168</f>
        <v>#REF!</v>
      </c>
      <c r="AH1168" s="34" t="s">
        <v>35</v>
      </c>
    </row>
    <row r="1169" s="114" customFormat="1" ht="48" spans="1:34">
      <c r="A1169" s="37">
        <v>210</v>
      </c>
      <c r="B1169" s="37" t="s">
        <v>27</v>
      </c>
      <c r="C1169" s="37" t="s">
        <v>2751</v>
      </c>
      <c r="D1169" s="34" t="s">
        <v>35</v>
      </c>
      <c r="E1169" s="163" t="s">
        <v>2352</v>
      </c>
      <c r="F1169" s="163" t="s">
        <v>2352</v>
      </c>
      <c r="G1169" s="34" t="s">
        <v>115</v>
      </c>
      <c r="H1169" s="166" t="s">
        <v>2808</v>
      </c>
      <c r="I1169" s="163" t="s">
        <v>2809</v>
      </c>
      <c r="J1169" s="163" t="s">
        <v>2809</v>
      </c>
      <c r="K1169" s="163" t="s">
        <v>2807</v>
      </c>
      <c r="L1169" s="163" t="s">
        <v>2804</v>
      </c>
      <c r="M1169" s="167">
        <v>45821</v>
      </c>
      <c r="N1169" s="167">
        <v>45834</v>
      </c>
      <c r="O1169" s="167">
        <v>46198</v>
      </c>
      <c r="P1169" s="163">
        <v>54</v>
      </c>
      <c r="Q1169" s="174">
        <v>90000</v>
      </c>
      <c r="R1169" s="175">
        <v>0.1</v>
      </c>
      <c r="S1169" s="176">
        <v>9000</v>
      </c>
      <c r="T1169" s="164">
        <v>486000</v>
      </c>
      <c r="U1169" s="164">
        <v>48600</v>
      </c>
      <c r="V1169" s="164">
        <v>0.1</v>
      </c>
      <c r="W1169" s="164">
        <v>218700</v>
      </c>
      <c r="X1169" s="160">
        <v>0.45</v>
      </c>
      <c r="Y1169" s="164">
        <v>5467.5</v>
      </c>
      <c r="Z1169" s="177">
        <v>0.1125</v>
      </c>
      <c r="AA1169" s="164">
        <v>16402.5</v>
      </c>
      <c r="AB1169" s="160">
        <v>0.3375</v>
      </c>
      <c r="AC1169" s="164">
        <v>218700</v>
      </c>
      <c r="AD1169" s="180">
        <v>0.45</v>
      </c>
      <c r="AE1169" s="147">
        <v>48600</v>
      </c>
      <c r="AF1169" s="182"/>
      <c r="AG1169" s="114" t="e">
        <f>#REF!-Y1169</f>
        <v>#REF!</v>
      </c>
      <c r="AH1169" s="34" t="s">
        <v>35</v>
      </c>
    </row>
    <row r="1170" s="114" customFormat="1" ht="60" spans="1:34">
      <c r="A1170" s="37">
        <v>211</v>
      </c>
      <c r="B1170" s="37" t="s">
        <v>27</v>
      </c>
      <c r="C1170" s="37" t="s">
        <v>2751</v>
      </c>
      <c r="D1170" s="34" t="s">
        <v>28</v>
      </c>
      <c r="E1170" s="163" t="s">
        <v>2810</v>
      </c>
      <c r="F1170" s="163" t="s">
        <v>2810</v>
      </c>
      <c r="G1170" s="34" t="s">
        <v>115</v>
      </c>
      <c r="H1170" s="166" t="s">
        <v>2811</v>
      </c>
      <c r="I1170" s="163" t="s">
        <v>2812</v>
      </c>
      <c r="J1170" s="163" t="s">
        <v>2812</v>
      </c>
      <c r="K1170" s="163" t="s">
        <v>2813</v>
      </c>
      <c r="L1170" s="163" t="s">
        <v>2814</v>
      </c>
      <c r="M1170" s="167">
        <v>45835</v>
      </c>
      <c r="N1170" s="167">
        <v>45837</v>
      </c>
      <c r="O1170" s="167">
        <v>46201</v>
      </c>
      <c r="P1170" s="163">
        <v>503700</v>
      </c>
      <c r="Q1170" s="174">
        <v>2500</v>
      </c>
      <c r="R1170" s="175">
        <v>0.0045</v>
      </c>
      <c r="S1170" s="176">
        <v>11.25</v>
      </c>
      <c r="T1170" s="164">
        <v>5666625</v>
      </c>
      <c r="U1170" s="164">
        <v>566662.5</v>
      </c>
      <c r="V1170" s="164">
        <v>0.1</v>
      </c>
      <c r="W1170" s="164">
        <v>3683306.25</v>
      </c>
      <c r="X1170" s="160">
        <v>0.65</v>
      </c>
      <c r="Y1170" s="164">
        <v>92082.65625</v>
      </c>
      <c r="Z1170" s="177">
        <v>0.1625</v>
      </c>
      <c r="AA1170" s="164">
        <v>276247.96875</v>
      </c>
      <c r="AB1170" s="160">
        <v>0.4875</v>
      </c>
      <c r="AC1170" s="164">
        <v>1416656.25</v>
      </c>
      <c r="AD1170" s="180">
        <v>0.25</v>
      </c>
      <c r="AE1170" s="147">
        <v>566662.5</v>
      </c>
      <c r="AF1170" s="182"/>
      <c r="AG1170" s="114" t="e">
        <f>#REF!-Y1170</f>
        <v>#REF!</v>
      </c>
      <c r="AH1170" s="34" t="s">
        <v>28</v>
      </c>
    </row>
    <row r="1171" s="114" customFormat="1" ht="36" spans="1:34">
      <c r="A1171" s="37">
        <v>212</v>
      </c>
      <c r="B1171" s="37" t="s">
        <v>27</v>
      </c>
      <c r="C1171" s="37" t="s">
        <v>2751</v>
      </c>
      <c r="D1171" s="34" t="s">
        <v>35</v>
      </c>
      <c r="E1171" s="163" t="s">
        <v>2352</v>
      </c>
      <c r="F1171" s="163" t="s">
        <v>2352</v>
      </c>
      <c r="G1171" s="34" t="s">
        <v>115</v>
      </c>
      <c r="H1171" s="166" t="s">
        <v>2815</v>
      </c>
      <c r="I1171" s="163" t="s">
        <v>2816</v>
      </c>
      <c r="J1171" s="163" t="s">
        <v>2816</v>
      </c>
      <c r="K1171" s="163" t="s">
        <v>2804</v>
      </c>
      <c r="L1171" s="163" t="s">
        <v>2804</v>
      </c>
      <c r="M1171" s="167">
        <v>45838</v>
      </c>
      <c r="N1171" s="167">
        <v>45839</v>
      </c>
      <c r="O1171" s="167">
        <v>46203</v>
      </c>
      <c r="P1171" s="163">
        <v>52</v>
      </c>
      <c r="Q1171" s="174">
        <v>90000</v>
      </c>
      <c r="R1171" s="175">
        <v>0.1</v>
      </c>
      <c r="S1171" s="176">
        <v>9000</v>
      </c>
      <c r="T1171" s="164">
        <v>468000</v>
      </c>
      <c r="U1171" s="164">
        <v>46800</v>
      </c>
      <c r="V1171" s="164">
        <v>0.1</v>
      </c>
      <c r="W1171" s="164">
        <v>210600</v>
      </c>
      <c r="X1171" s="160">
        <v>0.45</v>
      </c>
      <c r="Y1171" s="164">
        <v>5265</v>
      </c>
      <c r="Z1171" s="177">
        <v>0.1125</v>
      </c>
      <c r="AA1171" s="164">
        <v>15795</v>
      </c>
      <c r="AB1171" s="160">
        <v>0.3375</v>
      </c>
      <c r="AC1171" s="164">
        <v>210600</v>
      </c>
      <c r="AD1171" s="180">
        <v>0.45</v>
      </c>
      <c r="AE1171" s="147">
        <v>46800</v>
      </c>
      <c r="AF1171" s="182"/>
      <c r="AG1171" s="114" t="e">
        <f>#REF!-Y1171</f>
        <v>#REF!</v>
      </c>
      <c r="AH1171" s="34" t="s">
        <v>35</v>
      </c>
    </row>
    <row r="1172" s="114" customFormat="1" ht="36" spans="1:34">
      <c r="A1172" s="37">
        <v>213</v>
      </c>
      <c r="B1172" s="37" t="s">
        <v>27</v>
      </c>
      <c r="C1172" s="37" t="s">
        <v>2751</v>
      </c>
      <c r="D1172" s="34" t="s">
        <v>35</v>
      </c>
      <c r="E1172" s="163" t="s">
        <v>2352</v>
      </c>
      <c r="F1172" s="163" t="s">
        <v>2352</v>
      </c>
      <c r="G1172" s="34" t="s">
        <v>115</v>
      </c>
      <c r="H1172" s="166" t="s">
        <v>2817</v>
      </c>
      <c r="I1172" s="163" t="s">
        <v>2818</v>
      </c>
      <c r="J1172" s="163" t="s">
        <v>2818</v>
      </c>
      <c r="K1172" s="163" t="s">
        <v>2804</v>
      </c>
      <c r="L1172" s="163" t="s">
        <v>2804</v>
      </c>
      <c r="M1172" s="167">
        <v>45838</v>
      </c>
      <c r="N1172" s="167">
        <v>45839</v>
      </c>
      <c r="O1172" s="167">
        <v>46203</v>
      </c>
      <c r="P1172" s="163">
        <v>51</v>
      </c>
      <c r="Q1172" s="174">
        <v>90000</v>
      </c>
      <c r="R1172" s="175">
        <v>0.1</v>
      </c>
      <c r="S1172" s="176">
        <v>9000</v>
      </c>
      <c r="T1172" s="164">
        <v>459000</v>
      </c>
      <c r="U1172" s="164">
        <v>45900</v>
      </c>
      <c r="V1172" s="164">
        <v>0.1</v>
      </c>
      <c r="W1172" s="164">
        <v>206550</v>
      </c>
      <c r="X1172" s="160">
        <v>0.45</v>
      </c>
      <c r="Y1172" s="164">
        <v>5163.75</v>
      </c>
      <c r="Z1172" s="177">
        <v>0.1125</v>
      </c>
      <c r="AA1172" s="164">
        <v>15491.25</v>
      </c>
      <c r="AB1172" s="160">
        <v>0.3375</v>
      </c>
      <c r="AC1172" s="164">
        <v>206550</v>
      </c>
      <c r="AD1172" s="180">
        <v>0.45</v>
      </c>
      <c r="AE1172" s="147">
        <v>45900</v>
      </c>
      <c r="AF1172" s="182"/>
      <c r="AG1172" s="114" t="e">
        <f>#REF!-Y1172</f>
        <v>#REF!</v>
      </c>
      <c r="AH1172" s="34" t="s">
        <v>35</v>
      </c>
    </row>
    <row r="1173" s="114" customFormat="1" ht="36" spans="1:34">
      <c r="A1173" s="37">
        <v>214</v>
      </c>
      <c r="B1173" s="37" t="s">
        <v>27</v>
      </c>
      <c r="C1173" s="37" t="s">
        <v>2751</v>
      </c>
      <c r="D1173" s="34" t="s">
        <v>35</v>
      </c>
      <c r="E1173" s="163" t="s">
        <v>2352</v>
      </c>
      <c r="F1173" s="163" t="s">
        <v>2352</v>
      </c>
      <c r="G1173" s="34" t="s">
        <v>115</v>
      </c>
      <c r="H1173" s="166" t="s">
        <v>2819</v>
      </c>
      <c r="I1173" s="163" t="s">
        <v>2820</v>
      </c>
      <c r="J1173" s="163" t="s">
        <v>2820</v>
      </c>
      <c r="K1173" s="163" t="s">
        <v>2804</v>
      </c>
      <c r="L1173" s="163" t="s">
        <v>2804</v>
      </c>
      <c r="M1173" s="167">
        <v>45838</v>
      </c>
      <c r="N1173" s="167">
        <v>45839</v>
      </c>
      <c r="O1173" s="167">
        <v>46203</v>
      </c>
      <c r="P1173" s="163">
        <v>51</v>
      </c>
      <c r="Q1173" s="174">
        <v>90000</v>
      </c>
      <c r="R1173" s="175">
        <v>0.1</v>
      </c>
      <c r="S1173" s="176">
        <v>9000</v>
      </c>
      <c r="T1173" s="164">
        <v>459000</v>
      </c>
      <c r="U1173" s="164">
        <v>45900</v>
      </c>
      <c r="V1173" s="164">
        <v>0.1</v>
      </c>
      <c r="W1173" s="164">
        <v>206550</v>
      </c>
      <c r="X1173" s="160">
        <v>0.45</v>
      </c>
      <c r="Y1173" s="164">
        <v>5163.75</v>
      </c>
      <c r="Z1173" s="177">
        <v>0.1125</v>
      </c>
      <c r="AA1173" s="164">
        <v>15491.25</v>
      </c>
      <c r="AB1173" s="160">
        <v>0.3375</v>
      </c>
      <c r="AC1173" s="164">
        <v>206550</v>
      </c>
      <c r="AD1173" s="180">
        <v>0.45</v>
      </c>
      <c r="AE1173" s="147">
        <v>45900</v>
      </c>
      <c r="AF1173" s="182"/>
      <c r="AG1173" s="114" t="e">
        <f>#REF!-Y1173</f>
        <v>#REF!</v>
      </c>
      <c r="AH1173" s="34" t="s">
        <v>35</v>
      </c>
    </row>
    <row r="1174" s="114" customFormat="1" ht="36" spans="1:34">
      <c r="A1174" s="37">
        <v>215</v>
      </c>
      <c r="B1174" s="37" t="s">
        <v>27</v>
      </c>
      <c r="C1174" s="37" t="s">
        <v>2751</v>
      </c>
      <c r="D1174" s="34" t="s">
        <v>35</v>
      </c>
      <c r="E1174" s="163" t="s">
        <v>2821</v>
      </c>
      <c r="F1174" s="163" t="s">
        <v>2821</v>
      </c>
      <c r="G1174" s="34" t="s">
        <v>115</v>
      </c>
      <c r="H1174" s="166" t="s">
        <v>2822</v>
      </c>
      <c r="I1174" s="163" t="s">
        <v>2823</v>
      </c>
      <c r="J1174" s="163" t="s">
        <v>2823</v>
      </c>
      <c r="K1174" s="163" t="s">
        <v>2804</v>
      </c>
      <c r="L1174" s="163" t="s">
        <v>2804</v>
      </c>
      <c r="M1174" s="167">
        <v>45838</v>
      </c>
      <c r="N1174" s="167">
        <v>45839</v>
      </c>
      <c r="O1174" s="167">
        <v>46203</v>
      </c>
      <c r="P1174" s="163">
        <v>14</v>
      </c>
      <c r="Q1174" s="174">
        <v>90000</v>
      </c>
      <c r="R1174" s="175">
        <v>0.1</v>
      </c>
      <c r="S1174" s="176">
        <v>9000</v>
      </c>
      <c r="T1174" s="164">
        <v>126000</v>
      </c>
      <c r="U1174" s="164">
        <v>12600</v>
      </c>
      <c r="V1174" s="164">
        <v>0.1</v>
      </c>
      <c r="W1174" s="164">
        <v>56700</v>
      </c>
      <c r="X1174" s="160">
        <v>0.45</v>
      </c>
      <c r="Y1174" s="164">
        <v>1417.5</v>
      </c>
      <c r="Z1174" s="177">
        <v>0.1125</v>
      </c>
      <c r="AA1174" s="164">
        <v>4252.5</v>
      </c>
      <c r="AB1174" s="160">
        <v>0.3375</v>
      </c>
      <c r="AC1174" s="164">
        <v>56700</v>
      </c>
      <c r="AD1174" s="180">
        <v>0.45</v>
      </c>
      <c r="AE1174" s="147">
        <v>12600</v>
      </c>
      <c r="AF1174" s="182"/>
      <c r="AG1174" s="114" t="e">
        <f>#REF!-Y1174</f>
        <v>#REF!</v>
      </c>
      <c r="AH1174" s="34" t="s">
        <v>35</v>
      </c>
    </row>
    <row r="1175" s="114" customFormat="1" ht="36" spans="1:34">
      <c r="A1175" s="37">
        <v>216</v>
      </c>
      <c r="B1175" s="37" t="s">
        <v>27</v>
      </c>
      <c r="C1175" s="37" t="s">
        <v>2751</v>
      </c>
      <c r="D1175" s="34" t="s">
        <v>35</v>
      </c>
      <c r="E1175" s="163" t="s">
        <v>2352</v>
      </c>
      <c r="F1175" s="163" t="s">
        <v>2352</v>
      </c>
      <c r="G1175" s="34" t="s">
        <v>115</v>
      </c>
      <c r="H1175" s="166" t="s">
        <v>2824</v>
      </c>
      <c r="I1175" s="163" t="s">
        <v>2825</v>
      </c>
      <c r="J1175" s="163" t="s">
        <v>2825</v>
      </c>
      <c r="K1175" s="163" t="s">
        <v>2804</v>
      </c>
      <c r="L1175" s="163" t="s">
        <v>2804</v>
      </c>
      <c r="M1175" s="167">
        <v>45838</v>
      </c>
      <c r="N1175" s="167">
        <v>45839</v>
      </c>
      <c r="O1175" s="167">
        <v>46203</v>
      </c>
      <c r="P1175" s="163">
        <v>75</v>
      </c>
      <c r="Q1175" s="174">
        <v>90000</v>
      </c>
      <c r="R1175" s="175">
        <v>0.1</v>
      </c>
      <c r="S1175" s="176">
        <v>9000</v>
      </c>
      <c r="T1175" s="164">
        <v>675000</v>
      </c>
      <c r="U1175" s="164">
        <v>67500</v>
      </c>
      <c r="V1175" s="164">
        <v>0.1</v>
      </c>
      <c r="W1175" s="164">
        <v>303750</v>
      </c>
      <c r="X1175" s="160">
        <v>0.45</v>
      </c>
      <c r="Y1175" s="164">
        <v>7593.75</v>
      </c>
      <c r="Z1175" s="177">
        <v>0.1125</v>
      </c>
      <c r="AA1175" s="164">
        <v>22781.25</v>
      </c>
      <c r="AB1175" s="160">
        <v>0.3375</v>
      </c>
      <c r="AC1175" s="164">
        <v>303750</v>
      </c>
      <c r="AD1175" s="180">
        <v>0.45</v>
      </c>
      <c r="AE1175" s="147">
        <v>67500</v>
      </c>
      <c r="AF1175" s="182"/>
      <c r="AG1175" s="114" t="e">
        <f>#REF!-Y1175</f>
        <v>#REF!</v>
      </c>
      <c r="AH1175" s="34" t="s">
        <v>35</v>
      </c>
    </row>
    <row r="1176" s="114" customFormat="1" ht="36" spans="1:34">
      <c r="A1176" s="37">
        <v>222</v>
      </c>
      <c r="B1176" s="37" t="s">
        <v>27</v>
      </c>
      <c r="C1176" s="37" t="s">
        <v>2751</v>
      </c>
      <c r="D1176" s="34" t="s">
        <v>37</v>
      </c>
      <c r="E1176" s="163" t="s">
        <v>2826</v>
      </c>
      <c r="F1176" s="163" t="s">
        <v>2826</v>
      </c>
      <c r="G1176" s="34" t="s">
        <v>117</v>
      </c>
      <c r="H1176" s="386" t="s">
        <v>2827</v>
      </c>
      <c r="I1176" s="163" t="s">
        <v>2828</v>
      </c>
      <c r="J1176" s="163" t="s">
        <v>2828</v>
      </c>
      <c r="K1176" s="163" t="s">
        <v>2829</v>
      </c>
      <c r="L1176" s="163" t="s">
        <v>2829</v>
      </c>
      <c r="M1176" s="167">
        <v>45990</v>
      </c>
      <c r="N1176" s="167">
        <v>45991</v>
      </c>
      <c r="O1176" s="167">
        <v>46112</v>
      </c>
      <c r="P1176" s="163">
        <v>53.85</v>
      </c>
      <c r="Q1176" s="174">
        <v>21000</v>
      </c>
      <c r="R1176" s="175">
        <v>0.045</v>
      </c>
      <c r="S1176" s="176">
        <v>945</v>
      </c>
      <c r="T1176" s="164">
        <v>50888.25</v>
      </c>
      <c r="U1176" s="164">
        <v>5088.82</v>
      </c>
      <c r="V1176" s="164">
        <v>0.1</v>
      </c>
      <c r="W1176" s="164">
        <v>20355.3</v>
      </c>
      <c r="X1176" s="160">
        <v>0.4</v>
      </c>
      <c r="Y1176" s="164">
        <v>508.882</v>
      </c>
      <c r="Z1176" s="177">
        <v>0.1</v>
      </c>
      <c r="AA1176" s="164">
        <v>1526.646</v>
      </c>
      <c r="AB1176" s="160">
        <v>0.3</v>
      </c>
      <c r="AC1176" s="164">
        <v>25444.13</v>
      </c>
      <c r="AD1176" s="180">
        <v>0.5</v>
      </c>
      <c r="AE1176" s="147">
        <v>5088.82</v>
      </c>
      <c r="AF1176" s="182"/>
      <c r="AH1176" s="34" t="s">
        <v>37</v>
      </c>
    </row>
    <row r="1177" s="114" customFormat="1" ht="36" spans="1:34">
      <c r="A1177" s="37">
        <v>230</v>
      </c>
      <c r="B1177" s="37" t="s">
        <v>27</v>
      </c>
      <c r="C1177" s="37" t="s">
        <v>2751</v>
      </c>
      <c r="D1177" s="34" t="s">
        <v>37</v>
      </c>
      <c r="E1177" s="163" t="s">
        <v>2826</v>
      </c>
      <c r="F1177" s="163" t="s">
        <v>2826</v>
      </c>
      <c r="G1177" s="34" t="s">
        <v>117</v>
      </c>
      <c r="H1177" s="386" t="s">
        <v>2830</v>
      </c>
      <c r="I1177" s="163" t="s">
        <v>2831</v>
      </c>
      <c r="J1177" s="163" t="s">
        <v>2831</v>
      </c>
      <c r="K1177" s="163" t="s">
        <v>2832</v>
      </c>
      <c r="L1177" s="163" t="s">
        <v>2832</v>
      </c>
      <c r="M1177" s="167">
        <v>46004</v>
      </c>
      <c r="N1177" s="167">
        <v>46008</v>
      </c>
      <c r="O1177" s="167">
        <v>46265</v>
      </c>
      <c r="P1177" s="163">
        <v>51.39</v>
      </c>
      <c r="Q1177" s="174">
        <v>21000</v>
      </c>
      <c r="R1177" s="175">
        <v>0.045</v>
      </c>
      <c r="S1177" s="176">
        <v>945</v>
      </c>
      <c r="T1177" s="164">
        <v>48563.55</v>
      </c>
      <c r="U1177" s="164">
        <v>4856.35</v>
      </c>
      <c r="V1177" s="164">
        <v>0.1</v>
      </c>
      <c r="W1177" s="164">
        <v>19425.42</v>
      </c>
      <c r="X1177" s="160">
        <v>0.4</v>
      </c>
      <c r="Y1177" s="164">
        <v>485.635</v>
      </c>
      <c r="Z1177" s="177">
        <v>0.1</v>
      </c>
      <c r="AA1177" s="164">
        <v>1456.905</v>
      </c>
      <c r="AB1177" s="160">
        <v>0.3</v>
      </c>
      <c r="AC1177" s="164">
        <v>24281.78</v>
      </c>
      <c r="AD1177" s="180">
        <v>0.5</v>
      </c>
      <c r="AE1177" s="147">
        <v>4856.35</v>
      </c>
      <c r="AF1177" s="182"/>
      <c r="AH1177" s="34" t="s">
        <v>37</v>
      </c>
    </row>
    <row r="1178" s="114" customFormat="1" ht="36" spans="1:34">
      <c r="A1178" s="37">
        <v>232</v>
      </c>
      <c r="B1178" s="37" t="s">
        <v>27</v>
      </c>
      <c r="C1178" s="37" t="s">
        <v>2751</v>
      </c>
      <c r="D1178" s="34" t="s">
        <v>37</v>
      </c>
      <c r="E1178" s="163" t="s">
        <v>2826</v>
      </c>
      <c r="F1178" s="163" t="s">
        <v>2826</v>
      </c>
      <c r="G1178" s="34" t="s">
        <v>117</v>
      </c>
      <c r="H1178" s="386" t="s">
        <v>2833</v>
      </c>
      <c r="I1178" s="163" t="s">
        <v>2834</v>
      </c>
      <c r="J1178" s="163" t="s">
        <v>2834</v>
      </c>
      <c r="K1178" s="163" t="s">
        <v>2832</v>
      </c>
      <c r="L1178" s="163" t="s">
        <v>2832</v>
      </c>
      <c r="M1178" s="167">
        <v>46003</v>
      </c>
      <c r="N1178" s="167">
        <v>46008</v>
      </c>
      <c r="O1178" s="167">
        <v>46265</v>
      </c>
      <c r="P1178" s="163">
        <v>14.99</v>
      </c>
      <c r="Q1178" s="174">
        <v>21000</v>
      </c>
      <c r="R1178" s="175">
        <v>0.045</v>
      </c>
      <c r="S1178" s="176">
        <v>945</v>
      </c>
      <c r="T1178" s="164">
        <v>14165.55</v>
      </c>
      <c r="U1178" s="164">
        <v>1416.55</v>
      </c>
      <c r="V1178" s="164">
        <v>0.1</v>
      </c>
      <c r="W1178" s="164">
        <v>5666.22</v>
      </c>
      <c r="X1178" s="160">
        <v>0.4</v>
      </c>
      <c r="Y1178" s="164">
        <v>141.655</v>
      </c>
      <c r="Z1178" s="177">
        <v>0.1</v>
      </c>
      <c r="AA1178" s="164">
        <v>424.965</v>
      </c>
      <c r="AB1178" s="160">
        <v>0.3</v>
      </c>
      <c r="AC1178" s="164">
        <v>7082.78</v>
      </c>
      <c r="AD1178" s="180">
        <v>0.5</v>
      </c>
      <c r="AE1178" s="147">
        <v>1416.55</v>
      </c>
      <c r="AF1178" s="182"/>
      <c r="AH1178" s="34" t="s">
        <v>37</v>
      </c>
    </row>
    <row r="1179" s="114" customFormat="1" ht="36" spans="1:34">
      <c r="A1179" s="37">
        <v>237</v>
      </c>
      <c r="B1179" s="37" t="s">
        <v>27</v>
      </c>
      <c r="C1179" s="37" t="s">
        <v>2751</v>
      </c>
      <c r="D1179" s="34" t="s">
        <v>37</v>
      </c>
      <c r="E1179" s="163" t="s">
        <v>2826</v>
      </c>
      <c r="F1179" s="163" t="s">
        <v>2826</v>
      </c>
      <c r="G1179" s="34" t="s">
        <v>117</v>
      </c>
      <c r="H1179" s="166" t="s">
        <v>2835</v>
      </c>
      <c r="I1179" s="163" t="s">
        <v>2766</v>
      </c>
      <c r="J1179" s="163" t="s">
        <v>2766</v>
      </c>
      <c r="K1179" s="163" t="s">
        <v>2836</v>
      </c>
      <c r="L1179" s="163" t="s">
        <v>2836</v>
      </c>
      <c r="M1179" s="167">
        <v>46007</v>
      </c>
      <c r="N1179" s="167">
        <v>46010</v>
      </c>
      <c r="O1179" s="167">
        <v>46265</v>
      </c>
      <c r="P1179" s="163">
        <v>67.98</v>
      </c>
      <c r="Q1179" s="174">
        <v>21000</v>
      </c>
      <c r="R1179" s="175">
        <v>0.045</v>
      </c>
      <c r="S1179" s="176">
        <v>945</v>
      </c>
      <c r="T1179" s="164">
        <v>64241.1</v>
      </c>
      <c r="U1179" s="164">
        <v>6424.11</v>
      </c>
      <c r="V1179" s="164">
        <v>0.1</v>
      </c>
      <c r="W1179" s="164">
        <v>25696.44</v>
      </c>
      <c r="X1179" s="160">
        <v>0.4</v>
      </c>
      <c r="Y1179" s="164">
        <v>642.411</v>
      </c>
      <c r="Z1179" s="177">
        <v>0.1</v>
      </c>
      <c r="AA1179" s="164">
        <v>1927.233</v>
      </c>
      <c r="AB1179" s="160">
        <v>0.3</v>
      </c>
      <c r="AC1179" s="164">
        <v>32120.55</v>
      </c>
      <c r="AD1179" s="180">
        <v>0.5</v>
      </c>
      <c r="AE1179" s="147">
        <v>6424.11</v>
      </c>
      <c r="AF1179" s="182"/>
      <c r="AH1179" s="34" t="s">
        <v>37</v>
      </c>
    </row>
    <row r="1180" s="114" customFormat="1" ht="36" spans="1:34">
      <c r="A1180" s="37">
        <v>241</v>
      </c>
      <c r="B1180" s="37" t="s">
        <v>27</v>
      </c>
      <c r="C1180" s="37" t="s">
        <v>2751</v>
      </c>
      <c r="D1180" s="34" t="s">
        <v>37</v>
      </c>
      <c r="E1180" s="163" t="s">
        <v>2826</v>
      </c>
      <c r="F1180" s="163" t="s">
        <v>2826</v>
      </c>
      <c r="G1180" s="34" t="s">
        <v>117</v>
      </c>
      <c r="H1180" s="386" t="s">
        <v>2837</v>
      </c>
      <c r="I1180" s="163" t="s">
        <v>2838</v>
      </c>
      <c r="J1180" s="163" t="s">
        <v>2838</v>
      </c>
      <c r="K1180" s="163" t="s">
        <v>2839</v>
      </c>
      <c r="L1180" s="163" t="s">
        <v>2839</v>
      </c>
      <c r="M1180" s="167">
        <v>46004</v>
      </c>
      <c r="N1180" s="167">
        <v>46011</v>
      </c>
      <c r="O1180" s="167">
        <v>46265</v>
      </c>
      <c r="P1180" s="163">
        <v>87.32</v>
      </c>
      <c r="Q1180" s="174">
        <v>21000</v>
      </c>
      <c r="R1180" s="175">
        <v>0.045</v>
      </c>
      <c r="S1180" s="176">
        <v>945</v>
      </c>
      <c r="T1180" s="164">
        <v>82517.4</v>
      </c>
      <c r="U1180" s="164">
        <v>8251.74</v>
      </c>
      <c r="V1180" s="164">
        <v>0.1</v>
      </c>
      <c r="W1180" s="164">
        <v>33006.97</v>
      </c>
      <c r="X1180" s="160">
        <v>0.4</v>
      </c>
      <c r="Y1180" s="164">
        <v>825.174</v>
      </c>
      <c r="Z1180" s="177">
        <v>0.1</v>
      </c>
      <c r="AA1180" s="164">
        <v>2475.522</v>
      </c>
      <c r="AB1180" s="160">
        <v>0.3</v>
      </c>
      <c r="AC1180" s="164">
        <v>41258.69</v>
      </c>
      <c r="AD1180" s="180">
        <v>0.5</v>
      </c>
      <c r="AE1180" s="147">
        <v>8251.74</v>
      </c>
      <c r="AF1180" s="182"/>
      <c r="AH1180" s="34" t="s">
        <v>37</v>
      </c>
    </row>
    <row r="1181" s="114" customFormat="1" ht="36" spans="1:34">
      <c r="A1181" s="37">
        <v>242</v>
      </c>
      <c r="B1181" s="37" t="s">
        <v>27</v>
      </c>
      <c r="C1181" s="37" t="s">
        <v>2751</v>
      </c>
      <c r="D1181" s="34" t="s">
        <v>37</v>
      </c>
      <c r="E1181" s="163" t="s">
        <v>2826</v>
      </c>
      <c r="F1181" s="163" t="s">
        <v>2826</v>
      </c>
      <c r="G1181" s="34" t="s">
        <v>117</v>
      </c>
      <c r="H1181" s="386" t="s">
        <v>2840</v>
      </c>
      <c r="I1181" s="163" t="s">
        <v>2841</v>
      </c>
      <c r="J1181" s="163" t="s">
        <v>2841</v>
      </c>
      <c r="K1181" s="163" t="s">
        <v>2842</v>
      </c>
      <c r="L1181" s="163" t="s">
        <v>2842</v>
      </c>
      <c r="M1181" s="167">
        <v>46008</v>
      </c>
      <c r="N1181" s="167">
        <v>46011</v>
      </c>
      <c r="O1181" s="167">
        <v>46265</v>
      </c>
      <c r="P1181" s="163">
        <v>103.09</v>
      </c>
      <c r="Q1181" s="174">
        <v>21000</v>
      </c>
      <c r="R1181" s="175">
        <v>0.045</v>
      </c>
      <c r="S1181" s="176">
        <v>945</v>
      </c>
      <c r="T1181" s="164">
        <v>97420.05</v>
      </c>
      <c r="U1181" s="164">
        <v>9742</v>
      </c>
      <c r="V1181" s="164">
        <v>0.1</v>
      </c>
      <c r="W1181" s="164">
        <v>38968.03</v>
      </c>
      <c r="X1181" s="160">
        <v>0.4</v>
      </c>
      <c r="Y1181" s="164">
        <v>974.2</v>
      </c>
      <c r="Z1181" s="177">
        <v>0.1</v>
      </c>
      <c r="AA1181" s="164">
        <v>2922.6</v>
      </c>
      <c r="AB1181" s="160">
        <v>0.3</v>
      </c>
      <c r="AC1181" s="164">
        <v>48710.02</v>
      </c>
      <c r="AD1181" s="180">
        <v>0.5</v>
      </c>
      <c r="AE1181" s="147">
        <v>9742</v>
      </c>
      <c r="AF1181" s="182"/>
      <c r="AH1181" s="34" t="s">
        <v>37</v>
      </c>
    </row>
    <row r="1182" s="114" customFormat="1" ht="36" spans="1:34">
      <c r="A1182" s="37">
        <v>243</v>
      </c>
      <c r="B1182" s="37" t="s">
        <v>27</v>
      </c>
      <c r="C1182" s="37" t="s">
        <v>2751</v>
      </c>
      <c r="D1182" s="34" t="s">
        <v>37</v>
      </c>
      <c r="E1182" s="163" t="s">
        <v>2826</v>
      </c>
      <c r="F1182" s="163" t="s">
        <v>2826</v>
      </c>
      <c r="G1182" s="34" t="s">
        <v>117</v>
      </c>
      <c r="H1182" s="166" t="s">
        <v>2843</v>
      </c>
      <c r="I1182" s="163" t="s">
        <v>2844</v>
      </c>
      <c r="J1182" s="163" t="s">
        <v>2844</v>
      </c>
      <c r="K1182" s="163" t="s">
        <v>2845</v>
      </c>
      <c r="L1182" s="163" t="s">
        <v>2845</v>
      </c>
      <c r="M1182" s="167">
        <v>46007</v>
      </c>
      <c r="N1182" s="167">
        <v>46011</v>
      </c>
      <c r="O1182" s="167">
        <v>46265</v>
      </c>
      <c r="P1182" s="163">
        <v>48.88</v>
      </c>
      <c r="Q1182" s="174">
        <v>21000</v>
      </c>
      <c r="R1182" s="175">
        <v>0.045</v>
      </c>
      <c r="S1182" s="176">
        <v>945</v>
      </c>
      <c r="T1182" s="164">
        <v>46191.6</v>
      </c>
      <c r="U1182" s="164">
        <v>4619.16</v>
      </c>
      <c r="V1182" s="164">
        <v>0.1</v>
      </c>
      <c r="W1182" s="164">
        <v>18476.64</v>
      </c>
      <c r="X1182" s="160">
        <v>0.4</v>
      </c>
      <c r="Y1182" s="164">
        <v>461.916</v>
      </c>
      <c r="Z1182" s="177">
        <v>0.1</v>
      </c>
      <c r="AA1182" s="164">
        <v>1385.748</v>
      </c>
      <c r="AB1182" s="160">
        <v>0.3</v>
      </c>
      <c r="AC1182" s="164">
        <v>23095.8</v>
      </c>
      <c r="AD1182" s="180">
        <v>0.5</v>
      </c>
      <c r="AE1182" s="147">
        <v>4619.16</v>
      </c>
      <c r="AF1182" s="182"/>
      <c r="AH1182" s="34" t="s">
        <v>37</v>
      </c>
    </row>
    <row r="1183" s="114" customFormat="1" ht="36" spans="1:34">
      <c r="A1183" s="37">
        <v>246</v>
      </c>
      <c r="B1183" s="37" t="s">
        <v>27</v>
      </c>
      <c r="C1183" s="37" t="s">
        <v>2751</v>
      </c>
      <c r="D1183" s="34" t="s">
        <v>37</v>
      </c>
      <c r="E1183" s="163" t="s">
        <v>2826</v>
      </c>
      <c r="F1183" s="163" t="s">
        <v>2826</v>
      </c>
      <c r="G1183" s="34" t="s">
        <v>117</v>
      </c>
      <c r="H1183" s="386" t="s">
        <v>2846</v>
      </c>
      <c r="I1183" s="163" t="s">
        <v>2847</v>
      </c>
      <c r="J1183" s="163" t="s">
        <v>2847</v>
      </c>
      <c r="K1183" s="163" t="s">
        <v>2848</v>
      </c>
      <c r="L1183" s="163" t="s">
        <v>2848</v>
      </c>
      <c r="M1183" s="167">
        <v>46004</v>
      </c>
      <c r="N1183" s="167">
        <v>46011</v>
      </c>
      <c r="O1183" s="167">
        <v>46265</v>
      </c>
      <c r="P1183" s="163">
        <v>29.45</v>
      </c>
      <c r="Q1183" s="174">
        <v>21000</v>
      </c>
      <c r="R1183" s="175">
        <v>0.045</v>
      </c>
      <c r="S1183" s="176">
        <v>945</v>
      </c>
      <c r="T1183" s="164">
        <v>27830.25</v>
      </c>
      <c r="U1183" s="164">
        <v>2783.02</v>
      </c>
      <c r="V1183" s="164">
        <v>0.1</v>
      </c>
      <c r="W1183" s="164">
        <v>11132.1</v>
      </c>
      <c r="X1183" s="160">
        <v>0.4</v>
      </c>
      <c r="Y1183" s="164">
        <v>278.302</v>
      </c>
      <c r="Z1183" s="177">
        <v>0.1</v>
      </c>
      <c r="AA1183" s="164">
        <v>834.906</v>
      </c>
      <c r="AB1183" s="160">
        <v>0.3</v>
      </c>
      <c r="AC1183" s="164">
        <v>13915.13</v>
      </c>
      <c r="AD1183" s="180">
        <v>0.5</v>
      </c>
      <c r="AE1183" s="147">
        <v>2783.02</v>
      </c>
      <c r="AF1183" s="182"/>
      <c r="AH1183" s="34" t="s">
        <v>37</v>
      </c>
    </row>
    <row r="1184" s="114" customFormat="1" ht="36" spans="1:34">
      <c r="A1184" s="37">
        <v>247</v>
      </c>
      <c r="B1184" s="37" t="s">
        <v>27</v>
      </c>
      <c r="C1184" s="37" t="s">
        <v>2751</v>
      </c>
      <c r="D1184" s="34" t="s">
        <v>37</v>
      </c>
      <c r="E1184" s="163" t="s">
        <v>2826</v>
      </c>
      <c r="F1184" s="163" t="s">
        <v>2826</v>
      </c>
      <c r="G1184" s="34" t="s">
        <v>117</v>
      </c>
      <c r="H1184" s="386" t="s">
        <v>2849</v>
      </c>
      <c r="I1184" s="163" t="s">
        <v>2850</v>
      </c>
      <c r="J1184" s="163" t="s">
        <v>2850</v>
      </c>
      <c r="K1184" s="163" t="s">
        <v>2851</v>
      </c>
      <c r="L1184" s="163" t="s">
        <v>2851</v>
      </c>
      <c r="M1184" s="167">
        <v>46007</v>
      </c>
      <c r="N1184" s="167">
        <v>46011</v>
      </c>
      <c r="O1184" s="167">
        <v>46265</v>
      </c>
      <c r="P1184" s="163">
        <v>100.13</v>
      </c>
      <c r="Q1184" s="174">
        <v>21000</v>
      </c>
      <c r="R1184" s="175">
        <v>0.045</v>
      </c>
      <c r="S1184" s="176">
        <v>945</v>
      </c>
      <c r="T1184" s="164">
        <v>94622.85</v>
      </c>
      <c r="U1184" s="164">
        <v>9462.28</v>
      </c>
      <c r="V1184" s="164">
        <v>0.1</v>
      </c>
      <c r="W1184" s="164">
        <v>37849.15</v>
      </c>
      <c r="X1184" s="160">
        <v>0.4</v>
      </c>
      <c r="Y1184" s="164">
        <v>946.228</v>
      </c>
      <c r="Z1184" s="177">
        <v>0.1</v>
      </c>
      <c r="AA1184" s="164">
        <v>2838.684</v>
      </c>
      <c r="AB1184" s="160">
        <v>0.3</v>
      </c>
      <c r="AC1184" s="164">
        <v>47311.42</v>
      </c>
      <c r="AD1184" s="180">
        <v>0.5</v>
      </c>
      <c r="AE1184" s="147">
        <v>9462.28</v>
      </c>
      <c r="AF1184" s="182"/>
      <c r="AH1184" s="34" t="s">
        <v>37</v>
      </c>
    </row>
    <row r="1185" s="114" customFormat="1" ht="36" spans="1:34">
      <c r="A1185" s="37">
        <v>254</v>
      </c>
      <c r="B1185" s="37" t="s">
        <v>27</v>
      </c>
      <c r="C1185" s="37" t="s">
        <v>2751</v>
      </c>
      <c r="D1185" s="34" t="s">
        <v>37</v>
      </c>
      <c r="E1185" s="163" t="s">
        <v>2826</v>
      </c>
      <c r="F1185" s="163" t="s">
        <v>2826</v>
      </c>
      <c r="G1185" s="34" t="s">
        <v>117</v>
      </c>
      <c r="H1185" s="166" t="s">
        <v>2852</v>
      </c>
      <c r="I1185" s="163" t="s">
        <v>2853</v>
      </c>
      <c r="J1185" s="163" t="s">
        <v>2853</v>
      </c>
      <c r="K1185" s="163" t="s">
        <v>2854</v>
      </c>
      <c r="L1185" s="163" t="s">
        <v>2854</v>
      </c>
      <c r="M1185" s="167">
        <v>46010</v>
      </c>
      <c r="N1185" s="167">
        <v>46012</v>
      </c>
      <c r="O1185" s="167">
        <v>46265</v>
      </c>
      <c r="P1185" s="163">
        <v>40.5</v>
      </c>
      <c r="Q1185" s="174">
        <v>21000</v>
      </c>
      <c r="R1185" s="175">
        <v>0.045</v>
      </c>
      <c r="S1185" s="176">
        <v>945</v>
      </c>
      <c r="T1185" s="164">
        <v>38272.5</v>
      </c>
      <c r="U1185" s="164">
        <v>3827.25</v>
      </c>
      <c r="V1185" s="164">
        <v>0.1</v>
      </c>
      <c r="W1185" s="164">
        <v>15309</v>
      </c>
      <c r="X1185" s="160">
        <v>0.4</v>
      </c>
      <c r="Y1185" s="164">
        <v>382.725</v>
      </c>
      <c r="Z1185" s="177">
        <v>0.1</v>
      </c>
      <c r="AA1185" s="164">
        <v>1148.175</v>
      </c>
      <c r="AB1185" s="160">
        <v>0.3</v>
      </c>
      <c r="AC1185" s="164">
        <v>19136.25</v>
      </c>
      <c r="AD1185" s="180">
        <v>0.5</v>
      </c>
      <c r="AE1185" s="147">
        <v>3827.25</v>
      </c>
      <c r="AF1185" s="182"/>
      <c r="AH1185" s="34" t="s">
        <v>37</v>
      </c>
    </row>
    <row r="1186" s="114" customFormat="1" ht="36" spans="1:34">
      <c r="A1186" s="37">
        <v>255</v>
      </c>
      <c r="B1186" s="37" t="s">
        <v>27</v>
      </c>
      <c r="C1186" s="37" t="s">
        <v>2751</v>
      </c>
      <c r="D1186" s="34" t="s">
        <v>37</v>
      </c>
      <c r="E1186" s="163" t="s">
        <v>2826</v>
      </c>
      <c r="F1186" s="163" t="s">
        <v>2826</v>
      </c>
      <c r="G1186" s="34" t="s">
        <v>117</v>
      </c>
      <c r="H1186" s="166" t="s">
        <v>2855</v>
      </c>
      <c r="I1186" s="163" t="s">
        <v>2856</v>
      </c>
      <c r="J1186" s="163" t="s">
        <v>2856</v>
      </c>
      <c r="K1186" s="163" t="s">
        <v>2842</v>
      </c>
      <c r="L1186" s="163" t="s">
        <v>2842</v>
      </c>
      <c r="M1186" s="167">
        <v>46008</v>
      </c>
      <c r="N1186" s="167">
        <v>46012</v>
      </c>
      <c r="O1186" s="167">
        <v>46265</v>
      </c>
      <c r="P1186" s="163">
        <v>53.54</v>
      </c>
      <c r="Q1186" s="174">
        <v>21000</v>
      </c>
      <c r="R1186" s="175">
        <v>0.045</v>
      </c>
      <c r="S1186" s="176">
        <v>945</v>
      </c>
      <c r="T1186" s="164">
        <v>50595.3</v>
      </c>
      <c r="U1186" s="164">
        <v>5059.53</v>
      </c>
      <c r="V1186" s="164">
        <v>0.1</v>
      </c>
      <c r="W1186" s="164">
        <v>20238.12</v>
      </c>
      <c r="X1186" s="160">
        <v>0.4</v>
      </c>
      <c r="Y1186" s="164">
        <v>505.953</v>
      </c>
      <c r="Z1186" s="177">
        <v>0.1</v>
      </c>
      <c r="AA1186" s="164">
        <v>1517.859</v>
      </c>
      <c r="AB1186" s="160">
        <v>0.3</v>
      </c>
      <c r="AC1186" s="164">
        <v>25297.65</v>
      </c>
      <c r="AD1186" s="180">
        <v>0.5</v>
      </c>
      <c r="AE1186" s="147">
        <v>5059.53</v>
      </c>
      <c r="AF1186" s="182"/>
      <c r="AH1186" s="34" t="s">
        <v>37</v>
      </c>
    </row>
    <row r="1187" s="114" customFormat="1" ht="36" spans="1:34">
      <c r="A1187" s="37">
        <v>256</v>
      </c>
      <c r="B1187" s="37" t="s">
        <v>27</v>
      </c>
      <c r="C1187" s="37" t="s">
        <v>2751</v>
      </c>
      <c r="D1187" s="34" t="s">
        <v>37</v>
      </c>
      <c r="E1187" s="163" t="s">
        <v>2826</v>
      </c>
      <c r="F1187" s="163" t="s">
        <v>2826</v>
      </c>
      <c r="G1187" s="34" t="s">
        <v>117</v>
      </c>
      <c r="H1187" s="166" t="s">
        <v>2857</v>
      </c>
      <c r="I1187" s="163" t="s">
        <v>2858</v>
      </c>
      <c r="J1187" s="163" t="s">
        <v>2858</v>
      </c>
      <c r="K1187" s="163" t="s">
        <v>2829</v>
      </c>
      <c r="L1187" s="163" t="s">
        <v>2829</v>
      </c>
      <c r="M1187" s="167">
        <v>46010</v>
      </c>
      <c r="N1187" s="167">
        <v>46012</v>
      </c>
      <c r="O1187" s="167">
        <v>46265</v>
      </c>
      <c r="P1187" s="163">
        <v>83.6</v>
      </c>
      <c r="Q1187" s="174">
        <v>21000</v>
      </c>
      <c r="R1187" s="175">
        <v>0.045</v>
      </c>
      <c r="S1187" s="176">
        <v>945</v>
      </c>
      <c r="T1187" s="164">
        <v>79002</v>
      </c>
      <c r="U1187" s="164">
        <v>7900.2</v>
      </c>
      <c r="V1187" s="164">
        <v>0.1</v>
      </c>
      <c r="W1187" s="164">
        <v>31600.8</v>
      </c>
      <c r="X1187" s="160">
        <v>0.4</v>
      </c>
      <c r="Y1187" s="164">
        <v>790.02</v>
      </c>
      <c r="Z1187" s="177">
        <v>0.1</v>
      </c>
      <c r="AA1187" s="164">
        <v>2370.06</v>
      </c>
      <c r="AB1187" s="160">
        <v>0.3</v>
      </c>
      <c r="AC1187" s="164">
        <v>39501</v>
      </c>
      <c r="AD1187" s="180">
        <v>0.5</v>
      </c>
      <c r="AE1187" s="147">
        <v>7900.2</v>
      </c>
      <c r="AF1187" s="182"/>
      <c r="AH1187" s="34" t="s">
        <v>37</v>
      </c>
    </row>
    <row r="1188" s="114" customFormat="1" ht="36" spans="1:34">
      <c r="A1188" s="37">
        <v>258</v>
      </c>
      <c r="B1188" s="37" t="s">
        <v>27</v>
      </c>
      <c r="C1188" s="37" t="s">
        <v>2751</v>
      </c>
      <c r="D1188" s="34" t="s">
        <v>37</v>
      </c>
      <c r="E1188" s="163" t="s">
        <v>2826</v>
      </c>
      <c r="F1188" s="163" t="s">
        <v>2826</v>
      </c>
      <c r="G1188" s="34" t="s">
        <v>117</v>
      </c>
      <c r="H1188" s="166" t="s">
        <v>2859</v>
      </c>
      <c r="I1188" s="163" t="s">
        <v>2860</v>
      </c>
      <c r="J1188" s="163" t="s">
        <v>2860</v>
      </c>
      <c r="K1188" s="163" t="s">
        <v>2854</v>
      </c>
      <c r="L1188" s="163" t="s">
        <v>2854</v>
      </c>
      <c r="M1188" s="167">
        <v>46010</v>
      </c>
      <c r="N1188" s="167">
        <v>46012</v>
      </c>
      <c r="O1188" s="167">
        <v>46265</v>
      </c>
      <c r="P1188" s="163">
        <v>35.9</v>
      </c>
      <c r="Q1188" s="174">
        <v>21000</v>
      </c>
      <c r="R1188" s="175">
        <v>0.045</v>
      </c>
      <c r="S1188" s="176">
        <v>945</v>
      </c>
      <c r="T1188" s="164">
        <v>33925.5</v>
      </c>
      <c r="U1188" s="164">
        <v>3392.55</v>
      </c>
      <c r="V1188" s="164">
        <v>0.1</v>
      </c>
      <c r="W1188" s="164">
        <v>13570.2</v>
      </c>
      <c r="X1188" s="160">
        <v>0.4</v>
      </c>
      <c r="Y1188" s="164">
        <v>339.255</v>
      </c>
      <c r="Z1188" s="177">
        <v>0.1</v>
      </c>
      <c r="AA1188" s="164">
        <v>1017.765</v>
      </c>
      <c r="AB1188" s="160">
        <v>0.3</v>
      </c>
      <c r="AC1188" s="164">
        <v>16962.75</v>
      </c>
      <c r="AD1188" s="180">
        <v>0.5</v>
      </c>
      <c r="AE1188" s="147">
        <v>3392.55</v>
      </c>
      <c r="AF1188" s="182"/>
      <c r="AH1188" s="34" t="s">
        <v>37</v>
      </c>
    </row>
    <row r="1189" s="114" customFormat="1" ht="36" spans="1:34">
      <c r="A1189" s="37">
        <v>259</v>
      </c>
      <c r="B1189" s="37" t="s">
        <v>27</v>
      </c>
      <c r="C1189" s="37" t="s">
        <v>2751</v>
      </c>
      <c r="D1189" s="34" t="s">
        <v>37</v>
      </c>
      <c r="E1189" s="163" t="s">
        <v>2826</v>
      </c>
      <c r="F1189" s="163" t="s">
        <v>2826</v>
      </c>
      <c r="G1189" s="34" t="s">
        <v>117</v>
      </c>
      <c r="H1189" s="166" t="s">
        <v>2861</v>
      </c>
      <c r="I1189" s="163" t="s">
        <v>2862</v>
      </c>
      <c r="J1189" s="163" t="s">
        <v>2862</v>
      </c>
      <c r="K1189" s="163" t="s">
        <v>2842</v>
      </c>
      <c r="L1189" s="163" t="s">
        <v>2842</v>
      </c>
      <c r="M1189" s="167">
        <v>46008</v>
      </c>
      <c r="N1189" s="167">
        <v>46012</v>
      </c>
      <c r="O1189" s="167">
        <v>46265</v>
      </c>
      <c r="P1189" s="163">
        <v>138</v>
      </c>
      <c r="Q1189" s="174">
        <v>21000</v>
      </c>
      <c r="R1189" s="175">
        <v>0.045</v>
      </c>
      <c r="S1189" s="176">
        <v>945</v>
      </c>
      <c r="T1189" s="164">
        <v>130410</v>
      </c>
      <c r="U1189" s="164">
        <v>13041</v>
      </c>
      <c r="V1189" s="164">
        <v>0.1</v>
      </c>
      <c r="W1189" s="164">
        <v>52164</v>
      </c>
      <c r="X1189" s="160">
        <v>0.4</v>
      </c>
      <c r="Y1189" s="164">
        <v>1304.1</v>
      </c>
      <c r="Z1189" s="177">
        <v>0.1</v>
      </c>
      <c r="AA1189" s="164">
        <v>3912.3</v>
      </c>
      <c r="AB1189" s="160">
        <v>0.3</v>
      </c>
      <c r="AC1189" s="164">
        <v>65205</v>
      </c>
      <c r="AD1189" s="180">
        <v>0.5</v>
      </c>
      <c r="AE1189" s="147">
        <v>13041</v>
      </c>
      <c r="AF1189" s="182"/>
      <c r="AH1189" s="34" t="s">
        <v>37</v>
      </c>
    </row>
    <row r="1190" s="114" customFormat="1" ht="36" spans="1:34">
      <c r="A1190" s="37">
        <v>260</v>
      </c>
      <c r="B1190" s="37" t="s">
        <v>27</v>
      </c>
      <c r="C1190" s="37" t="s">
        <v>2751</v>
      </c>
      <c r="D1190" s="34" t="s">
        <v>37</v>
      </c>
      <c r="E1190" s="163" t="s">
        <v>2826</v>
      </c>
      <c r="F1190" s="163" t="s">
        <v>2826</v>
      </c>
      <c r="G1190" s="34" t="s">
        <v>117</v>
      </c>
      <c r="H1190" s="386" t="s">
        <v>2863</v>
      </c>
      <c r="I1190" s="163" t="s">
        <v>2864</v>
      </c>
      <c r="J1190" s="163" t="s">
        <v>2864</v>
      </c>
      <c r="K1190" s="163" t="s">
        <v>2865</v>
      </c>
      <c r="L1190" s="163" t="s">
        <v>2865</v>
      </c>
      <c r="M1190" s="167">
        <v>46010</v>
      </c>
      <c r="N1190" s="167">
        <v>46013</v>
      </c>
      <c r="O1190" s="167">
        <v>46265</v>
      </c>
      <c r="P1190" s="163">
        <v>45.97</v>
      </c>
      <c r="Q1190" s="174">
        <v>21000</v>
      </c>
      <c r="R1190" s="175">
        <v>0.045</v>
      </c>
      <c r="S1190" s="176">
        <v>945</v>
      </c>
      <c r="T1190" s="164">
        <v>43441.65</v>
      </c>
      <c r="U1190" s="164">
        <v>4344.16</v>
      </c>
      <c r="V1190" s="164">
        <v>0.1</v>
      </c>
      <c r="W1190" s="164">
        <v>17376.66</v>
      </c>
      <c r="X1190" s="160">
        <v>0.4</v>
      </c>
      <c r="Y1190" s="164">
        <v>434.416</v>
      </c>
      <c r="Z1190" s="177">
        <v>0.1</v>
      </c>
      <c r="AA1190" s="164">
        <v>1303.248</v>
      </c>
      <c r="AB1190" s="160">
        <v>0.3</v>
      </c>
      <c r="AC1190" s="164">
        <v>21720.83</v>
      </c>
      <c r="AD1190" s="180">
        <v>0.5</v>
      </c>
      <c r="AE1190" s="147">
        <v>4344.16</v>
      </c>
      <c r="AF1190" s="182"/>
      <c r="AH1190" s="34" t="s">
        <v>37</v>
      </c>
    </row>
    <row r="1191" s="114" customFormat="1" ht="36" spans="1:34">
      <c r="A1191" s="37">
        <v>261</v>
      </c>
      <c r="B1191" s="37" t="s">
        <v>27</v>
      </c>
      <c r="C1191" s="37" t="s">
        <v>2751</v>
      </c>
      <c r="D1191" s="34" t="s">
        <v>37</v>
      </c>
      <c r="E1191" s="163" t="s">
        <v>2826</v>
      </c>
      <c r="F1191" s="163" t="s">
        <v>2826</v>
      </c>
      <c r="G1191" s="34" t="s">
        <v>117</v>
      </c>
      <c r="H1191" s="386" t="s">
        <v>2866</v>
      </c>
      <c r="I1191" s="163" t="s">
        <v>2867</v>
      </c>
      <c r="J1191" s="163" t="s">
        <v>2867</v>
      </c>
      <c r="K1191" s="163" t="s">
        <v>2868</v>
      </c>
      <c r="L1191" s="163" t="s">
        <v>2868</v>
      </c>
      <c r="M1191" s="167">
        <v>46010</v>
      </c>
      <c r="N1191" s="167">
        <v>46014</v>
      </c>
      <c r="O1191" s="167">
        <v>46265</v>
      </c>
      <c r="P1191" s="163">
        <v>75.31</v>
      </c>
      <c r="Q1191" s="174">
        <v>21000</v>
      </c>
      <c r="R1191" s="175">
        <v>0.045</v>
      </c>
      <c r="S1191" s="176">
        <v>945</v>
      </c>
      <c r="T1191" s="164">
        <v>71167.95</v>
      </c>
      <c r="U1191" s="164">
        <v>7116.79</v>
      </c>
      <c r="V1191" s="164">
        <v>0.1</v>
      </c>
      <c r="W1191" s="164">
        <v>28467.18</v>
      </c>
      <c r="X1191" s="160">
        <v>0.4</v>
      </c>
      <c r="Y1191" s="164">
        <v>711.679</v>
      </c>
      <c r="Z1191" s="177">
        <v>0.1</v>
      </c>
      <c r="AA1191" s="164">
        <v>2135.037</v>
      </c>
      <c r="AB1191" s="160">
        <v>0.3</v>
      </c>
      <c r="AC1191" s="164">
        <v>35583.98</v>
      </c>
      <c r="AD1191" s="180">
        <v>0.5</v>
      </c>
      <c r="AE1191" s="147">
        <v>7116.79</v>
      </c>
      <c r="AF1191" s="182"/>
      <c r="AH1191" s="34" t="s">
        <v>37</v>
      </c>
    </row>
    <row r="1192" s="114" customFormat="1" ht="48" spans="1:34">
      <c r="A1192" s="37">
        <v>262</v>
      </c>
      <c r="B1192" s="37" t="s">
        <v>27</v>
      </c>
      <c r="C1192" s="37" t="s">
        <v>2869</v>
      </c>
      <c r="D1192" s="34" t="s">
        <v>35</v>
      </c>
      <c r="E1192" s="163" t="s">
        <v>2345</v>
      </c>
      <c r="F1192" s="163" t="s">
        <v>2870</v>
      </c>
      <c r="G1192" s="34" t="s">
        <v>114</v>
      </c>
      <c r="H1192" s="166" t="s">
        <v>2871</v>
      </c>
      <c r="I1192" s="163" t="s">
        <v>2872</v>
      </c>
      <c r="J1192" s="163" t="s">
        <v>2872</v>
      </c>
      <c r="K1192" s="163" t="s">
        <v>2873</v>
      </c>
      <c r="L1192" s="163" t="s">
        <v>2873</v>
      </c>
      <c r="M1192" s="167">
        <v>45678</v>
      </c>
      <c r="N1192" s="167">
        <v>45678</v>
      </c>
      <c r="O1192" s="167">
        <v>46042</v>
      </c>
      <c r="P1192" s="163">
        <v>16.5</v>
      </c>
      <c r="Q1192" s="174">
        <v>72000</v>
      </c>
      <c r="R1192" s="175">
        <v>0.1</v>
      </c>
      <c r="S1192" s="176">
        <v>7200</v>
      </c>
      <c r="T1192" s="164">
        <v>118800</v>
      </c>
      <c r="U1192" s="164">
        <v>11880</v>
      </c>
      <c r="V1192" s="164">
        <v>0.1</v>
      </c>
      <c r="W1192" s="164">
        <v>53460</v>
      </c>
      <c r="X1192" s="160">
        <v>0.45</v>
      </c>
      <c r="Y1192" s="164">
        <v>2138.4</v>
      </c>
      <c r="Z1192" s="177">
        <v>0.18</v>
      </c>
      <c r="AA1192" s="164">
        <v>3207.6</v>
      </c>
      <c r="AB1192" s="160">
        <v>0.27</v>
      </c>
      <c r="AC1192" s="164">
        <v>53460</v>
      </c>
      <c r="AD1192" s="180">
        <v>0.45</v>
      </c>
      <c r="AE1192" s="147">
        <v>11880</v>
      </c>
      <c r="AF1192" s="182"/>
      <c r="AG1192" s="114" t="e">
        <f>#REF!-Y1192</f>
        <v>#REF!</v>
      </c>
      <c r="AH1192" s="34" t="s">
        <v>35</v>
      </c>
    </row>
    <row r="1193" s="114" customFormat="1" ht="96" spans="1:34">
      <c r="A1193" s="37">
        <v>263</v>
      </c>
      <c r="B1193" s="37" t="s">
        <v>27</v>
      </c>
      <c r="C1193" s="37" t="s">
        <v>2869</v>
      </c>
      <c r="D1193" s="34" t="s">
        <v>35</v>
      </c>
      <c r="E1193" s="163" t="s">
        <v>2345</v>
      </c>
      <c r="F1193" s="163" t="s">
        <v>2874</v>
      </c>
      <c r="G1193" s="34" t="s">
        <v>114</v>
      </c>
      <c r="H1193" s="166" t="s">
        <v>2875</v>
      </c>
      <c r="I1193" s="163" t="s">
        <v>2876</v>
      </c>
      <c r="J1193" s="163" t="s">
        <v>2876</v>
      </c>
      <c r="K1193" s="163" t="s">
        <v>2877</v>
      </c>
      <c r="L1193" s="163" t="s">
        <v>2877</v>
      </c>
      <c r="M1193" s="167">
        <v>45679</v>
      </c>
      <c r="N1193" s="167">
        <v>45679</v>
      </c>
      <c r="O1193" s="167">
        <v>46043</v>
      </c>
      <c r="P1193" s="163">
        <v>55</v>
      </c>
      <c r="Q1193" s="174">
        <v>72000</v>
      </c>
      <c r="R1193" s="175">
        <v>0.1</v>
      </c>
      <c r="S1193" s="176">
        <v>7200</v>
      </c>
      <c r="T1193" s="164">
        <v>396000</v>
      </c>
      <c r="U1193" s="164">
        <v>39600</v>
      </c>
      <c r="V1193" s="164">
        <v>0.1</v>
      </c>
      <c r="W1193" s="164">
        <v>178200</v>
      </c>
      <c r="X1193" s="160">
        <v>0.45</v>
      </c>
      <c r="Y1193" s="164">
        <v>7128</v>
      </c>
      <c r="Z1193" s="177">
        <v>0.18</v>
      </c>
      <c r="AA1193" s="164">
        <v>10692</v>
      </c>
      <c r="AB1193" s="160">
        <v>0.27</v>
      </c>
      <c r="AC1193" s="164">
        <v>178200</v>
      </c>
      <c r="AD1193" s="180">
        <v>0.45</v>
      </c>
      <c r="AE1193" s="147">
        <v>39600</v>
      </c>
      <c r="AF1193" s="182"/>
      <c r="AG1193" s="114" t="e">
        <f>#REF!-Y1193</f>
        <v>#REF!</v>
      </c>
      <c r="AH1193" s="34" t="s">
        <v>35</v>
      </c>
    </row>
    <row r="1194" s="114" customFormat="1" ht="72" spans="1:34">
      <c r="A1194" s="37">
        <v>264</v>
      </c>
      <c r="B1194" s="37" t="s">
        <v>27</v>
      </c>
      <c r="C1194" s="37" t="s">
        <v>2869</v>
      </c>
      <c r="D1194" s="34" t="s">
        <v>38</v>
      </c>
      <c r="E1194" s="163" t="s">
        <v>2878</v>
      </c>
      <c r="F1194" s="163" t="s">
        <v>2879</v>
      </c>
      <c r="G1194" s="34" t="s">
        <v>114</v>
      </c>
      <c r="H1194" s="166" t="s">
        <v>2880</v>
      </c>
      <c r="I1194" s="163" t="s">
        <v>2881</v>
      </c>
      <c r="J1194" s="163" t="s">
        <v>2881</v>
      </c>
      <c r="K1194" s="163" t="s">
        <v>2882</v>
      </c>
      <c r="L1194" s="163" t="s">
        <v>2882</v>
      </c>
      <c r="M1194" s="167">
        <v>45679</v>
      </c>
      <c r="N1194" s="167">
        <v>45679</v>
      </c>
      <c r="O1194" s="167">
        <v>46043</v>
      </c>
      <c r="P1194" s="163">
        <v>29.5</v>
      </c>
      <c r="Q1194" s="174">
        <v>25000</v>
      </c>
      <c r="R1194" s="175">
        <v>0.03</v>
      </c>
      <c r="S1194" s="176">
        <v>750</v>
      </c>
      <c r="T1194" s="164">
        <v>22125</v>
      </c>
      <c r="U1194" s="164">
        <v>2212.5</v>
      </c>
      <c r="V1194" s="164">
        <v>0.1</v>
      </c>
      <c r="W1194" s="164">
        <v>8850</v>
      </c>
      <c r="X1194" s="160">
        <v>0.4</v>
      </c>
      <c r="Y1194" s="164">
        <v>354</v>
      </c>
      <c r="Z1194" s="177">
        <v>0.16</v>
      </c>
      <c r="AA1194" s="164">
        <v>531</v>
      </c>
      <c r="AB1194" s="160">
        <v>0.24</v>
      </c>
      <c r="AC1194" s="164">
        <v>11062.5</v>
      </c>
      <c r="AD1194" s="180">
        <v>0.5</v>
      </c>
      <c r="AE1194" s="147">
        <v>2212.5</v>
      </c>
      <c r="AF1194" s="182"/>
      <c r="AG1194" s="114" t="e">
        <f>#REF!-Y1194</f>
        <v>#REF!</v>
      </c>
      <c r="AH1194" s="34" t="s">
        <v>38</v>
      </c>
    </row>
    <row r="1195" s="114" customFormat="1" ht="84" spans="1:34">
      <c r="A1195" s="37">
        <v>265</v>
      </c>
      <c r="B1195" s="37" t="s">
        <v>27</v>
      </c>
      <c r="C1195" s="37" t="s">
        <v>2869</v>
      </c>
      <c r="D1195" s="34" t="s">
        <v>35</v>
      </c>
      <c r="E1195" s="163" t="s">
        <v>2345</v>
      </c>
      <c r="F1195" s="163" t="s">
        <v>2883</v>
      </c>
      <c r="G1195" s="34" t="s">
        <v>114</v>
      </c>
      <c r="H1195" s="166" t="s">
        <v>2884</v>
      </c>
      <c r="I1195" s="163" t="s">
        <v>2885</v>
      </c>
      <c r="J1195" s="163" t="s">
        <v>2885</v>
      </c>
      <c r="K1195" s="163" t="s">
        <v>2886</v>
      </c>
      <c r="L1195" s="163" t="s">
        <v>2886</v>
      </c>
      <c r="M1195" s="167">
        <v>45716</v>
      </c>
      <c r="N1195" s="167">
        <v>45716</v>
      </c>
      <c r="O1195" s="167">
        <v>46081</v>
      </c>
      <c r="P1195" s="163">
        <v>68.45</v>
      </c>
      <c r="Q1195" s="174">
        <v>90000</v>
      </c>
      <c r="R1195" s="175">
        <v>0.1</v>
      </c>
      <c r="S1195" s="176">
        <v>9000</v>
      </c>
      <c r="T1195" s="164">
        <v>616050</v>
      </c>
      <c r="U1195" s="164">
        <v>61605</v>
      </c>
      <c r="V1195" s="164">
        <v>0.1</v>
      </c>
      <c r="W1195" s="164">
        <v>277222.5</v>
      </c>
      <c r="X1195" s="160">
        <v>0.45</v>
      </c>
      <c r="Y1195" s="164">
        <v>11088.9</v>
      </c>
      <c r="Z1195" s="177">
        <v>0.18</v>
      </c>
      <c r="AA1195" s="164">
        <v>16633.35</v>
      </c>
      <c r="AB1195" s="160">
        <v>0.27</v>
      </c>
      <c r="AC1195" s="164">
        <v>277222.5</v>
      </c>
      <c r="AD1195" s="180">
        <v>0.45</v>
      </c>
      <c r="AE1195" s="147">
        <v>61605</v>
      </c>
      <c r="AF1195" s="182"/>
      <c r="AG1195" s="114" t="e">
        <f>#REF!-Y1195</f>
        <v>#REF!</v>
      </c>
      <c r="AH1195" s="34" t="s">
        <v>35</v>
      </c>
    </row>
    <row r="1196" s="114" customFormat="1" ht="132" spans="1:34">
      <c r="A1196" s="37">
        <v>266</v>
      </c>
      <c r="B1196" s="37" t="s">
        <v>27</v>
      </c>
      <c r="C1196" s="37" t="s">
        <v>2869</v>
      </c>
      <c r="D1196" s="34" t="s">
        <v>35</v>
      </c>
      <c r="E1196" s="163" t="s">
        <v>2345</v>
      </c>
      <c r="F1196" s="163" t="s">
        <v>2883</v>
      </c>
      <c r="G1196" s="34" t="s">
        <v>114</v>
      </c>
      <c r="H1196" s="166" t="s">
        <v>2887</v>
      </c>
      <c r="I1196" s="163" t="s">
        <v>2888</v>
      </c>
      <c r="J1196" s="163" t="s">
        <v>2888</v>
      </c>
      <c r="K1196" s="163" t="s">
        <v>2889</v>
      </c>
      <c r="L1196" s="163" t="s">
        <v>2889</v>
      </c>
      <c r="M1196" s="167">
        <v>45716</v>
      </c>
      <c r="N1196" s="167">
        <v>45716</v>
      </c>
      <c r="O1196" s="167">
        <v>46081</v>
      </c>
      <c r="P1196" s="163">
        <v>30</v>
      </c>
      <c r="Q1196" s="174">
        <v>90000</v>
      </c>
      <c r="R1196" s="175">
        <v>0.1</v>
      </c>
      <c r="S1196" s="176">
        <v>9000</v>
      </c>
      <c r="T1196" s="164">
        <v>270000</v>
      </c>
      <c r="U1196" s="164">
        <v>27000</v>
      </c>
      <c r="V1196" s="164">
        <v>0.1</v>
      </c>
      <c r="W1196" s="164">
        <v>121500</v>
      </c>
      <c r="X1196" s="160">
        <v>0.45</v>
      </c>
      <c r="Y1196" s="164">
        <v>4860</v>
      </c>
      <c r="Z1196" s="177">
        <v>0.18</v>
      </c>
      <c r="AA1196" s="164">
        <v>7290</v>
      </c>
      <c r="AB1196" s="160">
        <v>0.27</v>
      </c>
      <c r="AC1196" s="164">
        <v>121500</v>
      </c>
      <c r="AD1196" s="180">
        <v>0.45</v>
      </c>
      <c r="AE1196" s="147">
        <v>27000</v>
      </c>
      <c r="AF1196" s="182"/>
      <c r="AG1196" s="114" t="e">
        <f>#REF!-Y1196</f>
        <v>#REF!</v>
      </c>
      <c r="AH1196" s="34" t="s">
        <v>35</v>
      </c>
    </row>
    <row r="1197" s="114" customFormat="1" ht="60" spans="1:34">
      <c r="A1197" s="37">
        <v>267</v>
      </c>
      <c r="B1197" s="37" t="s">
        <v>27</v>
      </c>
      <c r="C1197" s="37" t="s">
        <v>2869</v>
      </c>
      <c r="D1197" s="34" t="s">
        <v>35</v>
      </c>
      <c r="E1197" s="163" t="s">
        <v>2345</v>
      </c>
      <c r="F1197" s="163" t="s">
        <v>2890</v>
      </c>
      <c r="G1197" s="34" t="s">
        <v>114</v>
      </c>
      <c r="H1197" s="166" t="s">
        <v>2891</v>
      </c>
      <c r="I1197" s="163" t="s">
        <v>2892</v>
      </c>
      <c r="J1197" s="163" t="s">
        <v>2892</v>
      </c>
      <c r="K1197" s="163" t="s">
        <v>2893</v>
      </c>
      <c r="L1197" s="163" t="s">
        <v>2893</v>
      </c>
      <c r="M1197" s="167">
        <v>45737</v>
      </c>
      <c r="N1197" s="167">
        <v>45737</v>
      </c>
      <c r="O1197" s="167">
        <v>46101</v>
      </c>
      <c r="P1197" s="163">
        <v>3</v>
      </c>
      <c r="Q1197" s="174">
        <v>36000</v>
      </c>
      <c r="R1197" s="175">
        <v>0.1</v>
      </c>
      <c r="S1197" s="176">
        <v>3600</v>
      </c>
      <c r="T1197" s="164">
        <v>10800</v>
      </c>
      <c r="U1197" s="164">
        <v>1080</v>
      </c>
      <c r="V1197" s="164">
        <v>0.1</v>
      </c>
      <c r="W1197" s="164">
        <v>4860</v>
      </c>
      <c r="X1197" s="160">
        <v>0.45</v>
      </c>
      <c r="Y1197" s="164">
        <v>194.4</v>
      </c>
      <c r="Z1197" s="177">
        <v>0.18</v>
      </c>
      <c r="AA1197" s="164">
        <v>291.6</v>
      </c>
      <c r="AB1197" s="160">
        <v>0.27</v>
      </c>
      <c r="AC1197" s="164">
        <v>4860</v>
      </c>
      <c r="AD1197" s="180">
        <v>0.45</v>
      </c>
      <c r="AE1197" s="147">
        <v>1080</v>
      </c>
      <c r="AF1197" s="182"/>
      <c r="AG1197" s="114" t="e">
        <f>#REF!-Y1197</f>
        <v>#REF!</v>
      </c>
      <c r="AH1197" s="34" t="s">
        <v>35</v>
      </c>
    </row>
    <row r="1198" s="114" customFormat="1" ht="60" spans="1:34">
      <c r="A1198" s="37">
        <v>268</v>
      </c>
      <c r="B1198" s="37" t="s">
        <v>27</v>
      </c>
      <c r="C1198" s="37" t="s">
        <v>2869</v>
      </c>
      <c r="D1198" s="34" t="s">
        <v>35</v>
      </c>
      <c r="E1198" s="163" t="s">
        <v>2345</v>
      </c>
      <c r="F1198" s="163" t="s">
        <v>2894</v>
      </c>
      <c r="G1198" s="34" t="s">
        <v>114</v>
      </c>
      <c r="H1198" s="166" t="s">
        <v>2891</v>
      </c>
      <c r="I1198" s="163" t="s">
        <v>2892</v>
      </c>
      <c r="J1198" s="163" t="s">
        <v>2892</v>
      </c>
      <c r="K1198" s="163" t="s">
        <v>2893</v>
      </c>
      <c r="L1198" s="163" t="s">
        <v>2893</v>
      </c>
      <c r="M1198" s="167">
        <v>45737</v>
      </c>
      <c r="N1198" s="167">
        <v>45737</v>
      </c>
      <c r="O1198" s="167">
        <v>46101</v>
      </c>
      <c r="P1198" s="163">
        <v>4</v>
      </c>
      <c r="Q1198" s="174">
        <v>49950</v>
      </c>
      <c r="R1198" s="175">
        <v>0.1</v>
      </c>
      <c r="S1198" s="176">
        <v>4995</v>
      </c>
      <c r="T1198" s="164">
        <v>19980</v>
      </c>
      <c r="U1198" s="164">
        <v>1998</v>
      </c>
      <c r="V1198" s="164">
        <v>0.1</v>
      </c>
      <c r="W1198" s="164">
        <v>8991</v>
      </c>
      <c r="X1198" s="160">
        <v>0.45</v>
      </c>
      <c r="Y1198" s="164">
        <v>359.64</v>
      </c>
      <c r="Z1198" s="177">
        <v>0.18</v>
      </c>
      <c r="AA1198" s="164">
        <v>539.46</v>
      </c>
      <c r="AB1198" s="160">
        <v>0.27</v>
      </c>
      <c r="AC1198" s="164">
        <v>8991</v>
      </c>
      <c r="AD1198" s="180">
        <v>0.45</v>
      </c>
      <c r="AE1198" s="147">
        <v>1998</v>
      </c>
      <c r="AF1198" s="182"/>
      <c r="AG1198" s="114" t="e">
        <f>#REF!-Y1198</f>
        <v>#REF!</v>
      </c>
      <c r="AH1198" s="34" t="s">
        <v>35</v>
      </c>
    </row>
    <row r="1199" s="114" customFormat="1" ht="60" spans="1:34">
      <c r="A1199" s="37">
        <v>269</v>
      </c>
      <c r="B1199" s="37" t="s">
        <v>27</v>
      </c>
      <c r="C1199" s="37" t="s">
        <v>2869</v>
      </c>
      <c r="D1199" s="34" t="s">
        <v>35</v>
      </c>
      <c r="E1199" s="163" t="s">
        <v>2345</v>
      </c>
      <c r="F1199" s="163" t="s">
        <v>2895</v>
      </c>
      <c r="G1199" s="34" t="s">
        <v>114</v>
      </c>
      <c r="H1199" s="166" t="s">
        <v>2891</v>
      </c>
      <c r="I1199" s="163" t="s">
        <v>2892</v>
      </c>
      <c r="J1199" s="163" t="s">
        <v>2892</v>
      </c>
      <c r="K1199" s="163" t="s">
        <v>2893</v>
      </c>
      <c r="L1199" s="163" t="s">
        <v>2893</v>
      </c>
      <c r="M1199" s="167">
        <v>45737</v>
      </c>
      <c r="N1199" s="167">
        <v>45737</v>
      </c>
      <c r="O1199" s="167">
        <v>46101</v>
      </c>
      <c r="P1199" s="163">
        <v>7.5</v>
      </c>
      <c r="Q1199" s="174">
        <v>71000</v>
      </c>
      <c r="R1199" s="175">
        <v>0.1</v>
      </c>
      <c r="S1199" s="176">
        <v>7100</v>
      </c>
      <c r="T1199" s="164">
        <v>53250</v>
      </c>
      <c r="U1199" s="164">
        <v>5325</v>
      </c>
      <c r="V1199" s="164">
        <v>0.1</v>
      </c>
      <c r="W1199" s="164">
        <v>23962.5</v>
      </c>
      <c r="X1199" s="160">
        <v>0.45</v>
      </c>
      <c r="Y1199" s="164">
        <v>958.5</v>
      </c>
      <c r="Z1199" s="177">
        <v>0.18</v>
      </c>
      <c r="AA1199" s="164">
        <v>1437.75</v>
      </c>
      <c r="AB1199" s="160">
        <v>0.27</v>
      </c>
      <c r="AC1199" s="164">
        <v>23962.5</v>
      </c>
      <c r="AD1199" s="180">
        <v>0.45</v>
      </c>
      <c r="AE1199" s="147">
        <v>5325</v>
      </c>
      <c r="AF1199" s="182"/>
      <c r="AG1199" s="114" t="e">
        <f>#REF!-Y1199</f>
        <v>#REF!</v>
      </c>
      <c r="AH1199" s="34" t="s">
        <v>35</v>
      </c>
    </row>
    <row r="1200" s="114" customFormat="1" ht="108" spans="1:34">
      <c r="A1200" s="37">
        <v>270</v>
      </c>
      <c r="B1200" s="37" t="s">
        <v>27</v>
      </c>
      <c r="C1200" s="37" t="s">
        <v>2869</v>
      </c>
      <c r="D1200" s="34" t="s">
        <v>35</v>
      </c>
      <c r="E1200" s="163" t="s">
        <v>2345</v>
      </c>
      <c r="F1200" s="163" t="s">
        <v>2896</v>
      </c>
      <c r="G1200" s="34" t="s">
        <v>114</v>
      </c>
      <c r="H1200" s="166" t="s">
        <v>2897</v>
      </c>
      <c r="I1200" s="163" t="s">
        <v>2898</v>
      </c>
      <c r="J1200" s="163" t="s">
        <v>2898</v>
      </c>
      <c r="K1200" s="163" t="s">
        <v>2899</v>
      </c>
      <c r="L1200" s="163" t="s">
        <v>2899</v>
      </c>
      <c r="M1200" s="167">
        <v>45746</v>
      </c>
      <c r="N1200" s="167">
        <v>45746</v>
      </c>
      <c r="O1200" s="167">
        <v>46110</v>
      </c>
      <c r="P1200" s="163">
        <v>69</v>
      </c>
      <c r="Q1200" s="174">
        <v>72000</v>
      </c>
      <c r="R1200" s="175">
        <v>0.1</v>
      </c>
      <c r="S1200" s="176">
        <v>7200</v>
      </c>
      <c r="T1200" s="164">
        <v>496800</v>
      </c>
      <c r="U1200" s="164">
        <v>49680</v>
      </c>
      <c r="V1200" s="164">
        <v>0.1</v>
      </c>
      <c r="W1200" s="164">
        <v>223560</v>
      </c>
      <c r="X1200" s="160">
        <v>0.45</v>
      </c>
      <c r="Y1200" s="164">
        <v>8942.4</v>
      </c>
      <c r="Z1200" s="177">
        <v>0.18</v>
      </c>
      <c r="AA1200" s="164">
        <v>13413.6</v>
      </c>
      <c r="AB1200" s="160">
        <v>0.27</v>
      </c>
      <c r="AC1200" s="164">
        <v>223560</v>
      </c>
      <c r="AD1200" s="180">
        <v>0.45</v>
      </c>
      <c r="AE1200" s="147">
        <v>49680</v>
      </c>
      <c r="AF1200" s="182"/>
      <c r="AG1200" s="114" t="e">
        <f>#REF!-Y1200</f>
        <v>#REF!</v>
      </c>
      <c r="AH1200" s="34" t="s">
        <v>35</v>
      </c>
    </row>
    <row r="1201" s="114" customFormat="1" ht="72" spans="1:34">
      <c r="A1201" s="37">
        <v>271</v>
      </c>
      <c r="B1201" s="37" t="s">
        <v>27</v>
      </c>
      <c r="C1201" s="37" t="s">
        <v>2869</v>
      </c>
      <c r="D1201" s="34" t="s">
        <v>35</v>
      </c>
      <c r="E1201" s="163" t="s">
        <v>2345</v>
      </c>
      <c r="F1201" s="163" t="s">
        <v>2545</v>
      </c>
      <c r="G1201" s="34" t="s">
        <v>114</v>
      </c>
      <c r="H1201" s="166" t="s">
        <v>2900</v>
      </c>
      <c r="I1201" s="163" t="s">
        <v>2901</v>
      </c>
      <c r="J1201" s="163" t="s">
        <v>2901</v>
      </c>
      <c r="K1201" s="163" t="s">
        <v>2902</v>
      </c>
      <c r="L1201" s="163" t="s">
        <v>2902</v>
      </c>
      <c r="M1201" s="167">
        <v>45747</v>
      </c>
      <c r="N1201" s="167">
        <v>45747</v>
      </c>
      <c r="O1201" s="167">
        <v>46112</v>
      </c>
      <c r="P1201" s="163">
        <v>70</v>
      </c>
      <c r="Q1201" s="174">
        <v>90000</v>
      </c>
      <c r="R1201" s="175">
        <v>0.1</v>
      </c>
      <c r="S1201" s="176">
        <v>9000</v>
      </c>
      <c r="T1201" s="164">
        <v>630000</v>
      </c>
      <c r="U1201" s="164">
        <v>63000</v>
      </c>
      <c r="V1201" s="164">
        <v>0.1</v>
      </c>
      <c r="W1201" s="164">
        <v>283500</v>
      </c>
      <c r="X1201" s="160">
        <v>0.45</v>
      </c>
      <c r="Y1201" s="164">
        <v>11340</v>
      </c>
      <c r="Z1201" s="177">
        <v>0.18</v>
      </c>
      <c r="AA1201" s="164">
        <v>17010</v>
      </c>
      <c r="AB1201" s="160">
        <v>0.27</v>
      </c>
      <c r="AC1201" s="164">
        <v>283500</v>
      </c>
      <c r="AD1201" s="180">
        <v>0.45</v>
      </c>
      <c r="AE1201" s="147">
        <v>63000</v>
      </c>
      <c r="AF1201" s="182"/>
      <c r="AG1201" s="114" t="e">
        <f>#REF!-Y1201</f>
        <v>#REF!</v>
      </c>
      <c r="AH1201" s="34" t="s">
        <v>35</v>
      </c>
    </row>
    <row r="1202" s="114" customFormat="1" ht="60" spans="1:34">
      <c r="A1202" s="37">
        <v>272</v>
      </c>
      <c r="B1202" s="37" t="s">
        <v>27</v>
      </c>
      <c r="C1202" s="37" t="s">
        <v>2869</v>
      </c>
      <c r="D1202" s="34" t="s">
        <v>31</v>
      </c>
      <c r="E1202" s="163" t="s">
        <v>2903</v>
      </c>
      <c r="F1202" s="163" t="s">
        <v>242</v>
      </c>
      <c r="G1202" s="34" t="s">
        <v>114</v>
      </c>
      <c r="H1202" s="166" t="s">
        <v>2904</v>
      </c>
      <c r="I1202" s="163" t="s">
        <v>2905</v>
      </c>
      <c r="J1202" s="163" t="s">
        <v>2905</v>
      </c>
      <c r="K1202" s="163" t="s">
        <v>2906</v>
      </c>
      <c r="L1202" s="163" t="s">
        <v>2906</v>
      </c>
      <c r="M1202" s="167">
        <v>45776</v>
      </c>
      <c r="N1202" s="167">
        <v>45777</v>
      </c>
      <c r="O1202" s="167">
        <v>46141</v>
      </c>
      <c r="P1202" s="163">
        <v>137.3</v>
      </c>
      <c r="Q1202" s="174">
        <v>53760</v>
      </c>
      <c r="R1202" s="175">
        <v>0.07</v>
      </c>
      <c r="S1202" s="176">
        <v>3763.2</v>
      </c>
      <c r="T1202" s="164">
        <v>516687.36</v>
      </c>
      <c r="U1202" s="164">
        <v>51668.73</v>
      </c>
      <c r="V1202" s="164">
        <v>0.1</v>
      </c>
      <c r="W1202" s="164">
        <v>232509.32</v>
      </c>
      <c r="X1202" s="160">
        <v>0.45</v>
      </c>
      <c r="Y1202" s="164">
        <v>9300.3714</v>
      </c>
      <c r="Z1202" s="177">
        <v>0.18</v>
      </c>
      <c r="AA1202" s="164">
        <v>13950.5571</v>
      </c>
      <c r="AB1202" s="160">
        <v>0.27</v>
      </c>
      <c r="AC1202" s="164">
        <v>232509.31</v>
      </c>
      <c r="AD1202" s="180">
        <v>0.45</v>
      </c>
      <c r="AE1202" s="147">
        <v>51668.73</v>
      </c>
      <c r="AF1202" s="182"/>
      <c r="AG1202" s="114" t="e">
        <f>#REF!-Y1202</f>
        <v>#REF!</v>
      </c>
      <c r="AH1202" s="34" t="s">
        <v>31</v>
      </c>
    </row>
    <row r="1203" s="114" customFormat="1" ht="48" spans="1:34">
      <c r="A1203" s="37">
        <v>273</v>
      </c>
      <c r="B1203" s="37" t="s">
        <v>27</v>
      </c>
      <c r="C1203" s="37" t="s">
        <v>2869</v>
      </c>
      <c r="D1203" s="34" t="s">
        <v>35</v>
      </c>
      <c r="E1203" s="163" t="s">
        <v>2345</v>
      </c>
      <c r="F1203" s="163" t="s">
        <v>2907</v>
      </c>
      <c r="G1203" s="34" t="s">
        <v>114</v>
      </c>
      <c r="H1203" s="166" t="s">
        <v>2908</v>
      </c>
      <c r="I1203" s="163" t="s">
        <v>2909</v>
      </c>
      <c r="J1203" s="163" t="s">
        <v>2909</v>
      </c>
      <c r="K1203" s="163" t="s">
        <v>2910</v>
      </c>
      <c r="L1203" s="163" t="s">
        <v>2910</v>
      </c>
      <c r="M1203" s="167">
        <v>45793</v>
      </c>
      <c r="N1203" s="167">
        <v>45794</v>
      </c>
      <c r="O1203" s="167">
        <v>46158</v>
      </c>
      <c r="P1203" s="163">
        <v>7</v>
      </c>
      <c r="Q1203" s="174">
        <v>72000</v>
      </c>
      <c r="R1203" s="175">
        <v>0.1</v>
      </c>
      <c r="S1203" s="176">
        <v>7200</v>
      </c>
      <c r="T1203" s="164">
        <v>50400</v>
      </c>
      <c r="U1203" s="164">
        <v>5040</v>
      </c>
      <c r="V1203" s="164">
        <v>0.1</v>
      </c>
      <c r="W1203" s="164">
        <v>22680</v>
      </c>
      <c r="X1203" s="160">
        <v>0.45</v>
      </c>
      <c r="Y1203" s="164">
        <v>907.2</v>
      </c>
      <c r="Z1203" s="177">
        <v>0.18</v>
      </c>
      <c r="AA1203" s="164">
        <v>1360.8</v>
      </c>
      <c r="AB1203" s="160">
        <v>0.27</v>
      </c>
      <c r="AC1203" s="164">
        <v>22680</v>
      </c>
      <c r="AD1203" s="180">
        <v>0.45</v>
      </c>
      <c r="AE1203" s="147">
        <v>5040</v>
      </c>
      <c r="AF1203" s="182"/>
      <c r="AG1203" s="114" t="e">
        <f>#REF!-Y1203</f>
        <v>#REF!</v>
      </c>
      <c r="AH1203" s="34" t="s">
        <v>35</v>
      </c>
    </row>
    <row r="1204" s="114" customFormat="1" ht="48" spans="1:34">
      <c r="A1204" s="37">
        <v>274</v>
      </c>
      <c r="B1204" s="37" t="s">
        <v>27</v>
      </c>
      <c r="C1204" s="37" t="s">
        <v>2869</v>
      </c>
      <c r="D1204" s="34" t="s">
        <v>35</v>
      </c>
      <c r="E1204" s="163" t="s">
        <v>2345</v>
      </c>
      <c r="F1204" s="163" t="s">
        <v>2911</v>
      </c>
      <c r="G1204" s="34" t="s">
        <v>114</v>
      </c>
      <c r="H1204" s="166" t="s">
        <v>2908</v>
      </c>
      <c r="I1204" s="163" t="s">
        <v>2909</v>
      </c>
      <c r="J1204" s="163" t="s">
        <v>2909</v>
      </c>
      <c r="K1204" s="163" t="s">
        <v>2910</v>
      </c>
      <c r="L1204" s="163" t="s">
        <v>2910</v>
      </c>
      <c r="M1204" s="167">
        <v>45793</v>
      </c>
      <c r="N1204" s="167">
        <v>45794</v>
      </c>
      <c r="O1204" s="167">
        <v>46158</v>
      </c>
      <c r="P1204" s="163">
        <v>2</v>
      </c>
      <c r="Q1204" s="174">
        <v>39600</v>
      </c>
      <c r="R1204" s="175">
        <v>0.1</v>
      </c>
      <c r="S1204" s="176">
        <v>3960</v>
      </c>
      <c r="T1204" s="164">
        <v>7920</v>
      </c>
      <c r="U1204" s="164">
        <v>792</v>
      </c>
      <c r="V1204" s="164">
        <v>0.1</v>
      </c>
      <c r="W1204" s="164">
        <v>3564</v>
      </c>
      <c r="X1204" s="160">
        <v>0.45</v>
      </c>
      <c r="Y1204" s="164">
        <v>142.56</v>
      </c>
      <c r="Z1204" s="177">
        <v>0.18</v>
      </c>
      <c r="AA1204" s="164">
        <v>213.84</v>
      </c>
      <c r="AB1204" s="160">
        <v>0.27</v>
      </c>
      <c r="AC1204" s="164">
        <v>3564</v>
      </c>
      <c r="AD1204" s="180">
        <v>0.45</v>
      </c>
      <c r="AE1204" s="147">
        <v>792</v>
      </c>
      <c r="AF1204" s="182"/>
      <c r="AG1204" s="114" t="e">
        <f>#REF!-Y1204</f>
        <v>#REF!</v>
      </c>
      <c r="AH1204" s="34" t="s">
        <v>35</v>
      </c>
    </row>
    <row r="1205" s="114" customFormat="1" ht="72" spans="1:34">
      <c r="A1205" s="37">
        <v>275</v>
      </c>
      <c r="B1205" s="37" t="s">
        <v>27</v>
      </c>
      <c r="C1205" s="37" t="s">
        <v>2869</v>
      </c>
      <c r="D1205" s="34" t="s">
        <v>35</v>
      </c>
      <c r="E1205" s="163" t="s">
        <v>2345</v>
      </c>
      <c r="F1205" s="163" t="s">
        <v>2545</v>
      </c>
      <c r="G1205" s="34" t="s">
        <v>114</v>
      </c>
      <c r="H1205" s="166" t="s">
        <v>2912</v>
      </c>
      <c r="I1205" s="163" t="s">
        <v>2913</v>
      </c>
      <c r="J1205" s="163" t="s">
        <v>2913</v>
      </c>
      <c r="K1205" s="163" t="s">
        <v>2914</v>
      </c>
      <c r="L1205" s="163" t="s">
        <v>2914</v>
      </c>
      <c r="M1205" s="167">
        <v>45806</v>
      </c>
      <c r="N1205" s="167">
        <v>45808</v>
      </c>
      <c r="O1205" s="167">
        <v>46172</v>
      </c>
      <c r="P1205" s="163">
        <v>75</v>
      </c>
      <c r="Q1205" s="174">
        <v>90000</v>
      </c>
      <c r="R1205" s="175">
        <v>0.1</v>
      </c>
      <c r="S1205" s="176">
        <v>9000</v>
      </c>
      <c r="T1205" s="164">
        <v>675000</v>
      </c>
      <c r="U1205" s="164">
        <v>67500</v>
      </c>
      <c r="V1205" s="164">
        <v>0.1</v>
      </c>
      <c r="W1205" s="164">
        <v>303750</v>
      </c>
      <c r="X1205" s="160">
        <v>0.45</v>
      </c>
      <c r="Y1205" s="164">
        <v>12150</v>
      </c>
      <c r="Z1205" s="177">
        <v>0.18</v>
      </c>
      <c r="AA1205" s="164">
        <v>18225</v>
      </c>
      <c r="AB1205" s="160">
        <v>0.27</v>
      </c>
      <c r="AC1205" s="164">
        <v>303750</v>
      </c>
      <c r="AD1205" s="180">
        <v>0.45</v>
      </c>
      <c r="AE1205" s="147">
        <v>67500</v>
      </c>
      <c r="AF1205" s="182"/>
      <c r="AG1205" s="114" t="e">
        <f>#REF!-Y1205</f>
        <v>#REF!</v>
      </c>
      <c r="AH1205" s="34" t="s">
        <v>35</v>
      </c>
    </row>
    <row r="1206" s="114" customFormat="1" ht="72" spans="1:34">
      <c r="A1206" s="37">
        <v>276</v>
      </c>
      <c r="B1206" s="37" t="s">
        <v>27</v>
      </c>
      <c r="C1206" s="37" t="s">
        <v>2869</v>
      </c>
      <c r="D1206" s="34" t="s">
        <v>35</v>
      </c>
      <c r="E1206" s="163" t="s">
        <v>2345</v>
      </c>
      <c r="F1206" s="163" t="s">
        <v>2915</v>
      </c>
      <c r="G1206" s="34" t="s">
        <v>114</v>
      </c>
      <c r="H1206" s="166" t="s">
        <v>2916</v>
      </c>
      <c r="I1206" s="163" t="s">
        <v>2917</v>
      </c>
      <c r="J1206" s="163" t="s">
        <v>2917</v>
      </c>
      <c r="K1206" s="163" t="s">
        <v>2918</v>
      </c>
      <c r="L1206" s="163" t="s">
        <v>2918</v>
      </c>
      <c r="M1206" s="167">
        <v>45806</v>
      </c>
      <c r="N1206" s="167">
        <v>45808</v>
      </c>
      <c r="O1206" s="167">
        <v>46172</v>
      </c>
      <c r="P1206" s="163">
        <v>27.78</v>
      </c>
      <c r="Q1206" s="174">
        <v>90000</v>
      </c>
      <c r="R1206" s="175">
        <v>0.1</v>
      </c>
      <c r="S1206" s="176">
        <v>9000</v>
      </c>
      <c r="T1206" s="164">
        <v>250020</v>
      </c>
      <c r="U1206" s="164">
        <v>25002</v>
      </c>
      <c r="V1206" s="164">
        <v>0.1</v>
      </c>
      <c r="W1206" s="164">
        <v>112509</v>
      </c>
      <c r="X1206" s="160">
        <v>0.45</v>
      </c>
      <c r="Y1206" s="164">
        <v>4500.36</v>
      </c>
      <c r="Z1206" s="177">
        <v>0.18</v>
      </c>
      <c r="AA1206" s="164">
        <v>6750.54</v>
      </c>
      <c r="AB1206" s="160">
        <v>0.27</v>
      </c>
      <c r="AC1206" s="164">
        <v>112509</v>
      </c>
      <c r="AD1206" s="180">
        <v>0.45</v>
      </c>
      <c r="AE1206" s="147">
        <v>25002</v>
      </c>
      <c r="AF1206" s="182"/>
      <c r="AG1206" s="114" t="e">
        <f>#REF!-Y1206</f>
        <v>#REF!</v>
      </c>
      <c r="AH1206" s="34" t="s">
        <v>35</v>
      </c>
    </row>
    <row r="1207" s="114" customFormat="1" ht="72" spans="1:34">
      <c r="A1207" s="37">
        <v>277</v>
      </c>
      <c r="B1207" s="37" t="s">
        <v>27</v>
      </c>
      <c r="C1207" s="37" t="s">
        <v>2869</v>
      </c>
      <c r="D1207" s="34" t="s">
        <v>35</v>
      </c>
      <c r="E1207" s="163" t="s">
        <v>2345</v>
      </c>
      <c r="F1207" s="163" t="s">
        <v>2919</v>
      </c>
      <c r="G1207" s="34" t="s">
        <v>114</v>
      </c>
      <c r="H1207" s="166" t="s">
        <v>2916</v>
      </c>
      <c r="I1207" s="163" t="s">
        <v>2917</v>
      </c>
      <c r="J1207" s="163" t="s">
        <v>2917</v>
      </c>
      <c r="K1207" s="163" t="s">
        <v>2918</v>
      </c>
      <c r="L1207" s="163" t="s">
        <v>2918</v>
      </c>
      <c r="M1207" s="167">
        <v>45806</v>
      </c>
      <c r="N1207" s="167">
        <v>45808</v>
      </c>
      <c r="O1207" s="167">
        <v>46172</v>
      </c>
      <c r="P1207" s="163">
        <v>15.22</v>
      </c>
      <c r="Q1207" s="174">
        <v>72000</v>
      </c>
      <c r="R1207" s="175">
        <v>0.1</v>
      </c>
      <c r="S1207" s="176">
        <v>7200</v>
      </c>
      <c r="T1207" s="164">
        <v>109584</v>
      </c>
      <c r="U1207" s="164">
        <v>10958.4</v>
      </c>
      <c r="V1207" s="164">
        <v>0.1</v>
      </c>
      <c r="W1207" s="164">
        <v>49312.8</v>
      </c>
      <c r="X1207" s="160">
        <v>0.45</v>
      </c>
      <c r="Y1207" s="164">
        <v>1972.512</v>
      </c>
      <c r="Z1207" s="177">
        <v>0.18</v>
      </c>
      <c r="AA1207" s="164">
        <v>2958.768</v>
      </c>
      <c r="AB1207" s="160">
        <v>0.27</v>
      </c>
      <c r="AC1207" s="164">
        <v>49312.8</v>
      </c>
      <c r="AD1207" s="180">
        <v>0.45</v>
      </c>
      <c r="AE1207" s="147">
        <v>10958.4</v>
      </c>
      <c r="AF1207" s="182"/>
      <c r="AG1207" s="114" t="e">
        <f>#REF!-Y1207</f>
        <v>#REF!</v>
      </c>
      <c r="AH1207" s="34" t="s">
        <v>35</v>
      </c>
    </row>
    <row r="1208" s="114" customFormat="1" ht="96" spans="1:34">
      <c r="A1208" s="37">
        <v>278</v>
      </c>
      <c r="B1208" s="37" t="s">
        <v>27</v>
      </c>
      <c r="C1208" s="37" t="s">
        <v>2869</v>
      </c>
      <c r="D1208" s="34" t="s">
        <v>35</v>
      </c>
      <c r="E1208" s="163" t="s">
        <v>2345</v>
      </c>
      <c r="F1208" s="163" t="s">
        <v>2920</v>
      </c>
      <c r="G1208" s="34" t="s">
        <v>114</v>
      </c>
      <c r="H1208" s="166" t="s">
        <v>2921</v>
      </c>
      <c r="I1208" s="163" t="s">
        <v>2922</v>
      </c>
      <c r="J1208" s="163" t="s">
        <v>2922</v>
      </c>
      <c r="K1208" s="163" t="s">
        <v>2923</v>
      </c>
      <c r="L1208" s="163" t="s">
        <v>2923</v>
      </c>
      <c r="M1208" s="167">
        <v>45826</v>
      </c>
      <c r="N1208" s="167">
        <v>45835</v>
      </c>
      <c r="O1208" s="167">
        <v>46199</v>
      </c>
      <c r="P1208" s="163">
        <v>52</v>
      </c>
      <c r="Q1208" s="174">
        <v>90000</v>
      </c>
      <c r="R1208" s="175">
        <v>0.1</v>
      </c>
      <c r="S1208" s="176">
        <v>9000</v>
      </c>
      <c r="T1208" s="164">
        <v>468000</v>
      </c>
      <c r="U1208" s="164">
        <v>46800</v>
      </c>
      <c r="V1208" s="164">
        <v>0.1</v>
      </c>
      <c r="W1208" s="164">
        <v>210600</v>
      </c>
      <c r="X1208" s="160">
        <v>0.45</v>
      </c>
      <c r="Y1208" s="164">
        <v>8424</v>
      </c>
      <c r="Z1208" s="177">
        <v>0.18</v>
      </c>
      <c r="AA1208" s="164">
        <v>12636</v>
      </c>
      <c r="AB1208" s="160">
        <v>0.27</v>
      </c>
      <c r="AC1208" s="164">
        <v>210600</v>
      </c>
      <c r="AD1208" s="180">
        <v>0.45</v>
      </c>
      <c r="AE1208" s="147">
        <v>46800</v>
      </c>
      <c r="AF1208" s="182"/>
      <c r="AG1208" s="114" t="e">
        <f>#REF!-Y1208</f>
        <v>#REF!</v>
      </c>
      <c r="AH1208" s="34" t="s">
        <v>35</v>
      </c>
    </row>
    <row r="1209" s="114" customFormat="1" ht="96" spans="1:34">
      <c r="A1209" s="37">
        <v>279</v>
      </c>
      <c r="B1209" s="37" t="s">
        <v>27</v>
      </c>
      <c r="C1209" s="37" t="s">
        <v>2869</v>
      </c>
      <c r="D1209" s="34" t="s">
        <v>35</v>
      </c>
      <c r="E1209" s="163" t="s">
        <v>2345</v>
      </c>
      <c r="F1209" s="163" t="s">
        <v>2924</v>
      </c>
      <c r="G1209" s="34" t="s">
        <v>114</v>
      </c>
      <c r="H1209" s="166" t="s">
        <v>2921</v>
      </c>
      <c r="I1209" s="163" t="s">
        <v>2922</v>
      </c>
      <c r="J1209" s="163" t="s">
        <v>2922</v>
      </c>
      <c r="K1209" s="163" t="s">
        <v>2923</v>
      </c>
      <c r="L1209" s="163" t="s">
        <v>2923</v>
      </c>
      <c r="M1209" s="167">
        <v>45826</v>
      </c>
      <c r="N1209" s="167">
        <v>45835</v>
      </c>
      <c r="O1209" s="167">
        <v>46199</v>
      </c>
      <c r="P1209" s="163">
        <v>40.4</v>
      </c>
      <c r="Q1209" s="174">
        <v>72000</v>
      </c>
      <c r="R1209" s="175">
        <v>0.1</v>
      </c>
      <c r="S1209" s="176">
        <v>7200</v>
      </c>
      <c r="T1209" s="164">
        <v>290880</v>
      </c>
      <c r="U1209" s="164">
        <v>29088</v>
      </c>
      <c r="V1209" s="164">
        <v>0.1</v>
      </c>
      <c r="W1209" s="164">
        <v>130896</v>
      </c>
      <c r="X1209" s="160">
        <v>0.45</v>
      </c>
      <c r="Y1209" s="164">
        <v>5235.84</v>
      </c>
      <c r="Z1209" s="177">
        <v>0.18</v>
      </c>
      <c r="AA1209" s="164">
        <v>7853.76</v>
      </c>
      <c r="AB1209" s="160">
        <v>0.27</v>
      </c>
      <c r="AC1209" s="164">
        <v>130896</v>
      </c>
      <c r="AD1209" s="180">
        <v>0.45</v>
      </c>
      <c r="AE1209" s="147">
        <v>29088</v>
      </c>
      <c r="AF1209" s="182"/>
      <c r="AG1209" s="114" t="e">
        <f>#REF!-Y1209</f>
        <v>#REF!</v>
      </c>
      <c r="AH1209" s="34" t="s">
        <v>35</v>
      </c>
    </row>
    <row r="1210" s="114" customFormat="1" ht="36" spans="1:34">
      <c r="A1210" s="37">
        <v>280</v>
      </c>
      <c r="B1210" s="37" t="s">
        <v>27</v>
      </c>
      <c r="C1210" s="37" t="s">
        <v>2869</v>
      </c>
      <c r="D1210" s="34" t="s">
        <v>31</v>
      </c>
      <c r="E1210" s="163" t="s">
        <v>2903</v>
      </c>
      <c r="F1210" s="163" t="s">
        <v>2925</v>
      </c>
      <c r="G1210" s="34" t="s">
        <v>114</v>
      </c>
      <c r="H1210" s="166" t="s">
        <v>2926</v>
      </c>
      <c r="I1210" s="163" t="s">
        <v>2927</v>
      </c>
      <c r="J1210" s="163" t="s">
        <v>2927</v>
      </c>
      <c r="K1210" s="163" t="s">
        <v>2928</v>
      </c>
      <c r="L1210" s="163" t="s">
        <v>2928</v>
      </c>
      <c r="M1210" s="167" t="s">
        <v>2929</v>
      </c>
      <c r="N1210" s="167" t="s">
        <v>2929</v>
      </c>
      <c r="O1210" s="167" t="s">
        <v>2930</v>
      </c>
      <c r="P1210" s="163">
        <v>65.52</v>
      </c>
      <c r="Q1210" s="174">
        <v>21200</v>
      </c>
      <c r="R1210" s="175">
        <v>0.07</v>
      </c>
      <c r="S1210" s="176">
        <v>1484</v>
      </c>
      <c r="T1210" s="164">
        <v>97231.68</v>
      </c>
      <c r="U1210" s="164">
        <v>9723.16</v>
      </c>
      <c r="V1210" s="164">
        <v>0.1</v>
      </c>
      <c r="W1210" s="164">
        <v>43754.26</v>
      </c>
      <c r="X1210" s="160">
        <v>0.45</v>
      </c>
      <c r="Y1210" s="164">
        <v>1750.1688</v>
      </c>
      <c r="Z1210" s="177">
        <v>0.18</v>
      </c>
      <c r="AA1210" s="164">
        <v>2625.2532</v>
      </c>
      <c r="AB1210" s="160">
        <v>0.27</v>
      </c>
      <c r="AC1210" s="164">
        <v>43754.26</v>
      </c>
      <c r="AD1210" s="180">
        <v>0.45</v>
      </c>
      <c r="AE1210" s="147">
        <v>9723.16</v>
      </c>
      <c r="AF1210" s="182"/>
      <c r="AG1210" s="114" t="e">
        <f>#REF!-Y1210</f>
        <v>#REF!</v>
      </c>
      <c r="AH1210" s="34" t="s">
        <v>31</v>
      </c>
    </row>
    <row r="1211" s="114" customFormat="1" ht="36" spans="1:34">
      <c r="A1211" s="37">
        <v>281</v>
      </c>
      <c r="B1211" s="37" t="s">
        <v>27</v>
      </c>
      <c r="C1211" s="37" t="s">
        <v>2869</v>
      </c>
      <c r="D1211" s="34" t="s">
        <v>31</v>
      </c>
      <c r="E1211" s="163" t="s">
        <v>2903</v>
      </c>
      <c r="F1211" s="163" t="s">
        <v>402</v>
      </c>
      <c r="G1211" s="34" t="s">
        <v>114</v>
      </c>
      <c r="H1211" s="166" t="s">
        <v>2926</v>
      </c>
      <c r="I1211" s="163" t="s">
        <v>2927</v>
      </c>
      <c r="J1211" s="163" t="s">
        <v>2927</v>
      </c>
      <c r="K1211" s="163" t="s">
        <v>2928</v>
      </c>
      <c r="L1211" s="163" t="s">
        <v>2928</v>
      </c>
      <c r="M1211" s="167" t="s">
        <v>2929</v>
      </c>
      <c r="N1211" s="167" t="s">
        <v>2929</v>
      </c>
      <c r="O1211" s="167" t="s">
        <v>2930</v>
      </c>
      <c r="P1211" s="163">
        <v>106.99</v>
      </c>
      <c r="Q1211" s="174">
        <v>58200</v>
      </c>
      <c r="R1211" s="175">
        <v>0.07</v>
      </c>
      <c r="S1211" s="176">
        <v>4074</v>
      </c>
      <c r="T1211" s="164">
        <v>435877.26</v>
      </c>
      <c r="U1211" s="164">
        <v>43587.72</v>
      </c>
      <c r="V1211" s="164">
        <v>0.1</v>
      </c>
      <c r="W1211" s="164">
        <v>196144.77</v>
      </c>
      <c r="X1211" s="160">
        <v>0.45</v>
      </c>
      <c r="Y1211" s="164">
        <v>7845.7896</v>
      </c>
      <c r="Z1211" s="177">
        <v>0.18</v>
      </c>
      <c r="AA1211" s="164">
        <v>11768.6844</v>
      </c>
      <c r="AB1211" s="160">
        <v>0.27</v>
      </c>
      <c r="AC1211" s="164">
        <v>196144.77</v>
      </c>
      <c r="AD1211" s="387" t="s">
        <v>2931</v>
      </c>
      <c r="AE1211" s="147">
        <v>43587.72</v>
      </c>
      <c r="AF1211" s="182"/>
      <c r="AG1211" s="114" t="e">
        <f>#REF!-Y1211</f>
        <v>#REF!</v>
      </c>
      <c r="AH1211" s="34" t="s">
        <v>31</v>
      </c>
    </row>
    <row r="1212" s="114" customFormat="1" ht="36" spans="1:34">
      <c r="A1212" s="37">
        <v>282</v>
      </c>
      <c r="B1212" s="37" t="s">
        <v>27</v>
      </c>
      <c r="C1212" s="37" t="s">
        <v>2869</v>
      </c>
      <c r="D1212" s="34" t="s">
        <v>31</v>
      </c>
      <c r="E1212" s="163" t="s">
        <v>2903</v>
      </c>
      <c r="F1212" s="163" t="s">
        <v>2270</v>
      </c>
      <c r="G1212" s="34" t="s">
        <v>114</v>
      </c>
      <c r="H1212" s="166" t="s">
        <v>2926</v>
      </c>
      <c r="I1212" s="163" t="s">
        <v>2927</v>
      </c>
      <c r="J1212" s="163" t="s">
        <v>2927</v>
      </c>
      <c r="K1212" s="163" t="s">
        <v>2928</v>
      </c>
      <c r="L1212" s="163" t="s">
        <v>2928</v>
      </c>
      <c r="M1212" s="167" t="s">
        <v>2929</v>
      </c>
      <c r="N1212" s="167" t="s">
        <v>2929</v>
      </c>
      <c r="O1212" s="167" t="s">
        <v>2930</v>
      </c>
      <c r="P1212" s="163">
        <v>125.48</v>
      </c>
      <c r="Q1212" s="174">
        <v>32400</v>
      </c>
      <c r="R1212" s="175">
        <v>0.07</v>
      </c>
      <c r="S1212" s="176">
        <v>2268</v>
      </c>
      <c r="T1212" s="164">
        <v>284588.64</v>
      </c>
      <c r="U1212" s="164">
        <v>28458.86</v>
      </c>
      <c r="V1212" s="164">
        <v>0.1</v>
      </c>
      <c r="W1212" s="164">
        <v>128064.89</v>
      </c>
      <c r="X1212" s="160">
        <v>0.45</v>
      </c>
      <c r="Y1212" s="164">
        <v>5122.5948</v>
      </c>
      <c r="Z1212" s="177">
        <v>0.18</v>
      </c>
      <c r="AA1212" s="164">
        <v>7683.8922</v>
      </c>
      <c r="AB1212" s="160">
        <v>0.27</v>
      </c>
      <c r="AC1212" s="164">
        <v>128064.89</v>
      </c>
      <c r="AD1212" s="180">
        <v>0.45</v>
      </c>
      <c r="AE1212" s="147">
        <v>28458.86</v>
      </c>
      <c r="AF1212" s="182"/>
      <c r="AG1212" s="114" t="e">
        <f>#REF!-Y1212</f>
        <v>#REF!</v>
      </c>
      <c r="AH1212" s="34" t="s">
        <v>31</v>
      </c>
    </row>
    <row r="1213" s="114" customFormat="1" ht="48" spans="1:34">
      <c r="A1213" s="37">
        <v>283</v>
      </c>
      <c r="B1213" s="37" t="s">
        <v>27</v>
      </c>
      <c r="C1213" s="37" t="s">
        <v>2869</v>
      </c>
      <c r="D1213" s="34" t="s">
        <v>28</v>
      </c>
      <c r="E1213" s="163" t="s">
        <v>2932</v>
      </c>
      <c r="F1213" s="163" t="s">
        <v>2932</v>
      </c>
      <c r="G1213" s="34" t="s">
        <v>114</v>
      </c>
      <c r="H1213" s="166" t="s">
        <v>2933</v>
      </c>
      <c r="I1213" s="163" t="s">
        <v>2934</v>
      </c>
      <c r="J1213" s="163" t="s">
        <v>2934</v>
      </c>
      <c r="K1213" s="163" t="s">
        <v>2935</v>
      </c>
      <c r="L1213" s="163" t="s">
        <v>2935</v>
      </c>
      <c r="M1213" s="167" t="s">
        <v>1461</v>
      </c>
      <c r="N1213" s="167" t="s">
        <v>1461</v>
      </c>
      <c r="O1213" s="167" t="s">
        <v>2936</v>
      </c>
      <c r="P1213" s="163">
        <v>195000</v>
      </c>
      <c r="Q1213" s="174">
        <v>1600</v>
      </c>
      <c r="R1213" s="175">
        <v>0.0072</v>
      </c>
      <c r="S1213" s="176">
        <v>11.52</v>
      </c>
      <c r="T1213" s="164">
        <v>2246400</v>
      </c>
      <c r="U1213" s="164">
        <v>224640</v>
      </c>
      <c r="V1213" s="164">
        <v>0.1</v>
      </c>
      <c r="W1213" s="164">
        <v>1460160</v>
      </c>
      <c r="X1213" s="160">
        <v>0.65</v>
      </c>
      <c r="Y1213" s="164">
        <v>58406.4</v>
      </c>
      <c r="Z1213" s="177">
        <v>0.26</v>
      </c>
      <c r="AA1213" s="164">
        <v>87609.6</v>
      </c>
      <c r="AB1213" s="160">
        <v>0.39</v>
      </c>
      <c r="AC1213" s="164">
        <v>561600</v>
      </c>
      <c r="AD1213" s="180">
        <v>0.25</v>
      </c>
      <c r="AE1213" s="147">
        <v>224640</v>
      </c>
      <c r="AF1213" s="182"/>
      <c r="AG1213" s="114" t="e">
        <f>#REF!-Y1213</f>
        <v>#REF!</v>
      </c>
      <c r="AH1213" s="34" t="s">
        <v>28</v>
      </c>
    </row>
    <row r="1214" s="114" customFormat="1" ht="60" spans="1:34">
      <c r="A1214" s="37">
        <v>284</v>
      </c>
      <c r="B1214" s="37" t="s">
        <v>27</v>
      </c>
      <c r="C1214" s="37" t="s">
        <v>2937</v>
      </c>
      <c r="D1214" s="34" t="s">
        <v>31</v>
      </c>
      <c r="E1214" s="163" t="s">
        <v>302</v>
      </c>
      <c r="F1214" s="163" t="s">
        <v>302</v>
      </c>
      <c r="G1214" s="34" t="s">
        <v>114</v>
      </c>
      <c r="H1214" s="166" t="s">
        <v>2938</v>
      </c>
      <c r="I1214" s="163" t="s">
        <v>2939</v>
      </c>
      <c r="J1214" s="163" t="s">
        <v>2939</v>
      </c>
      <c r="K1214" s="163" t="s">
        <v>2940</v>
      </c>
      <c r="L1214" s="163" t="s">
        <v>2941</v>
      </c>
      <c r="M1214" s="167">
        <v>45745</v>
      </c>
      <c r="N1214" s="167" t="s">
        <v>1433</v>
      </c>
      <c r="O1214" s="167" t="s">
        <v>2531</v>
      </c>
      <c r="P1214" s="163">
        <v>15</v>
      </c>
      <c r="Q1214" s="174">
        <v>124482.57</v>
      </c>
      <c r="R1214" s="175">
        <v>0.07</v>
      </c>
      <c r="S1214" s="176">
        <v>8713.78</v>
      </c>
      <c r="T1214" s="164">
        <v>130706.63</v>
      </c>
      <c r="U1214" s="164">
        <v>13070.66</v>
      </c>
      <c r="V1214" s="164">
        <v>0.1</v>
      </c>
      <c r="W1214" s="164">
        <v>58817.99</v>
      </c>
      <c r="X1214" s="160">
        <v>0.45</v>
      </c>
      <c r="Y1214" s="164">
        <v>2352.7188</v>
      </c>
      <c r="Z1214" s="177">
        <v>0.18</v>
      </c>
      <c r="AA1214" s="164">
        <v>3529.0782</v>
      </c>
      <c r="AB1214" s="160">
        <v>0.27</v>
      </c>
      <c r="AC1214" s="164">
        <v>58817.98</v>
      </c>
      <c r="AD1214" s="180">
        <v>0.45</v>
      </c>
      <c r="AE1214" s="147">
        <v>13070.66</v>
      </c>
      <c r="AF1214" s="182"/>
      <c r="AG1214" s="114" t="e">
        <f>#REF!-Y1214</f>
        <v>#REF!</v>
      </c>
      <c r="AH1214" s="34" t="s">
        <v>31</v>
      </c>
    </row>
    <row r="1215" s="114" customFormat="1" ht="72" spans="1:34">
      <c r="A1215" s="37">
        <v>285</v>
      </c>
      <c r="B1215" s="37" t="s">
        <v>27</v>
      </c>
      <c r="C1215" s="37" t="s">
        <v>2937</v>
      </c>
      <c r="D1215" s="34" t="s">
        <v>31</v>
      </c>
      <c r="E1215" s="163" t="s">
        <v>302</v>
      </c>
      <c r="F1215" s="163" t="s">
        <v>302</v>
      </c>
      <c r="G1215" s="34" t="s">
        <v>114</v>
      </c>
      <c r="H1215" s="166" t="s">
        <v>2942</v>
      </c>
      <c r="I1215" s="163" t="s">
        <v>2939</v>
      </c>
      <c r="J1215" s="163" t="s">
        <v>2939</v>
      </c>
      <c r="K1215" s="163" t="s">
        <v>2940</v>
      </c>
      <c r="L1215" s="163" t="s">
        <v>2943</v>
      </c>
      <c r="M1215" s="167">
        <v>45745</v>
      </c>
      <c r="N1215" s="167" t="s">
        <v>1433</v>
      </c>
      <c r="O1215" s="167" t="s">
        <v>2531</v>
      </c>
      <c r="P1215" s="163">
        <v>72</v>
      </c>
      <c r="Q1215" s="174">
        <v>123022.43</v>
      </c>
      <c r="R1215" s="175">
        <v>0.07</v>
      </c>
      <c r="S1215" s="176">
        <v>8611.57</v>
      </c>
      <c r="T1215" s="164">
        <v>620033.05</v>
      </c>
      <c r="U1215" s="164">
        <v>62003.3</v>
      </c>
      <c r="V1215" s="164">
        <v>0.1</v>
      </c>
      <c r="W1215" s="164">
        <v>279014.88</v>
      </c>
      <c r="X1215" s="160">
        <v>0.45</v>
      </c>
      <c r="Y1215" s="164">
        <v>11160.594</v>
      </c>
      <c r="Z1215" s="177">
        <v>0.18</v>
      </c>
      <c r="AA1215" s="164">
        <v>16740.891</v>
      </c>
      <c r="AB1215" s="160">
        <v>0.27</v>
      </c>
      <c r="AC1215" s="164">
        <v>279014.87</v>
      </c>
      <c r="AD1215" s="180">
        <v>0.45</v>
      </c>
      <c r="AE1215" s="147">
        <v>62003.3</v>
      </c>
      <c r="AF1215" s="182"/>
      <c r="AG1215" s="114" t="e">
        <f>#REF!-Y1215</f>
        <v>#REF!</v>
      </c>
      <c r="AH1215" s="34" t="s">
        <v>31</v>
      </c>
    </row>
    <row r="1216" s="114" customFormat="1" ht="60" spans="1:34">
      <c r="A1216" s="37">
        <v>286</v>
      </c>
      <c r="B1216" s="37" t="s">
        <v>27</v>
      </c>
      <c r="C1216" s="37" t="s">
        <v>2937</v>
      </c>
      <c r="D1216" s="34" t="s">
        <v>31</v>
      </c>
      <c r="E1216" s="163" t="s">
        <v>302</v>
      </c>
      <c r="F1216" s="163" t="s">
        <v>302</v>
      </c>
      <c r="G1216" s="34" t="s">
        <v>114</v>
      </c>
      <c r="H1216" s="166" t="s">
        <v>2944</v>
      </c>
      <c r="I1216" s="163" t="s">
        <v>2939</v>
      </c>
      <c r="J1216" s="163" t="s">
        <v>2939</v>
      </c>
      <c r="K1216" s="163" t="s">
        <v>2940</v>
      </c>
      <c r="L1216" s="163" t="s">
        <v>2945</v>
      </c>
      <c r="M1216" s="167">
        <v>45745</v>
      </c>
      <c r="N1216" s="167" t="s">
        <v>1433</v>
      </c>
      <c r="O1216" s="167" t="s">
        <v>2531</v>
      </c>
      <c r="P1216" s="163">
        <v>7</v>
      </c>
      <c r="Q1216" s="174">
        <v>223706</v>
      </c>
      <c r="R1216" s="175">
        <v>0.07</v>
      </c>
      <c r="S1216" s="176">
        <v>15659.42</v>
      </c>
      <c r="T1216" s="164">
        <v>109615.94</v>
      </c>
      <c r="U1216" s="164">
        <v>10961.59</v>
      </c>
      <c r="V1216" s="164">
        <v>0.1</v>
      </c>
      <c r="W1216" s="164">
        <v>49327.18</v>
      </c>
      <c r="X1216" s="160">
        <v>0.45</v>
      </c>
      <c r="Y1216" s="164">
        <v>1973.0862</v>
      </c>
      <c r="Z1216" s="177">
        <v>0.18</v>
      </c>
      <c r="AA1216" s="164">
        <v>2959.6293</v>
      </c>
      <c r="AB1216" s="160">
        <v>0.27</v>
      </c>
      <c r="AC1216" s="164">
        <v>49327.17</v>
      </c>
      <c r="AD1216" s="180">
        <v>0.45</v>
      </c>
      <c r="AE1216" s="147">
        <v>10961.59</v>
      </c>
      <c r="AF1216" s="182"/>
      <c r="AG1216" s="114" t="e">
        <f>#REF!-Y1216</f>
        <v>#REF!</v>
      </c>
      <c r="AH1216" s="34" t="s">
        <v>31</v>
      </c>
    </row>
    <row r="1217" s="114" customFormat="1" ht="60" spans="1:34">
      <c r="A1217" s="37">
        <v>287</v>
      </c>
      <c r="B1217" s="37" t="s">
        <v>27</v>
      </c>
      <c r="C1217" s="37" t="s">
        <v>2937</v>
      </c>
      <c r="D1217" s="34" t="s">
        <v>31</v>
      </c>
      <c r="E1217" s="163" t="s">
        <v>302</v>
      </c>
      <c r="F1217" s="163" t="s">
        <v>302</v>
      </c>
      <c r="G1217" s="34" t="s">
        <v>114</v>
      </c>
      <c r="H1217" s="166" t="s">
        <v>2946</v>
      </c>
      <c r="I1217" s="163" t="s">
        <v>2939</v>
      </c>
      <c r="J1217" s="163" t="s">
        <v>2939</v>
      </c>
      <c r="K1217" s="163" t="s">
        <v>2940</v>
      </c>
      <c r="L1217" s="163" t="s">
        <v>2947</v>
      </c>
      <c r="M1217" s="167">
        <v>45745</v>
      </c>
      <c r="N1217" s="167" t="s">
        <v>1433</v>
      </c>
      <c r="O1217" s="167" t="s">
        <v>2531</v>
      </c>
      <c r="P1217" s="163">
        <v>32</v>
      </c>
      <c r="Q1217" s="174">
        <v>99899.14</v>
      </c>
      <c r="R1217" s="175">
        <v>0.07</v>
      </c>
      <c r="S1217" s="176">
        <v>6992.94</v>
      </c>
      <c r="T1217" s="164">
        <v>223774.01</v>
      </c>
      <c r="U1217" s="164">
        <v>22377.4</v>
      </c>
      <c r="V1217" s="164">
        <v>0.1</v>
      </c>
      <c r="W1217" s="164">
        <v>100698.31</v>
      </c>
      <c r="X1217" s="160">
        <v>0.45</v>
      </c>
      <c r="Y1217" s="164">
        <v>4027.932</v>
      </c>
      <c r="Z1217" s="177">
        <v>0.18</v>
      </c>
      <c r="AA1217" s="164">
        <v>6041.898</v>
      </c>
      <c r="AB1217" s="160">
        <v>0.27</v>
      </c>
      <c r="AC1217" s="164">
        <v>100698.3</v>
      </c>
      <c r="AD1217" s="180">
        <v>0.45</v>
      </c>
      <c r="AE1217" s="147">
        <v>22377.4</v>
      </c>
      <c r="AF1217" s="182"/>
      <c r="AG1217" s="114" t="e">
        <f>#REF!-Y1217</f>
        <v>#REF!</v>
      </c>
      <c r="AH1217" s="34" t="s">
        <v>31</v>
      </c>
    </row>
    <row r="1218" s="114" customFormat="1" ht="60" spans="1:34">
      <c r="A1218" s="37">
        <v>288</v>
      </c>
      <c r="B1218" s="37" t="s">
        <v>27</v>
      </c>
      <c r="C1218" s="37" t="s">
        <v>2937</v>
      </c>
      <c r="D1218" s="34" t="s">
        <v>31</v>
      </c>
      <c r="E1218" s="163" t="s">
        <v>302</v>
      </c>
      <c r="F1218" s="163" t="s">
        <v>302</v>
      </c>
      <c r="G1218" s="34" t="s">
        <v>114</v>
      </c>
      <c r="H1218" s="166" t="s">
        <v>2948</v>
      </c>
      <c r="I1218" s="163" t="s">
        <v>2939</v>
      </c>
      <c r="J1218" s="163" t="s">
        <v>2939</v>
      </c>
      <c r="K1218" s="163" t="s">
        <v>2940</v>
      </c>
      <c r="L1218" s="163" t="s">
        <v>2949</v>
      </c>
      <c r="M1218" s="167">
        <v>45745</v>
      </c>
      <c r="N1218" s="167" t="s">
        <v>1433</v>
      </c>
      <c r="O1218" s="167" t="s">
        <v>2531</v>
      </c>
      <c r="P1218" s="163">
        <v>40</v>
      </c>
      <c r="Q1218" s="174">
        <v>149565.71</v>
      </c>
      <c r="R1218" s="175">
        <v>0.07</v>
      </c>
      <c r="S1218" s="176">
        <v>10469.6</v>
      </c>
      <c r="T1218" s="164">
        <v>418783.93</v>
      </c>
      <c r="U1218" s="164">
        <v>41878.39</v>
      </c>
      <c r="V1218" s="164">
        <v>0.1</v>
      </c>
      <c r="W1218" s="164">
        <v>188452.77</v>
      </c>
      <c r="X1218" s="160">
        <v>0.45</v>
      </c>
      <c r="Y1218" s="164">
        <v>7538.1102</v>
      </c>
      <c r="Z1218" s="177">
        <v>0.18</v>
      </c>
      <c r="AA1218" s="164">
        <v>11307.1653</v>
      </c>
      <c r="AB1218" s="160">
        <v>0.27</v>
      </c>
      <c r="AC1218" s="164">
        <v>188452.77</v>
      </c>
      <c r="AD1218" s="180">
        <v>0.45</v>
      </c>
      <c r="AE1218" s="147">
        <v>41878.39</v>
      </c>
      <c r="AF1218" s="182"/>
      <c r="AG1218" s="114" t="e">
        <f>#REF!-Y1218</f>
        <v>#REF!</v>
      </c>
      <c r="AH1218" s="34" t="s">
        <v>31</v>
      </c>
    </row>
    <row r="1219" s="114" customFormat="1" ht="60" spans="1:34">
      <c r="A1219" s="37">
        <v>289</v>
      </c>
      <c r="B1219" s="37" t="s">
        <v>27</v>
      </c>
      <c r="C1219" s="37" t="s">
        <v>2937</v>
      </c>
      <c r="D1219" s="34" t="s">
        <v>31</v>
      </c>
      <c r="E1219" s="163" t="s">
        <v>302</v>
      </c>
      <c r="F1219" s="163" t="s">
        <v>302</v>
      </c>
      <c r="G1219" s="34" t="s">
        <v>114</v>
      </c>
      <c r="H1219" s="166" t="s">
        <v>2950</v>
      </c>
      <c r="I1219" s="163" t="s">
        <v>2939</v>
      </c>
      <c r="J1219" s="163" t="s">
        <v>2939</v>
      </c>
      <c r="K1219" s="163" t="s">
        <v>2940</v>
      </c>
      <c r="L1219" s="163" t="s">
        <v>2947</v>
      </c>
      <c r="M1219" s="167">
        <v>45745</v>
      </c>
      <c r="N1219" s="167" t="s">
        <v>1433</v>
      </c>
      <c r="O1219" s="167" t="s">
        <v>2531</v>
      </c>
      <c r="P1219" s="163">
        <v>10</v>
      </c>
      <c r="Q1219" s="174">
        <v>102007.57</v>
      </c>
      <c r="R1219" s="175">
        <v>0.07</v>
      </c>
      <c r="S1219" s="176">
        <v>7140.53</v>
      </c>
      <c r="T1219" s="164">
        <v>71405.25</v>
      </c>
      <c r="U1219" s="164">
        <v>7140.52</v>
      </c>
      <c r="V1219" s="164">
        <v>0.1</v>
      </c>
      <c r="W1219" s="164">
        <v>32132.37</v>
      </c>
      <c r="X1219" s="160">
        <v>0.45</v>
      </c>
      <c r="Y1219" s="164">
        <v>1285.2936</v>
      </c>
      <c r="Z1219" s="177">
        <v>0.18</v>
      </c>
      <c r="AA1219" s="164">
        <v>1927.9404</v>
      </c>
      <c r="AB1219" s="160">
        <v>0.27</v>
      </c>
      <c r="AC1219" s="164">
        <v>32132.36</v>
      </c>
      <c r="AD1219" s="180">
        <v>0.45</v>
      </c>
      <c r="AE1219" s="147">
        <v>7140.52</v>
      </c>
      <c r="AF1219" s="182"/>
      <c r="AG1219" s="114" t="e">
        <f>#REF!-Y1219</f>
        <v>#REF!</v>
      </c>
      <c r="AH1219" s="34" t="s">
        <v>31</v>
      </c>
    </row>
    <row r="1220" s="114" customFormat="1" ht="96" spans="1:34">
      <c r="A1220" s="37">
        <v>290</v>
      </c>
      <c r="B1220" s="37" t="s">
        <v>27</v>
      </c>
      <c r="C1220" s="37" t="s">
        <v>2937</v>
      </c>
      <c r="D1220" s="34" t="s">
        <v>31</v>
      </c>
      <c r="E1220" s="163" t="s">
        <v>302</v>
      </c>
      <c r="F1220" s="163" t="s">
        <v>302</v>
      </c>
      <c r="G1220" s="34" t="s">
        <v>114</v>
      </c>
      <c r="H1220" s="166" t="s">
        <v>2951</v>
      </c>
      <c r="I1220" s="163" t="s">
        <v>2939</v>
      </c>
      <c r="J1220" s="163" t="s">
        <v>2939</v>
      </c>
      <c r="K1220" s="163" t="s">
        <v>2940</v>
      </c>
      <c r="L1220" s="163" t="s">
        <v>2952</v>
      </c>
      <c r="M1220" s="167">
        <v>45745</v>
      </c>
      <c r="N1220" s="167" t="s">
        <v>1433</v>
      </c>
      <c r="O1220" s="167" t="s">
        <v>2531</v>
      </c>
      <c r="P1220" s="163">
        <v>23</v>
      </c>
      <c r="Q1220" s="174">
        <v>118603</v>
      </c>
      <c r="R1220" s="175">
        <v>0.07</v>
      </c>
      <c r="S1220" s="176">
        <v>8302.21</v>
      </c>
      <c r="T1220" s="164">
        <v>190950.94</v>
      </c>
      <c r="U1220" s="164">
        <v>19095.09</v>
      </c>
      <c r="V1220" s="164">
        <v>0.1</v>
      </c>
      <c r="W1220" s="164">
        <v>85927.93</v>
      </c>
      <c r="X1220" s="160">
        <v>0.45</v>
      </c>
      <c r="Y1220" s="164">
        <v>3437.1162</v>
      </c>
      <c r="Z1220" s="177">
        <v>0.18</v>
      </c>
      <c r="AA1220" s="164">
        <v>5155.6743</v>
      </c>
      <c r="AB1220" s="160">
        <v>0.27</v>
      </c>
      <c r="AC1220" s="164">
        <v>85927.92</v>
      </c>
      <c r="AD1220" s="180">
        <v>0.45</v>
      </c>
      <c r="AE1220" s="147">
        <v>19095.09</v>
      </c>
      <c r="AF1220" s="182"/>
      <c r="AG1220" s="114" t="e">
        <f>#REF!-Y1220</f>
        <v>#REF!</v>
      </c>
      <c r="AH1220" s="34" t="s">
        <v>31</v>
      </c>
    </row>
    <row r="1221" s="114" customFormat="1" ht="96" spans="1:34">
      <c r="A1221" s="37">
        <v>291</v>
      </c>
      <c r="B1221" s="37" t="s">
        <v>27</v>
      </c>
      <c r="C1221" s="37" t="s">
        <v>2937</v>
      </c>
      <c r="D1221" s="34" t="s">
        <v>31</v>
      </c>
      <c r="E1221" s="163" t="s">
        <v>302</v>
      </c>
      <c r="F1221" s="163" t="s">
        <v>302</v>
      </c>
      <c r="G1221" s="34" t="s">
        <v>114</v>
      </c>
      <c r="H1221" s="166" t="s">
        <v>2953</v>
      </c>
      <c r="I1221" s="163" t="s">
        <v>2939</v>
      </c>
      <c r="J1221" s="163" t="s">
        <v>2939</v>
      </c>
      <c r="K1221" s="163" t="s">
        <v>2940</v>
      </c>
      <c r="L1221" s="163" t="s">
        <v>2954</v>
      </c>
      <c r="M1221" s="167">
        <v>45745</v>
      </c>
      <c r="N1221" s="167" t="s">
        <v>1433</v>
      </c>
      <c r="O1221" s="167" t="s">
        <v>2531</v>
      </c>
      <c r="P1221" s="163">
        <v>34</v>
      </c>
      <c r="Q1221" s="174">
        <v>117846.57</v>
      </c>
      <c r="R1221" s="175">
        <v>0.07</v>
      </c>
      <c r="S1221" s="176">
        <v>8249.26</v>
      </c>
      <c r="T1221" s="164">
        <v>280474.95</v>
      </c>
      <c r="U1221" s="164">
        <v>28047.49</v>
      </c>
      <c r="V1221" s="164">
        <v>0.1</v>
      </c>
      <c r="W1221" s="164">
        <v>126213.73</v>
      </c>
      <c r="X1221" s="160">
        <v>0.45</v>
      </c>
      <c r="Y1221" s="164">
        <v>5048.5482</v>
      </c>
      <c r="Z1221" s="177">
        <v>0.18</v>
      </c>
      <c r="AA1221" s="164">
        <v>7572.8223</v>
      </c>
      <c r="AB1221" s="160">
        <v>0.27</v>
      </c>
      <c r="AC1221" s="164">
        <v>126213.73</v>
      </c>
      <c r="AD1221" s="180">
        <v>0.45</v>
      </c>
      <c r="AE1221" s="147">
        <v>28047.49</v>
      </c>
      <c r="AF1221" s="182"/>
      <c r="AG1221" s="114" t="e">
        <f>#REF!-Y1221</f>
        <v>#REF!</v>
      </c>
      <c r="AH1221" s="34" t="s">
        <v>31</v>
      </c>
    </row>
    <row r="1222" s="114" customFormat="1" ht="60" spans="1:34">
      <c r="A1222" s="37">
        <v>292</v>
      </c>
      <c r="B1222" s="37" t="s">
        <v>27</v>
      </c>
      <c r="C1222" s="37" t="s">
        <v>2937</v>
      </c>
      <c r="D1222" s="34" t="s">
        <v>31</v>
      </c>
      <c r="E1222" s="163" t="s">
        <v>302</v>
      </c>
      <c r="F1222" s="163" t="s">
        <v>302</v>
      </c>
      <c r="G1222" s="34" t="s">
        <v>114</v>
      </c>
      <c r="H1222" s="166" t="s">
        <v>2955</v>
      </c>
      <c r="I1222" s="163" t="s">
        <v>2939</v>
      </c>
      <c r="J1222" s="163" t="s">
        <v>2939</v>
      </c>
      <c r="K1222" s="163" t="s">
        <v>2940</v>
      </c>
      <c r="L1222" s="163" t="s">
        <v>2956</v>
      </c>
      <c r="M1222" s="167">
        <v>45745</v>
      </c>
      <c r="N1222" s="167" t="s">
        <v>1433</v>
      </c>
      <c r="O1222" s="167" t="s">
        <v>2531</v>
      </c>
      <c r="P1222" s="163">
        <v>26</v>
      </c>
      <c r="Q1222" s="174">
        <v>72391.86</v>
      </c>
      <c r="R1222" s="175">
        <v>0.07</v>
      </c>
      <c r="S1222" s="176">
        <v>5067.43</v>
      </c>
      <c r="T1222" s="164">
        <v>131753.09</v>
      </c>
      <c r="U1222" s="164">
        <v>13175.3</v>
      </c>
      <c r="V1222" s="164">
        <v>0.1</v>
      </c>
      <c r="W1222" s="164">
        <v>59288.9</v>
      </c>
      <c r="X1222" s="160">
        <v>0.45</v>
      </c>
      <c r="Y1222" s="164">
        <v>2371.554</v>
      </c>
      <c r="Z1222" s="177">
        <v>0.18</v>
      </c>
      <c r="AA1222" s="164">
        <v>3557.331</v>
      </c>
      <c r="AB1222" s="160">
        <v>0.27</v>
      </c>
      <c r="AC1222" s="164">
        <v>59288.89</v>
      </c>
      <c r="AD1222" s="180">
        <v>0.45</v>
      </c>
      <c r="AE1222" s="147">
        <v>13175.3</v>
      </c>
      <c r="AF1222" s="182"/>
      <c r="AG1222" s="114" t="e">
        <f>#REF!-Y1222</f>
        <v>#REF!</v>
      </c>
      <c r="AH1222" s="34" t="s">
        <v>31</v>
      </c>
    </row>
    <row r="1223" s="114" customFormat="1" ht="48" spans="1:34">
      <c r="A1223" s="37">
        <v>293</v>
      </c>
      <c r="B1223" s="37" t="s">
        <v>27</v>
      </c>
      <c r="C1223" s="37" t="s">
        <v>2937</v>
      </c>
      <c r="D1223" s="34" t="s">
        <v>35</v>
      </c>
      <c r="E1223" s="163" t="s">
        <v>2957</v>
      </c>
      <c r="F1223" s="163" t="s">
        <v>2957</v>
      </c>
      <c r="G1223" s="34" t="s">
        <v>114</v>
      </c>
      <c r="H1223" s="166" t="s">
        <v>2958</v>
      </c>
      <c r="I1223" s="163" t="s">
        <v>2959</v>
      </c>
      <c r="J1223" s="163" t="s">
        <v>2959</v>
      </c>
      <c r="K1223" s="163" t="s">
        <v>2960</v>
      </c>
      <c r="L1223" s="163" t="s">
        <v>2960</v>
      </c>
      <c r="M1223" s="167">
        <v>45715</v>
      </c>
      <c r="N1223" s="167" t="s">
        <v>1357</v>
      </c>
      <c r="O1223" s="167" t="s">
        <v>2422</v>
      </c>
      <c r="P1223" s="163">
        <v>45.3</v>
      </c>
      <c r="Q1223" s="174">
        <v>48300</v>
      </c>
      <c r="R1223" s="175">
        <v>0.1</v>
      </c>
      <c r="S1223" s="176">
        <v>4830</v>
      </c>
      <c r="T1223" s="164">
        <v>218799</v>
      </c>
      <c r="U1223" s="164">
        <v>21879.9</v>
      </c>
      <c r="V1223" s="164">
        <v>0.1</v>
      </c>
      <c r="W1223" s="164">
        <v>98459.55</v>
      </c>
      <c r="X1223" s="160">
        <v>0.45</v>
      </c>
      <c r="Y1223" s="164">
        <v>3938.382</v>
      </c>
      <c r="Z1223" s="177">
        <v>0.18</v>
      </c>
      <c r="AA1223" s="164">
        <v>5907.573</v>
      </c>
      <c r="AB1223" s="160">
        <v>0.27</v>
      </c>
      <c r="AC1223" s="164">
        <v>98459.55</v>
      </c>
      <c r="AD1223" s="180">
        <v>0.45</v>
      </c>
      <c r="AE1223" s="147">
        <v>21879.9</v>
      </c>
      <c r="AF1223" s="182"/>
      <c r="AG1223" s="114" t="e">
        <f>#REF!-Y1223</f>
        <v>#REF!</v>
      </c>
      <c r="AH1223" s="34" t="s">
        <v>35</v>
      </c>
    </row>
    <row r="1224" s="114" customFormat="1" ht="84" spans="1:34">
      <c r="A1224" s="37">
        <v>294</v>
      </c>
      <c r="B1224" s="37" t="s">
        <v>27</v>
      </c>
      <c r="C1224" s="37" t="s">
        <v>2937</v>
      </c>
      <c r="D1224" s="34" t="s">
        <v>35</v>
      </c>
      <c r="E1224" s="163" t="s">
        <v>2961</v>
      </c>
      <c r="F1224" s="163" t="s">
        <v>2961</v>
      </c>
      <c r="G1224" s="34" t="s">
        <v>114</v>
      </c>
      <c r="H1224" s="166" t="s">
        <v>2962</v>
      </c>
      <c r="I1224" s="163" t="s">
        <v>2963</v>
      </c>
      <c r="J1224" s="163" t="s">
        <v>2963</v>
      </c>
      <c r="K1224" s="163" t="s">
        <v>2964</v>
      </c>
      <c r="L1224" s="163" t="s">
        <v>2965</v>
      </c>
      <c r="M1224" s="167">
        <v>45745</v>
      </c>
      <c r="N1224" s="167" t="s">
        <v>2966</v>
      </c>
      <c r="O1224" s="167" t="s">
        <v>2498</v>
      </c>
      <c r="P1224" s="163">
        <v>14</v>
      </c>
      <c r="Q1224" s="174">
        <v>90000</v>
      </c>
      <c r="R1224" s="175">
        <v>0.1</v>
      </c>
      <c r="S1224" s="176">
        <v>9000</v>
      </c>
      <c r="T1224" s="164">
        <v>126000</v>
      </c>
      <c r="U1224" s="164">
        <v>12600</v>
      </c>
      <c r="V1224" s="164">
        <v>0.1</v>
      </c>
      <c r="W1224" s="164">
        <v>56700</v>
      </c>
      <c r="X1224" s="160">
        <v>0.45</v>
      </c>
      <c r="Y1224" s="164">
        <v>2268</v>
      </c>
      <c r="Z1224" s="177">
        <v>0.18</v>
      </c>
      <c r="AA1224" s="164">
        <v>3402</v>
      </c>
      <c r="AB1224" s="160">
        <v>0.27</v>
      </c>
      <c r="AC1224" s="164">
        <v>56700</v>
      </c>
      <c r="AD1224" s="180">
        <v>0.45</v>
      </c>
      <c r="AE1224" s="147">
        <v>12600</v>
      </c>
      <c r="AF1224" s="182"/>
      <c r="AG1224" s="114" t="e">
        <f>#REF!-Y1224</f>
        <v>#REF!</v>
      </c>
      <c r="AH1224" s="34" t="s">
        <v>35</v>
      </c>
    </row>
    <row r="1225" s="114" customFormat="1" ht="84" spans="1:34">
      <c r="A1225" s="37">
        <v>295</v>
      </c>
      <c r="B1225" s="37" t="s">
        <v>27</v>
      </c>
      <c r="C1225" s="37" t="s">
        <v>2937</v>
      </c>
      <c r="D1225" s="34" t="s">
        <v>35</v>
      </c>
      <c r="E1225" s="163" t="s">
        <v>2967</v>
      </c>
      <c r="F1225" s="163" t="s">
        <v>2967</v>
      </c>
      <c r="G1225" s="34" t="s">
        <v>114</v>
      </c>
      <c r="H1225" s="166" t="s">
        <v>2962</v>
      </c>
      <c r="I1225" s="163" t="s">
        <v>2963</v>
      </c>
      <c r="J1225" s="163" t="s">
        <v>2963</v>
      </c>
      <c r="K1225" s="163" t="s">
        <v>2964</v>
      </c>
      <c r="L1225" s="163" t="s">
        <v>2965</v>
      </c>
      <c r="M1225" s="167">
        <v>45745</v>
      </c>
      <c r="N1225" s="167" t="s">
        <v>2966</v>
      </c>
      <c r="O1225" s="167" t="s">
        <v>2498</v>
      </c>
      <c r="P1225" s="163">
        <v>18</v>
      </c>
      <c r="Q1225" s="174">
        <v>86400</v>
      </c>
      <c r="R1225" s="175">
        <v>0.1</v>
      </c>
      <c r="S1225" s="176">
        <v>8640</v>
      </c>
      <c r="T1225" s="164">
        <v>155520</v>
      </c>
      <c r="U1225" s="164">
        <v>15552</v>
      </c>
      <c r="V1225" s="164">
        <v>0.1</v>
      </c>
      <c r="W1225" s="164">
        <v>69984</v>
      </c>
      <c r="X1225" s="160">
        <v>0.45</v>
      </c>
      <c r="Y1225" s="164">
        <v>2799.36</v>
      </c>
      <c r="Z1225" s="177">
        <v>0.18</v>
      </c>
      <c r="AA1225" s="164">
        <v>4199.04</v>
      </c>
      <c r="AB1225" s="160">
        <v>0.27</v>
      </c>
      <c r="AC1225" s="164">
        <v>69984</v>
      </c>
      <c r="AD1225" s="180">
        <v>0.45</v>
      </c>
      <c r="AE1225" s="147">
        <v>15552</v>
      </c>
      <c r="AF1225" s="182"/>
      <c r="AG1225" s="114" t="e">
        <f>#REF!-Y1225</f>
        <v>#REF!</v>
      </c>
      <c r="AH1225" s="34" t="s">
        <v>35</v>
      </c>
    </row>
    <row r="1226" s="114" customFormat="1" ht="84" spans="1:34">
      <c r="A1226" s="37">
        <v>296</v>
      </c>
      <c r="B1226" s="37" t="s">
        <v>27</v>
      </c>
      <c r="C1226" s="37" t="s">
        <v>2937</v>
      </c>
      <c r="D1226" s="34" t="s">
        <v>35</v>
      </c>
      <c r="E1226" s="163" t="s">
        <v>2968</v>
      </c>
      <c r="F1226" s="163" t="s">
        <v>2968</v>
      </c>
      <c r="G1226" s="34" t="s">
        <v>114</v>
      </c>
      <c r="H1226" s="166" t="s">
        <v>2962</v>
      </c>
      <c r="I1226" s="163" t="s">
        <v>2963</v>
      </c>
      <c r="J1226" s="163" t="s">
        <v>2963</v>
      </c>
      <c r="K1226" s="163" t="s">
        <v>2964</v>
      </c>
      <c r="L1226" s="163" t="s">
        <v>2965</v>
      </c>
      <c r="M1226" s="167">
        <v>45745</v>
      </c>
      <c r="N1226" s="167" t="s">
        <v>2966</v>
      </c>
      <c r="O1226" s="167" t="s">
        <v>2498</v>
      </c>
      <c r="P1226" s="163">
        <v>81</v>
      </c>
      <c r="Q1226" s="174">
        <v>90000</v>
      </c>
      <c r="R1226" s="175">
        <v>0.1</v>
      </c>
      <c r="S1226" s="176">
        <v>9000</v>
      </c>
      <c r="T1226" s="164">
        <v>729000</v>
      </c>
      <c r="U1226" s="164">
        <v>72900</v>
      </c>
      <c r="V1226" s="164">
        <v>0.1</v>
      </c>
      <c r="W1226" s="164">
        <v>328050</v>
      </c>
      <c r="X1226" s="160">
        <v>0.45</v>
      </c>
      <c r="Y1226" s="164">
        <v>13122</v>
      </c>
      <c r="Z1226" s="177">
        <v>0.18</v>
      </c>
      <c r="AA1226" s="164">
        <v>19683</v>
      </c>
      <c r="AB1226" s="160">
        <v>0.27</v>
      </c>
      <c r="AC1226" s="164">
        <v>328050</v>
      </c>
      <c r="AD1226" s="180">
        <v>0.45</v>
      </c>
      <c r="AE1226" s="147">
        <v>72900</v>
      </c>
      <c r="AF1226" s="182"/>
      <c r="AG1226" s="114" t="e">
        <f>#REF!-Y1226</f>
        <v>#REF!</v>
      </c>
      <c r="AH1226" s="34" t="s">
        <v>35</v>
      </c>
    </row>
    <row r="1227" s="114" customFormat="1" ht="168" spans="1:34">
      <c r="A1227" s="37">
        <v>297</v>
      </c>
      <c r="B1227" s="37" t="s">
        <v>27</v>
      </c>
      <c r="C1227" s="37" t="s">
        <v>2937</v>
      </c>
      <c r="D1227" s="34" t="s">
        <v>31</v>
      </c>
      <c r="E1227" s="163" t="s">
        <v>302</v>
      </c>
      <c r="F1227" s="163" t="s">
        <v>302</v>
      </c>
      <c r="G1227" s="34" t="s">
        <v>114</v>
      </c>
      <c r="H1227" s="166" t="s">
        <v>2969</v>
      </c>
      <c r="I1227" s="163" t="s">
        <v>2970</v>
      </c>
      <c r="J1227" s="163" t="s">
        <v>2970</v>
      </c>
      <c r="K1227" s="163" t="s">
        <v>2971</v>
      </c>
      <c r="L1227" s="163" t="s">
        <v>2972</v>
      </c>
      <c r="M1227" s="167">
        <v>45806</v>
      </c>
      <c r="N1227" s="167" t="s">
        <v>1414</v>
      </c>
      <c r="O1227" s="167" t="s">
        <v>2362</v>
      </c>
      <c r="P1227" s="163">
        <v>140.5</v>
      </c>
      <c r="Q1227" s="174">
        <v>145000</v>
      </c>
      <c r="R1227" s="175">
        <v>0.0522</v>
      </c>
      <c r="S1227" s="176">
        <v>7569</v>
      </c>
      <c r="T1227" s="164">
        <v>1063444.5</v>
      </c>
      <c r="U1227" s="164">
        <v>106344.45</v>
      </c>
      <c r="V1227" s="164">
        <v>0.1</v>
      </c>
      <c r="W1227" s="164">
        <v>478550.02</v>
      </c>
      <c r="X1227" s="160">
        <v>0.45</v>
      </c>
      <c r="Y1227" s="164">
        <v>19142.001</v>
      </c>
      <c r="Z1227" s="177">
        <v>0.18</v>
      </c>
      <c r="AA1227" s="164">
        <v>28713.0015</v>
      </c>
      <c r="AB1227" s="160">
        <v>0.27</v>
      </c>
      <c r="AC1227" s="164">
        <v>478550.03</v>
      </c>
      <c r="AD1227" s="180">
        <v>0.45</v>
      </c>
      <c r="AE1227" s="147">
        <v>106344.45</v>
      </c>
      <c r="AF1227" s="182"/>
      <c r="AG1227" s="114" t="e">
        <f>#REF!-Y1227</f>
        <v>#REF!</v>
      </c>
      <c r="AH1227" s="34" t="s">
        <v>31</v>
      </c>
    </row>
    <row r="1228" s="114" customFormat="1" ht="60" spans="1:34">
      <c r="A1228" s="37">
        <v>298</v>
      </c>
      <c r="B1228" s="37" t="s">
        <v>27</v>
      </c>
      <c r="C1228" s="37" t="s">
        <v>2937</v>
      </c>
      <c r="D1228" s="34" t="s">
        <v>31</v>
      </c>
      <c r="E1228" s="163" t="s">
        <v>2973</v>
      </c>
      <c r="F1228" s="163" t="s">
        <v>2973</v>
      </c>
      <c r="G1228" s="34" t="s">
        <v>114</v>
      </c>
      <c r="H1228" s="166" t="s">
        <v>2974</v>
      </c>
      <c r="I1228" s="163" t="s">
        <v>2975</v>
      </c>
      <c r="J1228" s="163" t="s">
        <v>2975</v>
      </c>
      <c r="K1228" s="163" t="s">
        <v>2976</v>
      </c>
      <c r="L1228" s="163" t="s">
        <v>2977</v>
      </c>
      <c r="M1228" s="167">
        <v>45828</v>
      </c>
      <c r="N1228" s="167" t="s">
        <v>2978</v>
      </c>
      <c r="O1228" s="167" t="s">
        <v>2979</v>
      </c>
      <c r="P1228" s="163">
        <v>33.5</v>
      </c>
      <c r="Q1228" s="174">
        <v>51000</v>
      </c>
      <c r="R1228" s="175">
        <v>0.0522</v>
      </c>
      <c r="S1228" s="176">
        <v>2662.2</v>
      </c>
      <c r="T1228" s="164">
        <v>89183.7</v>
      </c>
      <c r="U1228" s="164">
        <v>8918.37</v>
      </c>
      <c r="V1228" s="164">
        <v>0.1</v>
      </c>
      <c r="W1228" s="164">
        <v>40132.66</v>
      </c>
      <c r="X1228" s="160">
        <v>0.45</v>
      </c>
      <c r="Y1228" s="164">
        <v>1605.3066</v>
      </c>
      <c r="Z1228" s="177">
        <v>0.18</v>
      </c>
      <c r="AA1228" s="164">
        <v>2407.9599</v>
      </c>
      <c r="AB1228" s="160">
        <v>0.27</v>
      </c>
      <c r="AC1228" s="164">
        <v>40132.67</v>
      </c>
      <c r="AD1228" s="180">
        <v>0.45</v>
      </c>
      <c r="AE1228" s="147">
        <v>8918.37</v>
      </c>
      <c r="AF1228" s="182"/>
      <c r="AG1228" s="114" t="e">
        <f>#REF!-Y1228</f>
        <v>#REF!</v>
      </c>
      <c r="AH1228" s="34" t="s">
        <v>31</v>
      </c>
    </row>
    <row r="1229" s="114" customFormat="1" ht="48" spans="1:34">
      <c r="A1229" s="37">
        <v>299</v>
      </c>
      <c r="B1229" s="37" t="s">
        <v>27</v>
      </c>
      <c r="C1229" s="37" t="s">
        <v>2937</v>
      </c>
      <c r="D1229" s="34" t="s">
        <v>31</v>
      </c>
      <c r="E1229" s="163" t="s">
        <v>2973</v>
      </c>
      <c r="F1229" s="163" t="s">
        <v>2973</v>
      </c>
      <c r="G1229" s="34" t="s">
        <v>114</v>
      </c>
      <c r="H1229" s="166" t="s">
        <v>2980</v>
      </c>
      <c r="I1229" s="163" t="s">
        <v>2981</v>
      </c>
      <c r="J1229" s="163" t="s">
        <v>2981</v>
      </c>
      <c r="K1229" s="163" t="s">
        <v>2982</v>
      </c>
      <c r="L1229" s="163" t="s">
        <v>2983</v>
      </c>
      <c r="M1229" s="167">
        <v>45831</v>
      </c>
      <c r="N1229" s="167" t="s">
        <v>2494</v>
      </c>
      <c r="O1229" s="167" t="s">
        <v>2563</v>
      </c>
      <c r="P1229" s="163">
        <v>35</v>
      </c>
      <c r="Q1229" s="174">
        <v>42500</v>
      </c>
      <c r="R1229" s="175">
        <v>0.077</v>
      </c>
      <c r="S1229" s="176">
        <v>3272.5</v>
      </c>
      <c r="T1229" s="164">
        <v>114537.5</v>
      </c>
      <c r="U1229" s="164">
        <v>11453.75</v>
      </c>
      <c r="V1229" s="164">
        <v>0.1</v>
      </c>
      <c r="W1229" s="164">
        <v>51541.87</v>
      </c>
      <c r="X1229" s="160">
        <v>0.45</v>
      </c>
      <c r="Y1229" s="164">
        <v>2061.675</v>
      </c>
      <c r="Z1229" s="177">
        <v>0.18</v>
      </c>
      <c r="AA1229" s="164">
        <v>3092.5125</v>
      </c>
      <c r="AB1229" s="160">
        <v>0.27</v>
      </c>
      <c r="AC1229" s="164">
        <v>51541.88</v>
      </c>
      <c r="AD1229" s="180">
        <v>0.45</v>
      </c>
      <c r="AE1229" s="147">
        <v>11453.75</v>
      </c>
      <c r="AF1229" s="182"/>
      <c r="AG1229" s="114" t="e">
        <f>#REF!-Y1229</f>
        <v>#REF!</v>
      </c>
      <c r="AH1229" s="34" t="s">
        <v>31</v>
      </c>
    </row>
    <row r="1230" s="114" customFormat="1" ht="84" spans="1:34">
      <c r="A1230" s="37">
        <v>300</v>
      </c>
      <c r="B1230" s="37" t="s">
        <v>27</v>
      </c>
      <c r="C1230" s="37" t="s">
        <v>2937</v>
      </c>
      <c r="D1230" s="34" t="s">
        <v>31</v>
      </c>
      <c r="E1230" s="163" t="s">
        <v>302</v>
      </c>
      <c r="F1230" s="163" t="s">
        <v>302</v>
      </c>
      <c r="G1230" s="34" t="s">
        <v>114</v>
      </c>
      <c r="H1230" s="166" t="s">
        <v>2984</v>
      </c>
      <c r="I1230" s="163" t="s">
        <v>2939</v>
      </c>
      <c r="J1230" s="163" t="s">
        <v>2939</v>
      </c>
      <c r="K1230" s="163" t="s">
        <v>2985</v>
      </c>
      <c r="L1230" s="163" t="s">
        <v>2986</v>
      </c>
      <c r="M1230" s="167">
        <v>45827</v>
      </c>
      <c r="N1230" s="167" t="s">
        <v>1404</v>
      </c>
      <c r="O1230" s="167" t="s">
        <v>2498</v>
      </c>
      <c r="P1230" s="163">
        <v>7</v>
      </c>
      <c r="Q1230" s="174">
        <v>168373.97</v>
      </c>
      <c r="R1230" s="175">
        <v>0.058</v>
      </c>
      <c r="S1230" s="176">
        <v>9765.69</v>
      </c>
      <c r="T1230" s="164">
        <v>68359.84</v>
      </c>
      <c r="U1230" s="164">
        <v>6835.98</v>
      </c>
      <c r="V1230" s="164">
        <v>0.1</v>
      </c>
      <c r="W1230" s="164">
        <v>30761.93</v>
      </c>
      <c r="X1230" s="160">
        <v>0.45</v>
      </c>
      <c r="Y1230" s="164">
        <v>1230.4764</v>
      </c>
      <c r="Z1230" s="177">
        <v>0.18</v>
      </c>
      <c r="AA1230" s="164">
        <v>1845.7146</v>
      </c>
      <c r="AB1230" s="160">
        <v>0.27</v>
      </c>
      <c r="AC1230" s="164">
        <v>30761.93</v>
      </c>
      <c r="AD1230" s="180">
        <v>0.45</v>
      </c>
      <c r="AE1230" s="147">
        <v>6835.98</v>
      </c>
      <c r="AF1230" s="182"/>
      <c r="AG1230" s="114" t="e">
        <f>#REF!-Y1230</f>
        <v>#REF!</v>
      </c>
      <c r="AH1230" s="34" t="s">
        <v>31</v>
      </c>
    </row>
    <row r="1231" s="114" customFormat="1" ht="84" spans="1:34">
      <c r="A1231" s="37">
        <v>301</v>
      </c>
      <c r="B1231" s="37" t="s">
        <v>27</v>
      </c>
      <c r="C1231" s="37" t="s">
        <v>2937</v>
      </c>
      <c r="D1231" s="34" t="s">
        <v>31</v>
      </c>
      <c r="E1231" s="163" t="s">
        <v>302</v>
      </c>
      <c r="F1231" s="163" t="s">
        <v>302</v>
      </c>
      <c r="G1231" s="34" t="s">
        <v>114</v>
      </c>
      <c r="H1231" s="166" t="s">
        <v>2987</v>
      </c>
      <c r="I1231" s="163" t="s">
        <v>2939</v>
      </c>
      <c r="J1231" s="163" t="s">
        <v>2939</v>
      </c>
      <c r="K1231" s="163" t="s">
        <v>2985</v>
      </c>
      <c r="L1231" s="163" t="s">
        <v>2988</v>
      </c>
      <c r="M1231" s="167">
        <v>45827</v>
      </c>
      <c r="N1231" s="167" t="s">
        <v>1404</v>
      </c>
      <c r="O1231" s="167" t="s">
        <v>2498</v>
      </c>
      <c r="P1231" s="163">
        <v>17</v>
      </c>
      <c r="Q1231" s="174">
        <v>140861.55</v>
      </c>
      <c r="R1231" s="175">
        <v>0.058</v>
      </c>
      <c r="S1231" s="176">
        <v>8169.97</v>
      </c>
      <c r="T1231" s="164">
        <v>138889.47</v>
      </c>
      <c r="U1231" s="164">
        <v>13888.94</v>
      </c>
      <c r="V1231" s="164">
        <v>0.1</v>
      </c>
      <c r="W1231" s="164">
        <v>62500.27</v>
      </c>
      <c r="X1231" s="160">
        <v>0.45</v>
      </c>
      <c r="Y1231" s="164">
        <v>2500.0092</v>
      </c>
      <c r="Z1231" s="177">
        <v>0.18</v>
      </c>
      <c r="AA1231" s="164">
        <v>3750.0138</v>
      </c>
      <c r="AB1231" s="160">
        <v>0.27</v>
      </c>
      <c r="AC1231" s="164">
        <v>62500.26</v>
      </c>
      <c r="AD1231" s="180">
        <v>0.45</v>
      </c>
      <c r="AE1231" s="147">
        <v>13888.94</v>
      </c>
      <c r="AF1231" s="182"/>
      <c r="AG1231" s="114" t="e">
        <f>#REF!-Y1231</f>
        <v>#REF!</v>
      </c>
      <c r="AH1231" s="34" t="s">
        <v>31</v>
      </c>
    </row>
    <row r="1232" s="114" customFormat="1" ht="96" spans="1:34">
      <c r="A1232" s="37">
        <v>302</v>
      </c>
      <c r="B1232" s="37" t="s">
        <v>27</v>
      </c>
      <c r="C1232" s="37" t="s">
        <v>2937</v>
      </c>
      <c r="D1232" s="34" t="s">
        <v>31</v>
      </c>
      <c r="E1232" s="163" t="s">
        <v>302</v>
      </c>
      <c r="F1232" s="163" t="s">
        <v>302</v>
      </c>
      <c r="G1232" s="34" t="s">
        <v>114</v>
      </c>
      <c r="H1232" s="166" t="s">
        <v>2989</v>
      </c>
      <c r="I1232" s="163" t="s">
        <v>2939</v>
      </c>
      <c r="J1232" s="163" t="s">
        <v>2939</v>
      </c>
      <c r="K1232" s="163" t="s">
        <v>2985</v>
      </c>
      <c r="L1232" s="163" t="s">
        <v>2990</v>
      </c>
      <c r="M1232" s="167">
        <v>45827</v>
      </c>
      <c r="N1232" s="167" t="s">
        <v>1404</v>
      </c>
      <c r="O1232" s="167" t="s">
        <v>2498</v>
      </c>
      <c r="P1232" s="163">
        <v>18</v>
      </c>
      <c r="Q1232" s="174">
        <v>128924.31</v>
      </c>
      <c r="R1232" s="175">
        <v>0.058</v>
      </c>
      <c r="S1232" s="176">
        <v>7477.61</v>
      </c>
      <c r="T1232" s="164">
        <v>134597</v>
      </c>
      <c r="U1232" s="164">
        <v>13459.7</v>
      </c>
      <c r="V1232" s="164">
        <v>0.1</v>
      </c>
      <c r="W1232" s="164">
        <v>60568.65</v>
      </c>
      <c r="X1232" s="160">
        <v>0.45</v>
      </c>
      <c r="Y1232" s="164">
        <v>2422.746</v>
      </c>
      <c r="Z1232" s="177">
        <v>0.18</v>
      </c>
      <c r="AA1232" s="164">
        <v>3634.119</v>
      </c>
      <c r="AB1232" s="160">
        <v>0.27</v>
      </c>
      <c r="AC1232" s="164">
        <v>60568.65</v>
      </c>
      <c r="AD1232" s="180">
        <v>0.45</v>
      </c>
      <c r="AE1232" s="147">
        <v>13459.7</v>
      </c>
      <c r="AF1232" s="182"/>
      <c r="AG1232" s="114" t="e">
        <f>#REF!-Y1232</f>
        <v>#REF!</v>
      </c>
      <c r="AH1232" s="34" t="s">
        <v>31</v>
      </c>
    </row>
    <row r="1233" s="114" customFormat="1" ht="84" spans="1:34">
      <c r="A1233" s="37">
        <v>303</v>
      </c>
      <c r="B1233" s="37" t="s">
        <v>27</v>
      </c>
      <c r="C1233" s="37" t="s">
        <v>2937</v>
      </c>
      <c r="D1233" s="34" t="s">
        <v>31</v>
      </c>
      <c r="E1233" s="163" t="s">
        <v>302</v>
      </c>
      <c r="F1233" s="163" t="s">
        <v>302</v>
      </c>
      <c r="G1233" s="34" t="s">
        <v>114</v>
      </c>
      <c r="H1233" s="166" t="s">
        <v>2991</v>
      </c>
      <c r="I1233" s="163" t="s">
        <v>2939</v>
      </c>
      <c r="J1233" s="163" t="s">
        <v>2939</v>
      </c>
      <c r="K1233" s="163" t="s">
        <v>2985</v>
      </c>
      <c r="L1233" s="163" t="s">
        <v>2992</v>
      </c>
      <c r="M1233" s="167">
        <v>45827</v>
      </c>
      <c r="N1233" s="167" t="s">
        <v>1404</v>
      </c>
      <c r="O1233" s="167" t="s">
        <v>2498</v>
      </c>
      <c r="P1233" s="163">
        <v>40</v>
      </c>
      <c r="Q1233" s="174">
        <v>144554.48</v>
      </c>
      <c r="R1233" s="175">
        <v>0.058</v>
      </c>
      <c r="S1233" s="176">
        <v>8384.16</v>
      </c>
      <c r="T1233" s="164">
        <v>335366.41</v>
      </c>
      <c r="U1233" s="164">
        <v>33536.64</v>
      </c>
      <c r="V1233" s="164">
        <v>0.1</v>
      </c>
      <c r="W1233" s="164">
        <v>150914.89</v>
      </c>
      <c r="X1233" s="160">
        <v>0.45</v>
      </c>
      <c r="Y1233" s="164">
        <v>6036.5952</v>
      </c>
      <c r="Z1233" s="177">
        <v>0.18</v>
      </c>
      <c r="AA1233" s="164">
        <v>9054.8928</v>
      </c>
      <c r="AB1233" s="160">
        <v>0.27</v>
      </c>
      <c r="AC1233" s="164">
        <v>150914.88</v>
      </c>
      <c r="AD1233" s="180">
        <v>0.45</v>
      </c>
      <c r="AE1233" s="147">
        <v>33536.64</v>
      </c>
      <c r="AF1233" s="182"/>
      <c r="AG1233" s="114" t="e">
        <f>#REF!-Y1233</f>
        <v>#REF!</v>
      </c>
      <c r="AH1233" s="34" t="s">
        <v>31</v>
      </c>
    </row>
    <row r="1234" s="114" customFormat="1" ht="84" spans="1:34">
      <c r="A1234" s="34">
        <v>304</v>
      </c>
      <c r="B1234" s="37" t="s">
        <v>27</v>
      </c>
      <c r="C1234" s="34" t="s">
        <v>2937</v>
      </c>
      <c r="D1234" s="34" t="s">
        <v>31</v>
      </c>
      <c r="E1234" s="34" t="s">
        <v>302</v>
      </c>
      <c r="F1234" s="34" t="s">
        <v>302</v>
      </c>
      <c r="G1234" s="34" t="s">
        <v>114</v>
      </c>
      <c r="H1234" s="34" t="s">
        <v>2993</v>
      </c>
      <c r="I1234" s="34" t="s">
        <v>2939</v>
      </c>
      <c r="J1234" s="34" t="s">
        <v>2939</v>
      </c>
      <c r="K1234" s="34" t="s">
        <v>2985</v>
      </c>
      <c r="L1234" s="34" t="s">
        <v>2994</v>
      </c>
      <c r="M1234" s="187">
        <v>45827</v>
      </c>
      <c r="N1234" s="34" t="s">
        <v>1404</v>
      </c>
      <c r="O1234" s="188" t="s">
        <v>2498</v>
      </c>
      <c r="P1234" s="189">
        <v>13</v>
      </c>
      <c r="Q1234" s="191">
        <v>132936.03</v>
      </c>
      <c r="R1234" s="192">
        <v>0.058</v>
      </c>
      <c r="S1234" s="193">
        <v>7710.29</v>
      </c>
      <c r="T1234" s="173">
        <v>100233.74</v>
      </c>
      <c r="U1234" s="173">
        <v>10023.37</v>
      </c>
      <c r="V1234" s="173">
        <v>0.1</v>
      </c>
      <c r="W1234" s="173">
        <v>45105.19</v>
      </c>
      <c r="X1234" s="194">
        <v>0.45</v>
      </c>
      <c r="Y1234" s="164">
        <v>1804.2066</v>
      </c>
      <c r="Z1234" s="200">
        <v>0.18</v>
      </c>
      <c r="AA1234" s="164">
        <v>2706.3099</v>
      </c>
      <c r="AB1234" s="194">
        <v>0.27</v>
      </c>
      <c r="AC1234" s="173">
        <v>45105.18</v>
      </c>
      <c r="AD1234" s="192">
        <v>0.45</v>
      </c>
      <c r="AE1234" s="147">
        <v>10023.37</v>
      </c>
      <c r="AF1234" s="201"/>
      <c r="AG1234" s="114" t="e">
        <f>#REF!-Y1234</f>
        <v>#REF!</v>
      </c>
      <c r="AH1234" s="34" t="s">
        <v>31</v>
      </c>
    </row>
    <row r="1235" s="114" customFormat="1" ht="84" spans="1:34">
      <c r="A1235" s="37">
        <v>305</v>
      </c>
      <c r="B1235" s="37" t="s">
        <v>27</v>
      </c>
      <c r="C1235" s="37" t="s">
        <v>2937</v>
      </c>
      <c r="D1235" s="34" t="s">
        <v>31</v>
      </c>
      <c r="E1235" s="34" t="s">
        <v>302</v>
      </c>
      <c r="F1235" s="34" t="s">
        <v>302</v>
      </c>
      <c r="G1235" s="37" t="s">
        <v>114</v>
      </c>
      <c r="H1235" s="166" t="s">
        <v>2995</v>
      </c>
      <c r="I1235" s="34" t="s">
        <v>2939</v>
      </c>
      <c r="J1235" s="34" t="s">
        <v>2939</v>
      </c>
      <c r="K1235" s="34" t="s">
        <v>2985</v>
      </c>
      <c r="L1235" s="34" t="s">
        <v>2996</v>
      </c>
      <c r="M1235" s="167">
        <v>45827</v>
      </c>
      <c r="N1235" s="167" t="s">
        <v>1404</v>
      </c>
      <c r="O1235" s="188" t="s">
        <v>2531</v>
      </c>
      <c r="P1235" s="189">
        <v>18.2</v>
      </c>
      <c r="Q1235" s="191">
        <v>95560.52</v>
      </c>
      <c r="R1235" s="192">
        <v>0.058</v>
      </c>
      <c r="S1235" s="193">
        <v>5542.51</v>
      </c>
      <c r="T1235" s="173">
        <v>100873.75</v>
      </c>
      <c r="U1235" s="173">
        <v>10087.37</v>
      </c>
      <c r="V1235" s="173">
        <v>0.1</v>
      </c>
      <c r="W1235" s="173">
        <v>45393.19</v>
      </c>
      <c r="X1235" s="194">
        <v>0.45</v>
      </c>
      <c r="Y1235" s="164">
        <v>1815.7266</v>
      </c>
      <c r="Z1235" s="200">
        <v>0.18</v>
      </c>
      <c r="AA1235" s="164">
        <v>2723.5899</v>
      </c>
      <c r="AB1235" s="194">
        <v>0.27</v>
      </c>
      <c r="AC1235" s="173">
        <v>45393.19</v>
      </c>
      <c r="AD1235" s="192">
        <v>0.45</v>
      </c>
      <c r="AE1235" s="147">
        <v>10087.37</v>
      </c>
      <c r="AF1235" s="201"/>
      <c r="AG1235" s="114" t="e">
        <f>#REF!-Y1235</f>
        <v>#REF!</v>
      </c>
      <c r="AH1235" s="34" t="s">
        <v>31</v>
      </c>
    </row>
    <row r="1236" s="114" customFormat="1" ht="84" spans="1:34">
      <c r="A1236" s="37">
        <v>306</v>
      </c>
      <c r="B1236" s="37" t="s">
        <v>27</v>
      </c>
      <c r="C1236" s="37" t="s">
        <v>2937</v>
      </c>
      <c r="D1236" s="34" t="s">
        <v>31</v>
      </c>
      <c r="E1236" s="34" t="s">
        <v>302</v>
      </c>
      <c r="F1236" s="34" t="s">
        <v>302</v>
      </c>
      <c r="G1236" s="37" t="s">
        <v>114</v>
      </c>
      <c r="H1236" s="166" t="s">
        <v>2997</v>
      </c>
      <c r="I1236" s="34" t="s">
        <v>2939</v>
      </c>
      <c r="J1236" s="34" t="s">
        <v>2939</v>
      </c>
      <c r="K1236" s="34" t="s">
        <v>2985</v>
      </c>
      <c r="L1236" s="34" t="s">
        <v>2998</v>
      </c>
      <c r="M1236" s="167">
        <v>45827</v>
      </c>
      <c r="N1236" s="167" t="s">
        <v>1404</v>
      </c>
      <c r="O1236" s="188" t="s">
        <v>2531</v>
      </c>
      <c r="P1236" s="189">
        <v>15</v>
      </c>
      <c r="Q1236" s="191">
        <v>135879.48</v>
      </c>
      <c r="R1236" s="192">
        <v>0.058</v>
      </c>
      <c r="S1236" s="193">
        <v>7881.01</v>
      </c>
      <c r="T1236" s="173">
        <v>118215.17</v>
      </c>
      <c r="U1236" s="173">
        <v>11821.51</v>
      </c>
      <c r="V1236" s="173">
        <v>0.1</v>
      </c>
      <c r="W1236" s="173">
        <v>53196.83</v>
      </c>
      <c r="X1236" s="194">
        <v>0.45</v>
      </c>
      <c r="Y1236" s="164">
        <v>2127.8718</v>
      </c>
      <c r="Z1236" s="200">
        <v>0.18</v>
      </c>
      <c r="AA1236" s="164">
        <v>3191.8077</v>
      </c>
      <c r="AB1236" s="194">
        <v>0.27</v>
      </c>
      <c r="AC1236" s="173">
        <v>53196.83</v>
      </c>
      <c r="AD1236" s="192">
        <v>0.45</v>
      </c>
      <c r="AE1236" s="147">
        <v>11821.51</v>
      </c>
      <c r="AF1236" s="201"/>
      <c r="AG1236" s="114" t="e">
        <f>#REF!-Y1236</f>
        <v>#REF!</v>
      </c>
      <c r="AH1236" s="34" t="s">
        <v>31</v>
      </c>
    </row>
    <row r="1237" s="114" customFormat="1" ht="60" spans="1:34">
      <c r="A1237" s="37">
        <v>307</v>
      </c>
      <c r="B1237" s="37" t="s">
        <v>27</v>
      </c>
      <c r="C1237" s="37" t="s">
        <v>2937</v>
      </c>
      <c r="D1237" s="34" t="s">
        <v>35</v>
      </c>
      <c r="E1237" s="34" t="s">
        <v>2999</v>
      </c>
      <c r="F1237" s="34" t="s">
        <v>2999</v>
      </c>
      <c r="G1237" s="37" t="s">
        <v>114</v>
      </c>
      <c r="H1237" s="166" t="s">
        <v>3000</v>
      </c>
      <c r="I1237" s="34" t="s">
        <v>3001</v>
      </c>
      <c r="J1237" s="34" t="s">
        <v>3001</v>
      </c>
      <c r="K1237" s="34" t="s">
        <v>3002</v>
      </c>
      <c r="L1237" s="34" t="s">
        <v>3003</v>
      </c>
      <c r="M1237" s="167">
        <v>45818</v>
      </c>
      <c r="N1237" s="167" t="s">
        <v>3004</v>
      </c>
      <c r="O1237" s="188" t="s">
        <v>3005</v>
      </c>
      <c r="P1237" s="189">
        <v>30</v>
      </c>
      <c r="Q1237" s="191">
        <v>57000</v>
      </c>
      <c r="R1237" s="192">
        <v>0.1</v>
      </c>
      <c r="S1237" s="193">
        <v>5700</v>
      </c>
      <c r="T1237" s="173">
        <v>171000</v>
      </c>
      <c r="U1237" s="173">
        <v>17100</v>
      </c>
      <c r="V1237" s="173">
        <v>0.1</v>
      </c>
      <c r="W1237" s="173">
        <v>76950</v>
      </c>
      <c r="X1237" s="194">
        <v>0.45</v>
      </c>
      <c r="Y1237" s="164">
        <v>3078</v>
      </c>
      <c r="Z1237" s="200">
        <v>0.18</v>
      </c>
      <c r="AA1237" s="164">
        <v>4617</v>
      </c>
      <c r="AB1237" s="194">
        <v>0.27</v>
      </c>
      <c r="AC1237" s="173">
        <v>76950</v>
      </c>
      <c r="AD1237" s="192">
        <v>0.45</v>
      </c>
      <c r="AE1237" s="147">
        <v>17100</v>
      </c>
      <c r="AF1237" s="201"/>
      <c r="AG1237" s="114" t="e">
        <f>#REF!-Y1237</f>
        <v>#REF!</v>
      </c>
      <c r="AH1237" s="34" t="s">
        <v>35</v>
      </c>
    </row>
    <row r="1238" s="114" customFormat="1" ht="60" spans="1:34">
      <c r="A1238" s="37">
        <v>308</v>
      </c>
      <c r="B1238" s="37" t="s">
        <v>27</v>
      </c>
      <c r="C1238" s="37" t="s">
        <v>2937</v>
      </c>
      <c r="D1238" s="34" t="s">
        <v>35</v>
      </c>
      <c r="E1238" s="34" t="s">
        <v>3006</v>
      </c>
      <c r="F1238" s="34" t="s">
        <v>3006</v>
      </c>
      <c r="G1238" s="37" t="s">
        <v>114</v>
      </c>
      <c r="H1238" s="166" t="s">
        <v>3000</v>
      </c>
      <c r="I1238" s="34" t="s">
        <v>3001</v>
      </c>
      <c r="J1238" s="34" t="s">
        <v>3001</v>
      </c>
      <c r="K1238" s="34" t="s">
        <v>3002</v>
      </c>
      <c r="L1238" s="34" t="s">
        <v>3003</v>
      </c>
      <c r="M1238" s="167">
        <v>45818</v>
      </c>
      <c r="N1238" s="167" t="s">
        <v>3004</v>
      </c>
      <c r="O1238" s="188" t="s">
        <v>3005</v>
      </c>
      <c r="P1238" s="189">
        <v>24</v>
      </c>
      <c r="Q1238" s="191">
        <v>48000</v>
      </c>
      <c r="R1238" s="192">
        <v>0.1</v>
      </c>
      <c r="S1238" s="193">
        <v>4800</v>
      </c>
      <c r="T1238" s="173">
        <v>115200</v>
      </c>
      <c r="U1238" s="173">
        <v>11520</v>
      </c>
      <c r="V1238" s="173">
        <v>0.1</v>
      </c>
      <c r="W1238" s="173">
        <v>51840</v>
      </c>
      <c r="X1238" s="194">
        <v>0.45</v>
      </c>
      <c r="Y1238" s="164">
        <v>2073.6</v>
      </c>
      <c r="Z1238" s="200">
        <v>0.18</v>
      </c>
      <c r="AA1238" s="164">
        <v>3110.4</v>
      </c>
      <c r="AB1238" s="194">
        <v>0.27</v>
      </c>
      <c r="AC1238" s="173">
        <v>51840</v>
      </c>
      <c r="AD1238" s="192">
        <v>0.45</v>
      </c>
      <c r="AE1238" s="147">
        <v>11520</v>
      </c>
      <c r="AF1238" s="201"/>
      <c r="AG1238" s="114" t="e">
        <f>#REF!-Y1238</f>
        <v>#REF!</v>
      </c>
      <c r="AH1238" s="34" t="s">
        <v>35</v>
      </c>
    </row>
    <row r="1239" s="114" customFormat="1" ht="48" spans="1:34">
      <c r="A1239" s="37">
        <v>309</v>
      </c>
      <c r="B1239" s="37" t="s">
        <v>27</v>
      </c>
      <c r="C1239" s="37" t="s">
        <v>2937</v>
      </c>
      <c r="D1239" s="34" t="s">
        <v>35</v>
      </c>
      <c r="E1239" s="34" t="s">
        <v>3007</v>
      </c>
      <c r="F1239" s="34" t="s">
        <v>3007</v>
      </c>
      <c r="G1239" s="37" t="s">
        <v>114</v>
      </c>
      <c r="H1239" s="166" t="s">
        <v>3008</v>
      </c>
      <c r="I1239" s="34" t="s">
        <v>3009</v>
      </c>
      <c r="J1239" s="34" t="s">
        <v>3009</v>
      </c>
      <c r="K1239" s="34" t="s">
        <v>3010</v>
      </c>
      <c r="L1239" s="34" t="s">
        <v>3011</v>
      </c>
      <c r="M1239" s="167">
        <v>45820</v>
      </c>
      <c r="N1239" s="167" t="s">
        <v>1436</v>
      </c>
      <c r="O1239" s="188" t="s">
        <v>2456</v>
      </c>
      <c r="P1239" s="189">
        <v>155</v>
      </c>
      <c r="Q1239" s="191">
        <v>70000</v>
      </c>
      <c r="R1239" s="192">
        <v>0.1</v>
      </c>
      <c r="S1239" s="193">
        <v>7000</v>
      </c>
      <c r="T1239" s="173">
        <v>1085000</v>
      </c>
      <c r="U1239" s="173">
        <v>108500</v>
      </c>
      <c r="V1239" s="173">
        <v>0.1</v>
      </c>
      <c r="W1239" s="173">
        <v>488250</v>
      </c>
      <c r="X1239" s="194">
        <v>0.45</v>
      </c>
      <c r="Y1239" s="164">
        <v>19530</v>
      </c>
      <c r="Z1239" s="200">
        <v>0.18</v>
      </c>
      <c r="AA1239" s="164">
        <v>29295</v>
      </c>
      <c r="AB1239" s="194">
        <v>0.27</v>
      </c>
      <c r="AC1239" s="173">
        <v>488250</v>
      </c>
      <c r="AD1239" s="192">
        <v>0.45</v>
      </c>
      <c r="AE1239" s="147">
        <v>108500</v>
      </c>
      <c r="AF1239" s="201"/>
      <c r="AG1239" s="114" t="e">
        <f>#REF!-Y1239</f>
        <v>#REF!</v>
      </c>
      <c r="AH1239" s="34" t="s">
        <v>35</v>
      </c>
    </row>
    <row r="1240" s="114" customFormat="1" ht="60" spans="1:34">
      <c r="A1240" s="37">
        <v>310</v>
      </c>
      <c r="B1240" s="37" t="s">
        <v>27</v>
      </c>
      <c r="C1240" s="37" t="s">
        <v>2937</v>
      </c>
      <c r="D1240" s="34" t="s">
        <v>31</v>
      </c>
      <c r="E1240" s="34" t="s">
        <v>2973</v>
      </c>
      <c r="F1240" s="34" t="s">
        <v>2973</v>
      </c>
      <c r="G1240" s="37" t="s">
        <v>114</v>
      </c>
      <c r="H1240" s="166" t="s">
        <v>3012</v>
      </c>
      <c r="I1240" s="34" t="s">
        <v>3013</v>
      </c>
      <c r="J1240" s="34" t="s">
        <v>3013</v>
      </c>
      <c r="K1240" s="34" t="s">
        <v>3014</v>
      </c>
      <c r="L1240" s="34" t="s">
        <v>3015</v>
      </c>
      <c r="M1240" s="167">
        <v>45847</v>
      </c>
      <c r="N1240" s="167" t="s">
        <v>3016</v>
      </c>
      <c r="O1240" s="188" t="s">
        <v>3017</v>
      </c>
      <c r="P1240" s="189">
        <v>30.5</v>
      </c>
      <c r="Q1240" s="191">
        <v>44645.86</v>
      </c>
      <c r="R1240" s="192">
        <v>0.07</v>
      </c>
      <c r="S1240" s="193">
        <v>3125.21</v>
      </c>
      <c r="T1240" s="173">
        <v>95319</v>
      </c>
      <c r="U1240" s="173">
        <v>9531.9</v>
      </c>
      <c r="V1240" s="173">
        <v>0.1</v>
      </c>
      <c r="W1240" s="173">
        <v>42893.55</v>
      </c>
      <c r="X1240" s="194">
        <v>0.45</v>
      </c>
      <c r="Y1240" s="164">
        <v>1715.742</v>
      </c>
      <c r="Z1240" s="200">
        <v>0.18</v>
      </c>
      <c r="AA1240" s="164">
        <v>2573.613</v>
      </c>
      <c r="AB1240" s="194">
        <v>0.27</v>
      </c>
      <c r="AC1240" s="173">
        <v>42893.55</v>
      </c>
      <c r="AD1240" s="192">
        <v>0.45</v>
      </c>
      <c r="AE1240" s="147">
        <v>9531.9</v>
      </c>
      <c r="AF1240" s="201"/>
      <c r="AG1240" s="114" t="e">
        <f>#REF!-Y1240</f>
        <v>#REF!</v>
      </c>
      <c r="AH1240" s="34" t="s">
        <v>31</v>
      </c>
    </row>
    <row r="1241" s="114" customFormat="1" ht="60" spans="1:34">
      <c r="A1241" s="37">
        <v>311</v>
      </c>
      <c r="B1241" s="37" t="s">
        <v>27</v>
      </c>
      <c r="C1241" s="37" t="s">
        <v>2937</v>
      </c>
      <c r="D1241" s="34" t="s">
        <v>31</v>
      </c>
      <c r="E1241" s="34" t="s">
        <v>302</v>
      </c>
      <c r="F1241" s="34" t="s">
        <v>302</v>
      </c>
      <c r="G1241" s="37" t="s">
        <v>114</v>
      </c>
      <c r="H1241" s="166" t="s">
        <v>3018</v>
      </c>
      <c r="I1241" s="34" t="s">
        <v>2970</v>
      </c>
      <c r="J1241" s="34" t="s">
        <v>2970</v>
      </c>
      <c r="K1241" s="34" t="s">
        <v>3019</v>
      </c>
      <c r="L1241" s="34" t="s">
        <v>3020</v>
      </c>
      <c r="M1241" s="167">
        <v>45925</v>
      </c>
      <c r="N1241" s="167" t="s">
        <v>3021</v>
      </c>
      <c r="O1241" s="188" t="s">
        <v>3022</v>
      </c>
      <c r="P1241" s="189">
        <v>14.7</v>
      </c>
      <c r="Q1241" s="191">
        <v>85526.98</v>
      </c>
      <c r="R1241" s="192">
        <v>0.063</v>
      </c>
      <c r="S1241" s="193">
        <v>5388.2</v>
      </c>
      <c r="T1241" s="173">
        <v>79206.55</v>
      </c>
      <c r="U1241" s="173">
        <v>7920.65</v>
      </c>
      <c r="V1241" s="173">
        <v>0.1</v>
      </c>
      <c r="W1241" s="173">
        <v>35642.95</v>
      </c>
      <c r="X1241" s="194">
        <v>0.45</v>
      </c>
      <c r="Y1241" s="164">
        <v>1425.717</v>
      </c>
      <c r="Z1241" s="200">
        <v>0.18</v>
      </c>
      <c r="AA1241" s="164">
        <v>2138.5755</v>
      </c>
      <c r="AB1241" s="194">
        <v>0.27</v>
      </c>
      <c r="AC1241" s="173">
        <v>35642.95</v>
      </c>
      <c r="AD1241" s="192">
        <v>0.45</v>
      </c>
      <c r="AE1241" s="147">
        <v>7920.65</v>
      </c>
      <c r="AF1241" s="201"/>
      <c r="AG1241" s="114" t="e">
        <f>#REF!-Y1241</f>
        <v>#REF!</v>
      </c>
      <c r="AH1241" s="34" t="s">
        <v>31</v>
      </c>
    </row>
    <row r="1242" s="114" customFormat="1" ht="36" spans="1:34">
      <c r="A1242" s="37">
        <v>1</v>
      </c>
      <c r="B1242" s="37" t="s">
        <v>39</v>
      </c>
      <c r="C1242" s="37" t="s">
        <v>3023</v>
      </c>
      <c r="D1242" s="34" t="s">
        <v>41</v>
      </c>
      <c r="E1242" s="163" t="s">
        <v>2883</v>
      </c>
      <c r="F1242" s="163"/>
      <c r="G1242" s="34" t="s">
        <v>114</v>
      </c>
      <c r="H1242" s="166" t="s">
        <v>3024</v>
      </c>
      <c r="I1242" s="163" t="s">
        <v>3025</v>
      </c>
      <c r="J1242" s="163" t="s">
        <v>3025</v>
      </c>
      <c r="K1242" s="163" t="s">
        <v>3026</v>
      </c>
      <c r="L1242" s="163" t="s">
        <v>3026</v>
      </c>
      <c r="M1242" s="167">
        <v>45664</v>
      </c>
      <c r="N1242" s="167">
        <v>45665</v>
      </c>
      <c r="O1242" s="167">
        <v>46029</v>
      </c>
      <c r="P1242" s="163">
        <v>132</v>
      </c>
      <c r="Q1242" s="174">
        <v>10000</v>
      </c>
      <c r="R1242" s="175">
        <v>0.05</v>
      </c>
      <c r="S1242" s="176">
        <v>500</v>
      </c>
      <c r="T1242" s="164">
        <v>66000</v>
      </c>
      <c r="U1242" s="164">
        <v>23100</v>
      </c>
      <c r="V1242" s="160">
        <v>0.35</v>
      </c>
      <c r="W1242" s="164">
        <v>19800</v>
      </c>
      <c r="X1242" s="160">
        <v>0.3</v>
      </c>
      <c r="Y1242" s="164">
        <v>9900</v>
      </c>
      <c r="Z1242" s="177">
        <v>0.15</v>
      </c>
      <c r="AA1242" s="164">
        <v>9900</v>
      </c>
      <c r="AB1242" s="160">
        <v>0.15</v>
      </c>
      <c r="AC1242" s="164">
        <v>23100</v>
      </c>
      <c r="AD1242" s="202">
        <v>0.35</v>
      </c>
      <c r="AE1242" s="147">
        <v>23100</v>
      </c>
      <c r="AF1242" s="182"/>
      <c r="AH1242" s="34" t="s">
        <v>41</v>
      </c>
    </row>
    <row r="1243" s="114" customFormat="1" ht="36" spans="1:34">
      <c r="A1243" s="37">
        <v>2</v>
      </c>
      <c r="B1243" s="37" t="s">
        <v>39</v>
      </c>
      <c r="C1243" s="37" t="s">
        <v>3023</v>
      </c>
      <c r="D1243" s="34" t="s">
        <v>41</v>
      </c>
      <c r="E1243" s="163" t="s">
        <v>2883</v>
      </c>
      <c r="F1243" s="163"/>
      <c r="G1243" s="34" t="s">
        <v>114</v>
      </c>
      <c r="H1243" s="166" t="s">
        <v>3027</v>
      </c>
      <c r="I1243" s="163" t="s">
        <v>3028</v>
      </c>
      <c r="J1243" s="163" t="s">
        <v>3028</v>
      </c>
      <c r="K1243" s="163" t="s">
        <v>3026</v>
      </c>
      <c r="L1243" s="163" t="s">
        <v>3026</v>
      </c>
      <c r="M1243" s="167">
        <v>45669</v>
      </c>
      <c r="N1243" s="167">
        <v>45670</v>
      </c>
      <c r="O1243" s="167">
        <v>46034</v>
      </c>
      <c r="P1243" s="163">
        <v>48</v>
      </c>
      <c r="Q1243" s="174">
        <v>10000</v>
      </c>
      <c r="R1243" s="175">
        <v>0.05</v>
      </c>
      <c r="S1243" s="176">
        <v>500</v>
      </c>
      <c r="T1243" s="164">
        <v>24000</v>
      </c>
      <c r="U1243" s="164">
        <v>8400</v>
      </c>
      <c r="V1243" s="160">
        <v>0.35</v>
      </c>
      <c r="W1243" s="164">
        <v>7200</v>
      </c>
      <c r="X1243" s="160">
        <v>0.3</v>
      </c>
      <c r="Y1243" s="164">
        <v>3600</v>
      </c>
      <c r="Z1243" s="177">
        <v>0.15</v>
      </c>
      <c r="AA1243" s="164">
        <v>3600</v>
      </c>
      <c r="AB1243" s="160">
        <v>0.15</v>
      </c>
      <c r="AC1243" s="164">
        <v>8400</v>
      </c>
      <c r="AD1243" s="202">
        <v>0.35</v>
      </c>
      <c r="AE1243" s="147">
        <v>8400</v>
      </c>
      <c r="AF1243" s="182"/>
      <c r="AH1243" s="34" t="s">
        <v>41</v>
      </c>
    </row>
    <row r="1244" s="114" customFormat="1" ht="36" spans="1:34">
      <c r="A1244" s="37">
        <v>3</v>
      </c>
      <c r="B1244" s="37" t="s">
        <v>39</v>
      </c>
      <c r="C1244" s="37" t="s">
        <v>3023</v>
      </c>
      <c r="D1244" s="34" t="s">
        <v>41</v>
      </c>
      <c r="E1244" s="163" t="s">
        <v>2883</v>
      </c>
      <c r="F1244" s="163"/>
      <c r="G1244" s="34" t="s">
        <v>114</v>
      </c>
      <c r="H1244" s="166" t="s">
        <v>3029</v>
      </c>
      <c r="I1244" s="163" t="s">
        <v>3030</v>
      </c>
      <c r="J1244" s="163" t="s">
        <v>3030</v>
      </c>
      <c r="K1244" s="163" t="s">
        <v>3031</v>
      </c>
      <c r="L1244" s="163" t="s">
        <v>3031</v>
      </c>
      <c r="M1244" s="167">
        <v>45669</v>
      </c>
      <c r="N1244" s="167">
        <v>45670</v>
      </c>
      <c r="O1244" s="167">
        <v>46034</v>
      </c>
      <c r="P1244" s="163">
        <v>50</v>
      </c>
      <c r="Q1244" s="174">
        <v>10000</v>
      </c>
      <c r="R1244" s="175">
        <v>0.05</v>
      </c>
      <c r="S1244" s="176">
        <v>500</v>
      </c>
      <c r="T1244" s="164">
        <v>25000</v>
      </c>
      <c r="U1244" s="164">
        <v>8750</v>
      </c>
      <c r="V1244" s="160">
        <v>0.35</v>
      </c>
      <c r="W1244" s="164">
        <v>7500</v>
      </c>
      <c r="X1244" s="160">
        <v>0.3</v>
      </c>
      <c r="Y1244" s="164">
        <v>3750</v>
      </c>
      <c r="Z1244" s="177">
        <v>0.15</v>
      </c>
      <c r="AA1244" s="164">
        <v>3750</v>
      </c>
      <c r="AB1244" s="160">
        <v>0.15</v>
      </c>
      <c r="AC1244" s="164">
        <v>8750</v>
      </c>
      <c r="AD1244" s="202">
        <v>0.35</v>
      </c>
      <c r="AE1244" s="147">
        <v>8750</v>
      </c>
      <c r="AF1244" s="203"/>
      <c r="AH1244" s="34" t="s">
        <v>41</v>
      </c>
    </row>
    <row r="1245" s="114" customFormat="1" ht="36" spans="1:34">
      <c r="A1245" s="37">
        <v>4</v>
      </c>
      <c r="B1245" s="37" t="s">
        <v>39</v>
      </c>
      <c r="C1245" s="37" t="s">
        <v>3023</v>
      </c>
      <c r="D1245" s="34" t="s">
        <v>41</v>
      </c>
      <c r="E1245" s="163" t="s">
        <v>2883</v>
      </c>
      <c r="F1245" s="163"/>
      <c r="G1245" s="34" t="s">
        <v>114</v>
      </c>
      <c r="H1245" s="166" t="s">
        <v>3032</v>
      </c>
      <c r="I1245" s="163" t="s">
        <v>3033</v>
      </c>
      <c r="J1245" s="163" t="s">
        <v>3033</v>
      </c>
      <c r="K1245" s="163" t="s">
        <v>3034</v>
      </c>
      <c r="L1245" s="163" t="s">
        <v>3034</v>
      </c>
      <c r="M1245" s="167">
        <v>45671</v>
      </c>
      <c r="N1245" s="167">
        <v>45672</v>
      </c>
      <c r="O1245" s="167">
        <v>46036</v>
      </c>
      <c r="P1245" s="163">
        <v>38</v>
      </c>
      <c r="Q1245" s="174">
        <v>10000</v>
      </c>
      <c r="R1245" s="175">
        <v>0.05</v>
      </c>
      <c r="S1245" s="176">
        <v>500</v>
      </c>
      <c r="T1245" s="164">
        <v>19000</v>
      </c>
      <c r="U1245" s="164">
        <v>6650</v>
      </c>
      <c r="V1245" s="160">
        <v>0.35</v>
      </c>
      <c r="W1245" s="164">
        <v>5700</v>
      </c>
      <c r="X1245" s="160">
        <v>0.3</v>
      </c>
      <c r="Y1245" s="164">
        <v>2850</v>
      </c>
      <c r="Z1245" s="177">
        <v>0.15</v>
      </c>
      <c r="AA1245" s="164">
        <v>2850</v>
      </c>
      <c r="AB1245" s="160">
        <v>0.15</v>
      </c>
      <c r="AC1245" s="164">
        <v>6650</v>
      </c>
      <c r="AD1245" s="202">
        <v>0.35</v>
      </c>
      <c r="AE1245" s="147">
        <v>6650</v>
      </c>
      <c r="AF1245" s="182"/>
      <c r="AH1245" s="34" t="s">
        <v>41</v>
      </c>
    </row>
    <row r="1246" s="114" customFormat="1" ht="36" spans="1:34">
      <c r="A1246" s="37">
        <v>5</v>
      </c>
      <c r="B1246" s="37" t="s">
        <v>39</v>
      </c>
      <c r="C1246" s="37" t="s">
        <v>3023</v>
      </c>
      <c r="D1246" s="34" t="s">
        <v>41</v>
      </c>
      <c r="E1246" s="163" t="s">
        <v>2883</v>
      </c>
      <c r="F1246" s="163"/>
      <c r="G1246" s="34" t="s">
        <v>114</v>
      </c>
      <c r="H1246" s="166" t="s">
        <v>3035</v>
      </c>
      <c r="I1246" s="163" t="s">
        <v>3036</v>
      </c>
      <c r="J1246" s="163" t="s">
        <v>3036</v>
      </c>
      <c r="K1246" s="163" t="s">
        <v>3037</v>
      </c>
      <c r="L1246" s="163" t="s">
        <v>3037</v>
      </c>
      <c r="M1246" s="167">
        <v>46008</v>
      </c>
      <c r="N1246" s="167">
        <v>46011</v>
      </c>
      <c r="O1246" s="167">
        <v>46375</v>
      </c>
      <c r="P1246" s="163">
        <v>27</v>
      </c>
      <c r="Q1246" s="174">
        <v>10000</v>
      </c>
      <c r="R1246" s="175">
        <v>0.05</v>
      </c>
      <c r="S1246" s="176">
        <v>500</v>
      </c>
      <c r="T1246" s="164">
        <v>13500</v>
      </c>
      <c r="U1246" s="164">
        <v>4725</v>
      </c>
      <c r="V1246" s="160">
        <v>0.35</v>
      </c>
      <c r="W1246" s="164">
        <v>4050</v>
      </c>
      <c r="X1246" s="160">
        <v>0.3</v>
      </c>
      <c r="Y1246" s="164">
        <v>2025</v>
      </c>
      <c r="Z1246" s="177">
        <v>0.15</v>
      </c>
      <c r="AA1246" s="164">
        <v>2025</v>
      </c>
      <c r="AB1246" s="160">
        <v>0.15</v>
      </c>
      <c r="AC1246" s="164">
        <v>4725</v>
      </c>
      <c r="AD1246" s="202">
        <v>0.35</v>
      </c>
      <c r="AE1246" s="147">
        <v>4725</v>
      </c>
      <c r="AF1246" s="182"/>
      <c r="AH1246" s="34" t="s">
        <v>41</v>
      </c>
    </row>
    <row r="1247" s="114" customFormat="1" ht="36" spans="1:34">
      <c r="A1247" s="37">
        <v>6</v>
      </c>
      <c r="B1247" s="37" t="s">
        <v>39</v>
      </c>
      <c r="C1247" s="37" t="s">
        <v>3023</v>
      </c>
      <c r="D1247" s="34" t="s">
        <v>41</v>
      </c>
      <c r="E1247" s="163" t="s">
        <v>2883</v>
      </c>
      <c r="F1247" s="163"/>
      <c r="G1247" s="34" t="s">
        <v>114</v>
      </c>
      <c r="H1247" s="166" t="s">
        <v>3038</v>
      </c>
      <c r="I1247" s="163" t="s">
        <v>3039</v>
      </c>
      <c r="J1247" s="163" t="s">
        <v>3039</v>
      </c>
      <c r="K1247" s="163" t="s">
        <v>3040</v>
      </c>
      <c r="L1247" s="163" t="s">
        <v>3040</v>
      </c>
      <c r="M1247" s="167">
        <v>46007</v>
      </c>
      <c r="N1247" s="167">
        <v>46011</v>
      </c>
      <c r="O1247" s="167">
        <v>46375</v>
      </c>
      <c r="P1247" s="163">
        <v>12</v>
      </c>
      <c r="Q1247" s="174">
        <v>10000</v>
      </c>
      <c r="R1247" s="175">
        <v>0.05</v>
      </c>
      <c r="S1247" s="176">
        <v>500</v>
      </c>
      <c r="T1247" s="164">
        <v>6000</v>
      </c>
      <c r="U1247" s="164">
        <v>2100</v>
      </c>
      <c r="V1247" s="160">
        <v>0.35</v>
      </c>
      <c r="W1247" s="164">
        <v>1800</v>
      </c>
      <c r="X1247" s="160">
        <v>0.3</v>
      </c>
      <c r="Y1247" s="164">
        <v>900</v>
      </c>
      <c r="Z1247" s="177">
        <v>0.15</v>
      </c>
      <c r="AA1247" s="164">
        <v>900</v>
      </c>
      <c r="AB1247" s="160">
        <v>0.15</v>
      </c>
      <c r="AC1247" s="164">
        <v>2100</v>
      </c>
      <c r="AD1247" s="202">
        <v>0.35</v>
      </c>
      <c r="AE1247" s="147">
        <v>2100</v>
      </c>
      <c r="AF1247" s="182"/>
      <c r="AH1247" s="34" t="s">
        <v>41</v>
      </c>
    </row>
    <row r="1248" s="114" customFormat="1" ht="36" spans="1:34">
      <c r="A1248" s="37">
        <v>7</v>
      </c>
      <c r="B1248" s="37" t="s">
        <v>39</v>
      </c>
      <c r="C1248" s="37" t="s">
        <v>3023</v>
      </c>
      <c r="D1248" s="34" t="s">
        <v>41</v>
      </c>
      <c r="E1248" s="163" t="s">
        <v>2883</v>
      </c>
      <c r="F1248" s="163"/>
      <c r="G1248" s="34" t="s">
        <v>114</v>
      </c>
      <c r="H1248" s="166" t="s">
        <v>3041</v>
      </c>
      <c r="I1248" s="163" t="s">
        <v>3042</v>
      </c>
      <c r="J1248" s="163" t="s">
        <v>3042</v>
      </c>
      <c r="K1248" s="163" t="s">
        <v>3040</v>
      </c>
      <c r="L1248" s="163" t="s">
        <v>3040</v>
      </c>
      <c r="M1248" s="167">
        <v>46007</v>
      </c>
      <c r="N1248" s="167">
        <v>46011</v>
      </c>
      <c r="O1248" s="167">
        <v>46375</v>
      </c>
      <c r="P1248" s="163">
        <v>8.5</v>
      </c>
      <c r="Q1248" s="174">
        <v>10000</v>
      </c>
      <c r="R1248" s="175">
        <v>0.05</v>
      </c>
      <c r="S1248" s="176">
        <v>500</v>
      </c>
      <c r="T1248" s="164">
        <v>4250</v>
      </c>
      <c r="U1248" s="164">
        <v>1487.5</v>
      </c>
      <c r="V1248" s="160">
        <v>0.35</v>
      </c>
      <c r="W1248" s="164">
        <v>1275</v>
      </c>
      <c r="X1248" s="160">
        <v>0.3</v>
      </c>
      <c r="Y1248" s="164">
        <v>637.5</v>
      </c>
      <c r="Z1248" s="177">
        <v>0.15</v>
      </c>
      <c r="AA1248" s="164">
        <v>637.5</v>
      </c>
      <c r="AB1248" s="160">
        <v>0.15</v>
      </c>
      <c r="AC1248" s="164">
        <v>1487.5</v>
      </c>
      <c r="AD1248" s="202">
        <v>0.35</v>
      </c>
      <c r="AE1248" s="147">
        <v>1487.5</v>
      </c>
      <c r="AF1248" s="182"/>
      <c r="AH1248" s="34" t="s">
        <v>41</v>
      </c>
    </row>
    <row r="1249" s="114" customFormat="1" ht="60" spans="1:34">
      <c r="A1249" s="37">
        <v>8</v>
      </c>
      <c r="B1249" s="37" t="s">
        <v>39</v>
      </c>
      <c r="C1249" s="37" t="s">
        <v>3023</v>
      </c>
      <c r="D1249" s="34" t="s">
        <v>41</v>
      </c>
      <c r="E1249" s="163" t="s">
        <v>2883</v>
      </c>
      <c r="F1249" s="163"/>
      <c r="G1249" s="34" t="s">
        <v>114</v>
      </c>
      <c r="H1249" s="166" t="s">
        <v>3043</v>
      </c>
      <c r="I1249" s="163" t="s">
        <v>3044</v>
      </c>
      <c r="J1249" s="163" t="s">
        <v>3044</v>
      </c>
      <c r="K1249" s="163" t="s">
        <v>3045</v>
      </c>
      <c r="L1249" s="163" t="s">
        <v>3045</v>
      </c>
      <c r="M1249" s="167">
        <v>46007</v>
      </c>
      <c r="N1249" s="167">
        <v>46011</v>
      </c>
      <c r="O1249" s="167">
        <v>46375</v>
      </c>
      <c r="P1249" s="163">
        <v>37.17</v>
      </c>
      <c r="Q1249" s="174">
        <v>10000</v>
      </c>
      <c r="R1249" s="175">
        <v>0.05</v>
      </c>
      <c r="S1249" s="176">
        <v>500</v>
      </c>
      <c r="T1249" s="164">
        <v>18585</v>
      </c>
      <c r="U1249" s="164">
        <v>6504.75</v>
      </c>
      <c r="V1249" s="160">
        <v>0.35</v>
      </c>
      <c r="W1249" s="164">
        <v>5575.5</v>
      </c>
      <c r="X1249" s="160">
        <v>0.3</v>
      </c>
      <c r="Y1249" s="164">
        <v>2787.75</v>
      </c>
      <c r="Z1249" s="177">
        <v>0.15</v>
      </c>
      <c r="AA1249" s="164">
        <v>2787.75</v>
      </c>
      <c r="AB1249" s="160">
        <v>0.15</v>
      </c>
      <c r="AC1249" s="164">
        <v>6504.75</v>
      </c>
      <c r="AD1249" s="202">
        <v>0.35</v>
      </c>
      <c r="AE1249" s="147">
        <v>6504.75</v>
      </c>
      <c r="AF1249" s="182"/>
      <c r="AH1249" s="34" t="s">
        <v>41</v>
      </c>
    </row>
    <row r="1250" s="114" customFormat="1" ht="36" spans="1:34">
      <c r="A1250" s="37">
        <v>9</v>
      </c>
      <c r="B1250" s="37" t="s">
        <v>39</v>
      </c>
      <c r="C1250" s="37" t="s">
        <v>3023</v>
      </c>
      <c r="D1250" s="34" t="s">
        <v>41</v>
      </c>
      <c r="E1250" s="163" t="s">
        <v>2883</v>
      </c>
      <c r="F1250" s="163"/>
      <c r="G1250" s="34" t="s">
        <v>114</v>
      </c>
      <c r="H1250" s="166" t="s">
        <v>3046</v>
      </c>
      <c r="I1250" s="163" t="s">
        <v>3047</v>
      </c>
      <c r="J1250" s="163" t="s">
        <v>3047</v>
      </c>
      <c r="K1250" s="163" t="s">
        <v>3037</v>
      </c>
      <c r="L1250" s="163" t="s">
        <v>3037</v>
      </c>
      <c r="M1250" s="167">
        <v>46007</v>
      </c>
      <c r="N1250" s="167">
        <v>46011</v>
      </c>
      <c r="O1250" s="167">
        <v>46375</v>
      </c>
      <c r="P1250" s="163">
        <v>26</v>
      </c>
      <c r="Q1250" s="174">
        <v>10000</v>
      </c>
      <c r="R1250" s="175">
        <v>0.05</v>
      </c>
      <c r="S1250" s="176">
        <v>500</v>
      </c>
      <c r="T1250" s="164">
        <v>13000</v>
      </c>
      <c r="U1250" s="164">
        <v>4550</v>
      </c>
      <c r="V1250" s="160">
        <v>0.35</v>
      </c>
      <c r="W1250" s="164">
        <v>3900</v>
      </c>
      <c r="X1250" s="160">
        <v>0.3</v>
      </c>
      <c r="Y1250" s="164">
        <v>1950</v>
      </c>
      <c r="Z1250" s="177">
        <v>0.15</v>
      </c>
      <c r="AA1250" s="164">
        <v>1950</v>
      </c>
      <c r="AB1250" s="160">
        <v>0.15</v>
      </c>
      <c r="AC1250" s="164">
        <v>4550</v>
      </c>
      <c r="AD1250" s="202">
        <v>0.35</v>
      </c>
      <c r="AE1250" s="147">
        <v>4550</v>
      </c>
      <c r="AF1250" s="182"/>
      <c r="AH1250" s="34" t="s">
        <v>41</v>
      </c>
    </row>
    <row r="1251" s="114" customFormat="1" ht="36" spans="1:34">
      <c r="A1251" s="37">
        <v>10</v>
      </c>
      <c r="B1251" s="37" t="s">
        <v>39</v>
      </c>
      <c r="C1251" s="37" t="s">
        <v>3023</v>
      </c>
      <c r="D1251" s="34" t="s">
        <v>41</v>
      </c>
      <c r="E1251" s="163" t="s">
        <v>2883</v>
      </c>
      <c r="F1251" s="163"/>
      <c r="G1251" s="34" t="s">
        <v>114</v>
      </c>
      <c r="H1251" s="166" t="s">
        <v>3048</v>
      </c>
      <c r="I1251" s="163" t="s">
        <v>3049</v>
      </c>
      <c r="J1251" s="163" t="s">
        <v>3049</v>
      </c>
      <c r="K1251" s="163" t="s">
        <v>3050</v>
      </c>
      <c r="L1251" s="163" t="s">
        <v>3050</v>
      </c>
      <c r="M1251" s="167">
        <v>46007</v>
      </c>
      <c r="N1251" s="167">
        <v>46011</v>
      </c>
      <c r="O1251" s="167">
        <v>46375</v>
      </c>
      <c r="P1251" s="163">
        <v>35</v>
      </c>
      <c r="Q1251" s="174">
        <v>10000</v>
      </c>
      <c r="R1251" s="175">
        <v>0.05</v>
      </c>
      <c r="S1251" s="176">
        <v>500</v>
      </c>
      <c r="T1251" s="164">
        <v>17500</v>
      </c>
      <c r="U1251" s="164">
        <v>6125</v>
      </c>
      <c r="V1251" s="160">
        <v>0.35</v>
      </c>
      <c r="W1251" s="164">
        <v>5250</v>
      </c>
      <c r="X1251" s="160">
        <v>0.3</v>
      </c>
      <c r="Y1251" s="164">
        <v>2625</v>
      </c>
      <c r="Z1251" s="177">
        <v>0.15</v>
      </c>
      <c r="AA1251" s="164">
        <v>2625</v>
      </c>
      <c r="AB1251" s="160">
        <v>0.15</v>
      </c>
      <c r="AC1251" s="164">
        <v>6125</v>
      </c>
      <c r="AD1251" s="202">
        <v>0.35</v>
      </c>
      <c r="AE1251" s="147">
        <v>6125</v>
      </c>
      <c r="AF1251" s="182"/>
      <c r="AH1251" s="34" t="s">
        <v>41</v>
      </c>
    </row>
    <row r="1252" s="114" customFormat="1" ht="36" spans="1:34">
      <c r="A1252" s="37">
        <v>11</v>
      </c>
      <c r="B1252" s="37" t="s">
        <v>39</v>
      </c>
      <c r="C1252" s="37" t="s">
        <v>3023</v>
      </c>
      <c r="D1252" s="34" t="s">
        <v>41</v>
      </c>
      <c r="E1252" s="163" t="s">
        <v>2883</v>
      </c>
      <c r="F1252" s="163"/>
      <c r="G1252" s="34" t="s">
        <v>114</v>
      </c>
      <c r="H1252" s="166" t="s">
        <v>3051</v>
      </c>
      <c r="I1252" s="163" t="s">
        <v>3052</v>
      </c>
      <c r="J1252" s="163" t="s">
        <v>3052</v>
      </c>
      <c r="K1252" s="163" t="s">
        <v>3040</v>
      </c>
      <c r="L1252" s="163" t="s">
        <v>3040</v>
      </c>
      <c r="M1252" s="167">
        <v>46007</v>
      </c>
      <c r="N1252" s="167">
        <v>46011</v>
      </c>
      <c r="O1252" s="167">
        <v>46375</v>
      </c>
      <c r="P1252" s="163">
        <v>30</v>
      </c>
      <c r="Q1252" s="174">
        <v>10000</v>
      </c>
      <c r="R1252" s="175">
        <v>0.05</v>
      </c>
      <c r="S1252" s="176">
        <v>500</v>
      </c>
      <c r="T1252" s="164">
        <v>15000</v>
      </c>
      <c r="U1252" s="164">
        <v>5250</v>
      </c>
      <c r="V1252" s="160">
        <v>0.35</v>
      </c>
      <c r="W1252" s="164">
        <v>4500</v>
      </c>
      <c r="X1252" s="160">
        <v>0.3</v>
      </c>
      <c r="Y1252" s="164">
        <v>2250</v>
      </c>
      <c r="Z1252" s="177">
        <v>0.15</v>
      </c>
      <c r="AA1252" s="164">
        <v>2250</v>
      </c>
      <c r="AB1252" s="160">
        <v>0.15</v>
      </c>
      <c r="AC1252" s="164">
        <v>5250</v>
      </c>
      <c r="AD1252" s="202">
        <v>0.35</v>
      </c>
      <c r="AE1252" s="147">
        <v>5250</v>
      </c>
      <c r="AF1252" s="182"/>
      <c r="AH1252" s="34" t="s">
        <v>41</v>
      </c>
    </row>
    <row r="1253" s="114" customFormat="1" ht="48" spans="1:34">
      <c r="A1253" s="37">
        <v>12</v>
      </c>
      <c r="B1253" s="37" t="s">
        <v>39</v>
      </c>
      <c r="C1253" s="37" t="s">
        <v>3023</v>
      </c>
      <c r="D1253" s="34" t="s">
        <v>41</v>
      </c>
      <c r="E1253" s="163" t="s">
        <v>2883</v>
      </c>
      <c r="F1253" s="163"/>
      <c r="G1253" s="34" t="s">
        <v>114</v>
      </c>
      <c r="H1253" s="166" t="s">
        <v>3053</v>
      </c>
      <c r="I1253" s="163" t="s">
        <v>3054</v>
      </c>
      <c r="J1253" s="163" t="s">
        <v>3054</v>
      </c>
      <c r="K1253" s="163" t="s">
        <v>3055</v>
      </c>
      <c r="L1253" s="163" t="s">
        <v>3055</v>
      </c>
      <c r="M1253" s="167">
        <v>46007</v>
      </c>
      <c r="N1253" s="167">
        <v>46011</v>
      </c>
      <c r="O1253" s="167">
        <v>46375</v>
      </c>
      <c r="P1253" s="163">
        <v>7.21</v>
      </c>
      <c r="Q1253" s="174">
        <v>10000</v>
      </c>
      <c r="R1253" s="175">
        <v>0.05</v>
      </c>
      <c r="S1253" s="176">
        <v>500</v>
      </c>
      <c r="T1253" s="164">
        <v>3605</v>
      </c>
      <c r="U1253" s="164">
        <v>1261.75</v>
      </c>
      <c r="V1253" s="160">
        <v>0.35</v>
      </c>
      <c r="W1253" s="164">
        <v>1081.5</v>
      </c>
      <c r="X1253" s="160">
        <v>0.3</v>
      </c>
      <c r="Y1253" s="164">
        <v>540.75</v>
      </c>
      <c r="Z1253" s="177">
        <v>0.15</v>
      </c>
      <c r="AA1253" s="164">
        <v>540.75</v>
      </c>
      <c r="AB1253" s="160">
        <v>0.15</v>
      </c>
      <c r="AC1253" s="164">
        <v>1261.75</v>
      </c>
      <c r="AD1253" s="202">
        <v>0.35</v>
      </c>
      <c r="AE1253" s="147">
        <v>1261.75</v>
      </c>
      <c r="AF1253" s="182"/>
      <c r="AH1253" s="34" t="s">
        <v>41</v>
      </c>
    </row>
    <row r="1254" s="114" customFormat="1" ht="36" spans="1:34">
      <c r="A1254" s="37">
        <v>13</v>
      </c>
      <c r="B1254" s="37" t="s">
        <v>39</v>
      </c>
      <c r="C1254" s="37" t="s">
        <v>3023</v>
      </c>
      <c r="D1254" s="34" t="s">
        <v>41</v>
      </c>
      <c r="E1254" s="163" t="s">
        <v>2883</v>
      </c>
      <c r="F1254" s="163"/>
      <c r="G1254" s="34" t="s">
        <v>114</v>
      </c>
      <c r="H1254" s="166" t="s">
        <v>3056</v>
      </c>
      <c r="I1254" s="163" t="s">
        <v>3057</v>
      </c>
      <c r="J1254" s="163" t="s">
        <v>3057</v>
      </c>
      <c r="K1254" s="163" t="s">
        <v>3058</v>
      </c>
      <c r="L1254" s="163" t="s">
        <v>3058</v>
      </c>
      <c r="M1254" s="167">
        <v>46006</v>
      </c>
      <c r="N1254" s="167">
        <v>46011</v>
      </c>
      <c r="O1254" s="167">
        <v>46375</v>
      </c>
      <c r="P1254" s="163">
        <v>22</v>
      </c>
      <c r="Q1254" s="174">
        <v>10000</v>
      </c>
      <c r="R1254" s="175">
        <v>0.05</v>
      </c>
      <c r="S1254" s="176">
        <v>500</v>
      </c>
      <c r="T1254" s="164">
        <v>11000</v>
      </c>
      <c r="U1254" s="164">
        <v>3850</v>
      </c>
      <c r="V1254" s="160">
        <v>0.35</v>
      </c>
      <c r="W1254" s="164">
        <v>3300</v>
      </c>
      <c r="X1254" s="160">
        <v>0.3</v>
      </c>
      <c r="Y1254" s="164">
        <v>1650</v>
      </c>
      <c r="Z1254" s="177">
        <v>0.15</v>
      </c>
      <c r="AA1254" s="164">
        <v>1650</v>
      </c>
      <c r="AB1254" s="160">
        <v>0.15</v>
      </c>
      <c r="AC1254" s="164">
        <v>3850</v>
      </c>
      <c r="AD1254" s="202">
        <v>0.35</v>
      </c>
      <c r="AE1254" s="147">
        <v>3850</v>
      </c>
      <c r="AF1254" s="182"/>
      <c r="AH1254" s="34" t="s">
        <v>41</v>
      </c>
    </row>
    <row r="1255" s="114" customFormat="1" ht="36" spans="1:34">
      <c r="A1255" s="37">
        <v>14</v>
      </c>
      <c r="B1255" s="37" t="s">
        <v>39</v>
      </c>
      <c r="C1255" s="37" t="s">
        <v>3023</v>
      </c>
      <c r="D1255" s="34" t="s">
        <v>41</v>
      </c>
      <c r="E1255" s="163" t="s">
        <v>2883</v>
      </c>
      <c r="F1255" s="163"/>
      <c r="G1255" s="34" t="s">
        <v>114</v>
      </c>
      <c r="H1255" s="166" t="s">
        <v>3059</v>
      </c>
      <c r="I1255" s="163" t="s">
        <v>3060</v>
      </c>
      <c r="J1255" s="163" t="s">
        <v>3060</v>
      </c>
      <c r="K1255" s="163" t="s">
        <v>3055</v>
      </c>
      <c r="L1255" s="163" t="s">
        <v>3055</v>
      </c>
      <c r="M1255" s="167">
        <v>46006</v>
      </c>
      <c r="N1255" s="167">
        <v>46011</v>
      </c>
      <c r="O1255" s="167">
        <v>46375</v>
      </c>
      <c r="P1255" s="163">
        <v>35</v>
      </c>
      <c r="Q1255" s="174">
        <v>10000</v>
      </c>
      <c r="R1255" s="175">
        <v>0.05</v>
      </c>
      <c r="S1255" s="176">
        <v>500</v>
      </c>
      <c r="T1255" s="164">
        <v>17500</v>
      </c>
      <c r="U1255" s="164">
        <v>6125</v>
      </c>
      <c r="V1255" s="160">
        <v>0.35</v>
      </c>
      <c r="W1255" s="164">
        <v>5250</v>
      </c>
      <c r="X1255" s="160">
        <v>0.3</v>
      </c>
      <c r="Y1255" s="164">
        <v>2625</v>
      </c>
      <c r="Z1255" s="177">
        <v>0.15</v>
      </c>
      <c r="AA1255" s="164">
        <v>2625</v>
      </c>
      <c r="AB1255" s="160">
        <v>0.15</v>
      </c>
      <c r="AC1255" s="164">
        <v>6125</v>
      </c>
      <c r="AD1255" s="202">
        <v>0.35</v>
      </c>
      <c r="AE1255" s="147">
        <v>6125</v>
      </c>
      <c r="AF1255" s="182"/>
      <c r="AH1255" s="34" t="s">
        <v>41</v>
      </c>
    </row>
    <row r="1256" s="114" customFormat="1" ht="36" spans="1:34">
      <c r="A1256" s="37">
        <v>15</v>
      </c>
      <c r="B1256" s="37" t="s">
        <v>39</v>
      </c>
      <c r="C1256" s="37" t="s">
        <v>3023</v>
      </c>
      <c r="D1256" s="34" t="s">
        <v>41</v>
      </c>
      <c r="E1256" s="163" t="s">
        <v>2883</v>
      </c>
      <c r="F1256" s="163"/>
      <c r="G1256" s="34" t="s">
        <v>114</v>
      </c>
      <c r="H1256" s="166" t="s">
        <v>3061</v>
      </c>
      <c r="I1256" s="163" t="s">
        <v>3062</v>
      </c>
      <c r="J1256" s="163" t="s">
        <v>3062</v>
      </c>
      <c r="K1256" s="163" t="s">
        <v>3058</v>
      </c>
      <c r="L1256" s="163" t="s">
        <v>3058</v>
      </c>
      <c r="M1256" s="167">
        <v>46006</v>
      </c>
      <c r="N1256" s="167">
        <v>46011</v>
      </c>
      <c r="O1256" s="167">
        <v>46375</v>
      </c>
      <c r="P1256" s="163">
        <v>11.45</v>
      </c>
      <c r="Q1256" s="174">
        <v>10000</v>
      </c>
      <c r="R1256" s="175">
        <v>0.05</v>
      </c>
      <c r="S1256" s="176">
        <v>500</v>
      </c>
      <c r="T1256" s="164">
        <v>5725</v>
      </c>
      <c r="U1256" s="164">
        <v>2003.75</v>
      </c>
      <c r="V1256" s="160">
        <v>0.35</v>
      </c>
      <c r="W1256" s="164">
        <v>1717.5</v>
      </c>
      <c r="X1256" s="160">
        <v>0.3</v>
      </c>
      <c r="Y1256" s="164">
        <v>858.75</v>
      </c>
      <c r="Z1256" s="177">
        <v>0.15</v>
      </c>
      <c r="AA1256" s="164">
        <v>858.75</v>
      </c>
      <c r="AB1256" s="160">
        <v>0.15</v>
      </c>
      <c r="AC1256" s="164">
        <v>2003.75</v>
      </c>
      <c r="AD1256" s="202">
        <v>0.35</v>
      </c>
      <c r="AE1256" s="147">
        <v>2003.75</v>
      </c>
      <c r="AF1256" s="182"/>
      <c r="AH1256" s="34" t="s">
        <v>41</v>
      </c>
    </row>
    <row r="1257" s="114" customFormat="1" ht="36" spans="1:34">
      <c r="A1257" s="37">
        <v>16</v>
      </c>
      <c r="B1257" s="37" t="s">
        <v>39</v>
      </c>
      <c r="C1257" s="37" t="s">
        <v>3023</v>
      </c>
      <c r="D1257" s="34" t="s">
        <v>41</v>
      </c>
      <c r="E1257" s="163" t="s">
        <v>2883</v>
      </c>
      <c r="F1257" s="163"/>
      <c r="G1257" s="34" t="s">
        <v>114</v>
      </c>
      <c r="H1257" s="166" t="s">
        <v>3063</v>
      </c>
      <c r="I1257" s="163" t="s">
        <v>3064</v>
      </c>
      <c r="J1257" s="163" t="s">
        <v>3064</v>
      </c>
      <c r="K1257" s="163" t="s">
        <v>3040</v>
      </c>
      <c r="L1257" s="163" t="s">
        <v>3040</v>
      </c>
      <c r="M1257" s="167">
        <v>46006</v>
      </c>
      <c r="N1257" s="167">
        <v>46011</v>
      </c>
      <c r="O1257" s="167">
        <v>46375</v>
      </c>
      <c r="P1257" s="163">
        <v>24.3</v>
      </c>
      <c r="Q1257" s="174">
        <v>10000</v>
      </c>
      <c r="R1257" s="175">
        <v>0.05</v>
      </c>
      <c r="S1257" s="176">
        <v>500</v>
      </c>
      <c r="T1257" s="164">
        <v>12150</v>
      </c>
      <c r="U1257" s="164">
        <v>4252.5</v>
      </c>
      <c r="V1257" s="160">
        <v>0.35</v>
      </c>
      <c r="W1257" s="164">
        <v>3645</v>
      </c>
      <c r="X1257" s="160">
        <v>0.3</v>
      </c>
      <c r="Y1257" s="164">
        <v>1822.5</v>
      </c>
      <c r="Z1257" s="177">
        <v>0.15</v>
      </c>
      <c r="AA1257" s="164">
        <v>1822.5</v>
      </c>
      <c r="AB1257" s="160">
        <v>0.15</v>
      </c>
      <c r="AC1257" s="164">
        <v>4252.5</v>
      </c>
      <c r="AD1257" s="202">
        <v>0.35</v>
      </c>
      <c r="AE1257" s="147">
        <v>4252.5</v>
      </c>
      <c r="AF1257" s="182"/>
      <c r="AH1257" s="34" t="s">
        <v>41</v>
      </c>
    </row>
    <row r="1258" s="114" customFormat="1" ht="36" spans="1:34">
      <c r="A1258" s="37">
        <v>17</v>
      </c>
      <c r="B1258" s="37" t="s">
        <v>39</v>
      </c>
      <c r="C1258" s="37" t="s">
        <v>3023</v>
      </c>
      <c r="D1258" s="34" t="s">
        <v>41</v>
      </c>
      <c r="E1258" s="163" t="s">
        <v>2883</v>
      </c>
      <c r="F1258" s="163"/>
      <c r="G1258" s="34" t="s">
        <v>114</v>
      </c>
      <c r="H1258" s="166" t="s">
        <v>3065</v>
      </c>
      <c r="I1258" s="163" t="s">
        <v>3066</v>
      </c>
      <c r="J1258" s="163" t="s">
        <v>3066</v>
      </c>
      <c r="K1258" s="163" t="s">
        <v>3058</v>
      </c>
      <c r="L1258" s="163" t="s">
        <v>3058</v>
      </c>
      <c r="M1258" s="167">
        <v>46006</v>
      </c>
      <c r="N1258" s="167">
        <v>46011</v>
      </c>
      <c r="O1258" s="167">
        <v>46375</v>
      </c>
      <c r="P1258" s="163">
        <v>47</v>
      </c>
      <c r="Q1258" s="174">
        <v>10000</v>
      </c>
      <c r="R1258" s="175">
        <v>0.05</v>
      </c>
      <c r="S1258" s="176">
        <v>500</v>
      </c>
      <c r="T1258" s="164">
        <v>23500</v>
      </c>
      <c r="U1258" s="164">
        <v>8225</v>
      </c>
      <c r="V1258" s="160">
        <v>0.35</v>
      </c>
      <c r="W1258" s="164">
        <v>7050</v>
      </c>
      <c r="X1258" s="160">
        <v>0.3</v>
      </c>
      <c r="Y1258" s="164">
        <v>3525</v>
      </c>
      <c r="Z1258" s="177">
        <v>0.15</v>
      </c>
      <c r="AA1258" s="164">
        <v>3525</v>
      </c>
      <c r="AB1258" s="160">
        <v>0.15</v>
      </c>
      <c r="AC1258" s="164">
        <v>8225</v>
      </c>
      <c r="AD1258" s="202">
        <v>0.35</v>
      </c>
      <c r="AE1258" s="147">
        <v>8225</v>
      </c>
      <c r="AF1258" s="182"/>
      <c r="AH1258" s="34" t="s">
        <v>41</v>
      </c>
    </row>
    <row r="1259" s="114" customFormat="1" ht="36" spans="1:34">
      <c r="A1259" s="37">
        <v>18</v>
      </c>
      <c r="B1259" s="37" t="s">
        <v>39</v>
      </c>
      <c r="C1259" s="37" t="s">
        <v>3023</v>
      </c>
      <c r="D1259" s="34" t="s">
        <v>41</v>
      </c>
      <c r="E1259" s="163" t="s">
        <v>2883</v>
      </c>
      <c r="F1259" s="163"/>
      <c r="G1259" s="34" t="s">
        <v>114</v>
      </c>
      <c r="H1259" s="166" t="s">
        <v>3067</v>
      </c>
      <c r="I1259" s="163" t="s">
        <v>3068</v>
      </c>
      <c r="J1259" s="163" t="s">
        <v>3068</v>
      </c>
      <c r="K1259" s="163" t="s">
        <v>3037</v>
      </c>
      <c r="L1259" s="163" t="s">
        <v>3037</v>
      </c>
      <c r="M1259" s="167">
        <v>46006</v>
      </c>
      <c r="N1259" s="167">
        <v>46011</v>
      </c>
      <c r="O1259" s="167">
        <v>46375</v>
      </c>
      <c r="P1259" s="163">
        <v>28</v>
      </c>
      <c r="Q1259" s="174">
        <v>10000</v>
      </c>
      <c r="R1259" s="175">
        <v>0.05</v>
      </c>
      <c r="S1259" s="176">
        <v>500</v>
      </c>
      <c r="T1259" s="164">
        <v>14000</v>
      </c>
      <c r="U1259" s="164">
        <v>4900</v>
      </c>
      <c r="V1259" s="160">
        <v>0.35</v>
      </c>
      <c r="W1259" s="164">
        <v>4200</v>
      </c>
      <c r="X1259" s="160">
        <v>0.3</v>
      </c>
      <c r="Y1259" s="164">
        <v>2100</v>
      </c>
      <c r="Z1259" s="177">
        <v>0.15</v>
      </c>
      <c r="AA1259" s="164">
        <v>2100</v>
      </c>
      <c r="AB1259" s="160">
        <v>0.15</v>
      </c>
      <c r="AC1259" s="164">
        <v>4900</v>
      </c>
      <c r="AD1259" s="202">
        <v>0.35</v>
      </c>
      <c r="AE1259" s="147">
        <v>4900</v>
      </c>
      <c r="AF1259" s="182"/>
      <c r="AH1259" s="34" t="s">
        <v>41</v>
      </c>
    </row>
    <row r="1260" s="114" customFormat="1" ht="36" spans="1:34">
      <c r="A1260" s="37">
        <v>19</v>
      </c>
      <c r="B1260" s="37" t="s">
        <v>39</v>
      </c>
      <c r="C1260" s="37" t="s">
        <v>3023</v>
      </c>
      <c r="D1260" s="34" t="s">
        <v>41</v>
      </c>
      <c r="E1260" s="163" t="s">
        <v>2883</v>
      </c>
      <c r="F1260" s="163"/>
      <c r="G1260" s="34" t="s">
        <v>114</v>
      </c>
      <c r="H1260" s="166" t="s">
        <v>3069</v>
      </c>
      <c r="I1260" s="163" t="s">
        <v>3070</v>
      </c>
      <c r="J1260" s="163" t="s">
        <v>3070</v>
      </c>
      <c r="K1260" s="163" t="s">
        <v>3040</v>
      </c>
      <c r="L1260" s="163" t="s">
        <v>3040</v>
      </c>
      <c r="M1260" s="167">
        <v>46006</v>
      </c>
      <c r="N1260" s="167">
        <v>46011</v>
      </c>
      <c r="O1260" s="167">
        <v>46375</v>
      </c>
      <c r="P1260" s="163">
        <v>6.5</v>
      </c>
      <c r="Q1260" s="174">
        <v>10000</v>
      </c>
      <c r="R1260" s="175">
        <v>0.05</v>
      </c>
      <c r="S1260" s="176">
        <v>500</v>
      </c>
      <c r="T1260" s="164">
        <v>3250</v>
      </c>
      <c r="U1260" s="164">
        <v>1137.5</v>
      </c>
      <c r="V1260" s="160">
        <v>0.35</v>
      </c>
      <c r="W1260" s="164">
        <v>975</v>
      </c>
      <c r="X1260" s="160">
        <v>0.3</v>
      </c>
      <c r="Y1260" s="164">
        <v>487.5</v>
      </c>
      <c r="Z1260" s="177">
        <v>0.15</v>
      </c>
      <c r="AA1260" s="164">
        <v>487.5</v>
      </c>
      <c r="AB1260" s="160">
        <v>0.15</v>
      </c>
      <c r="AC1260" s="164">
        <v>1137.5</v>
      </c>
      <c r="AD1260" s="202">
        <v>0.35</v>
      </c>
      <c r="AE1260" s="147">
        <v>1137.5</v>
      </c>
      <c r="AF1260" s="182"/>
      <c r="AH1260" s="34" t="s">
        <v>41</v>
      </c>
    </row>
    <row r="1261" s="114" customFormat="1" ht="36" spans="1:34">
      <c r="A1261" s="37">
        <v>20</v>
      </c>
      <c r="B1261" s="37" t="s">
        <v>39</v>
      </c>
      <c r="C1261" s="37" t="s">
        <v>3023</v>
      </c>
      <c r="D1261" s="34" t="s">
        <v>41</v>
      </c>
      <c r="E1261" s="163" t="s">
        <v>2883</v>
      </c>
      <c r="F1261" s="163"/>
      <c r="G1261" s="34" t="s">
        <v>114</v>
      </c>
      <c r="H1261" s="166" t="s">
        <v>3071</v>
      </c>
      <c r="I1261" s="163" t="s">
        <v>3072</v>
      </c>
      <c r="J1261" s="163" t="s">
        <v>3072</v>
      </c>
      <c r="K1261" s="163" t="s">
        <v>3031</v>
      </c>
      <c r="L1261" s="163" t="s">
        <v>3031</v>
      </c>
      <c r="M1261" s="167">
        <v>46006</v>
      </c>
      <c r="N1261" s="167">
        <v>46011</v>
      </c>
      <c r="O1261" s="167">
        <v>46375</v>
      </c>
      <c r="P1261" s="163">
        <v>9.5</v>
      </c>
      <c r="Q1261" s="174">
        <v>10000</v>
      </c>
      <c r="R1261" s="175">
        <v>0.05</v>
      </c>
      <c r="S1261" s="176">
        <v>500</v>
      </c>
      <c r="T1261" s="164">
        <v>4750</v>
      </c>
      <c r="U1261" s="164">
        <v>1662.5</v>
      </c>
      <c r="V1261" s="160">
        <v>0.35</v>
      </c>
      <c r="W1261" s="164">
        <v>1425</v>
      </c>
      <c r="X1261" s="160">
        <v>0.3</v>
      </c>
      <c r="Y1261" s="164">
        <v>712.5</v>
      </c>
      <c r="Z1261" s="177">
        <v>0.15</v>
      </c>
      <c r="AA1261" s="164">
        <v>712.5</v>
      </c>
      <c r="AB1261" s="160">
        <v>0.15</v>
      </c>
      <c r="AC1261" s="164">
        <v>1662.5</v>
      </c>
      <c r="AD1261" s="202">
        <v>0.35</v>
      </c>
      <c r="AE1261" s="147">
        <v>1662.5</v>
      </c>
      <c r="AF1261" s="182"/>
      <c r="AH1261" s="34" t="s">
        <v>41</v>
      </c>
    </row>
    <row r="1262" s="114" customFormat="1" ht="36" spans="1:34">
      <c r="A1262" s="37">
        <v>21</v>
      </c>
      <c r="B1262" s="37" t="s">
        <v>39</v>
      </c>
      <c r="C1262" s="37" t="s">
        <v>3023</v>
      </c>
      <c r="D1262" s="34" t="s">
        <v>41</v>
      </c>
      <c r="E1262" s="163" t="s">
        <v>2883</v>
      </c>
      <c r="F1262" s="163"/>
      <c r="G1262" s="34" t="s">
        <v>114</v>
      </c>
      <c r="H1262" s="166" t="s">
        <v>3073</v>
      </c>
      <c r="I1262" s="163" t="s">
        <v>3074</v>
      </c>
      <c r="J1262" s="163" t="s">
        <v>3074</v>
      </c>
      <c r="K1262" s="163" t="s">
        <v>3058</v>
      </c>
      <c r="L1262" s="163" t="s">
        <v>3058</v>
      </c>
      <c r="M1262" s="167">
        <v>46006</v>
      </c>
      <c r="N1262" s="167">
        <v>46011</v>
      </c>
      <c r="O1262" s="167">
        <v>46375</v>
      </c>
      <c r="P1262" s="163">
        <v>25</v>
      </c>
      <c r="Q1262" s="174">
        <v>10000</v>
      </c>
      <c r="R1262" s="175">
        <v>0.05</v>
      </c>
      <c r="S1262" s="176">
        <v>500</v>
      </c>
      <c r="T1262" s="164">
        <v>12500</v>
      </c>
      <c r="U1262" s="164">
        <v>4375</v>
      </c>
      <c r="V1262" s="160">
        <v>0.35</v>
      </c>
      <c r="W1262" s="164">
        <v>3750</v>
      </c>
      <c r="X1262" s="160">
        <v>0.3</v>
      </c>
      <c r="Y1262" s="164">
        <v>1875</v>
      </c>
      <c r="Z1262" s="177">
        <v>0.15</v>
      </c>
      <c r="AA1262" s="164">
        <v>1875</v>
      </c>
      <c r="AB1262" s="160">
        <v>0.15</v>
      </c>
      <c r="AC1262" s="164">
        <v>4375</v>
      </c>
      <c r="AD1262" s="202">
        <v>0.35</v>
      </c>
      <c r="AE1262" s="147">
        <v>4375</v>
      </c>
      <c r="AF1262" s="182"/>
      <c r="AH1262" s="34" t="s">
        <v>41</v>
      </c>
    </row>
    <row r="1263" s="114" customFormat="1" ht="36" spans="1:34">
      <c r="A1263" s="37">
        <v>22</v>
      </c>
      <c r="B1263" s="37" t="s">
        <v>39</v>
      </c>
      <c r="C1263" s="37" t="s">
        <v>3023</v>
      </c>
      <c r="D1263" s="34" t="s">
        <v>41</v>
      </c>
      <c r="E1263" s="163" t="s">
        <v>2883</v>
      </c>
      <c r="F1263" s="163"/>
      <c r="G1263" s="34" t="s">
        <v>114</v>
      </c>
      <c r="H1263" s="166" t="s">
        <v>3075</v>
      </c>
      <c r="I1263" s="163" t="s">
        <v>3076</v>
      </c>
      <c r="J1263" s="163" t="s">
        <v>3076</v>
      </c>
      <c r="K1263" s="163" t="s">
        <v>3026</v>
      </c>
      <c r="L1263" s="163" t="s">
        <v>3026</v>
      </c>
      <c r="M1263" s="167">
        <v>46006</v>
      </c>
      <c r="N1263" s="167">
        <v>46011</v>
      </c>
      <c r="O1263" s="167">
        <v>46375</v>
      </c>
      <c r="P1263" s="163">
        <v>48.01</v>
      </c>
      <c r="Q1263" s="174">
        <v>10000</v>
      </c>
      <c r="R1263" s="175">
        <v>0.05</v>
      </c>
      <c r="S1263" s="176">
        <v>500</v>
      </c>
      <c r="T1263" s="164">
        <v>24005</v>
      </c>
      <c r="U1263" s="164">
        <v>8401.75</v>
      </c>
      <c r="V1263" s="160">
        <v>0.35</v>
      </c>
      <c r="W1263" s="164">
        <v>7201.5</v>
      </c>
      <c r="X1263" s="160">
        <v>0.3</v>
      </c>
      <c r="Y1263" s="164">
        <v>3600.75</v>
      </c>
      <c r="Z1263" s="177">
        <v>0.15</v>
      </c>
      <c r="AA1263" s="164">
        <v>3600.75</v>
      </c>
      <c r="AB1263" s="160">
        <v>0.15</v>
      </c>
      <c r="AC1263" s="164">
        <v>8401.75</v>
      </c>
      <c r="AD1263" s="202">
        <v>0.35</v>
      </c>
      <c r="AE1263" s="147">
        <v>8401.75</v>
      </c>
      <c r="AF1263" s="182"/>
      <c r="AH1263" s="34" t="s">
        <v>41</v>
      </c>
    </row>
    <row r="1264" s="114" customFormat="1" ht="36" spans="1:34">
      <c r="A1264" s="37">
        <v>23</v>
      </c>
      <c r="B1264" s="37" t="s">
        <v>39</v>
      </c>
      <c r="C1264" s="37" t="s">
        <v>3023</v>
      </c>
      <c r="D1264" s="34" t="s">
        <v>41</v>
      </c>
      <c r="E1264" s="163" t="s">
        <v>2883</v>
      </c>
      <c r="F1264" s="163"/>
      <c r="G1264" s="34" t="s">
        <v>114</v>
      </c>
      <c r="H1264" s="166" t="s">
        <v>3077</v>
      </c>
      <c r="I1264" s="163" t="s">
        <v>3078</v>
      </c>
      <c r="J1264" s="163" t="s">
        <v>3078</v>
      </c>
      <c r="K1264" s="163" t="s">
        <v>3079</v>
      </c>
      <c r="L1264" s="163" t="s">
        <v>3079</v>
      </c>
      <c r="M1264" s="167">
        <v>46006</v>
      </c>
      <c r="N1264" s="167">
        <v>46011</v>
      </c>
      <c r="O1264" s="167">
        <v>46375</v>
      </c>
      <c r="P1264" s="163">
        <v>35</v>
      </c>
      <c r="Q1264" s="174">
        <v>10000</v>
      </c>
      <c r="R1264" s="175">
        <v>0.05</v>
      </c>
      <c r="S1264" s="176">
        <v>500</v>
      </c>
      <c r="T1264" s="164">
        <v>17500</v>
      </c>
      <c r="U1264" s="164">
        <v>6125</v>
      </c>
      <c r="V1264" s="160">
        <v>0.35</v>
      </c>
      <c r="W1264" s="164">
        <v>5250</v>
      </c>
      <c r="X1264" s="160">
        <v>0.3</v>
      </c>
      <c r="Y1264" s="164">
        <v>2625</v>
      </c>
      <c r="Z1264" s="177">
        <v>0.15</v>
      </c>
      <c r="AA1264" s="164">
        <v>2625</v>
      </c>
      <c r="AB1264" s="160">
        <v>0.15</v>
      </c>
      <c r="AC1264" s="164">
        <v>6125</v>
      </c>
      <c r="AD1264" s="202">
        <v>0.35</v>
      </c>
      <c r="AE1264" s="147">
        <v>6125</v>
      </c>
      <c r="AF1264" s="182"/>
      <c r="AH1264" s="34" t="s">
        <v>41</v>
      </c>
    </row>
    <row r="1265" s="114" customFormat="1" ht="36" spans="1:34">
      <c r="A1265" s="37">
        <v>24</v>
      </c>
      <c r="B1265" s="37" t="s">
        <v>39</v>
      </c>
      <c r="C1265" s="37" t="s">
        <v>3023</v>
      </c>
      <c r="D1265" s="34" t="s">
        <v>41</v>
      </c>
      <c r="E1265" s="163" t="s">
        <v>2883</v>
      </c>
      <c r="F1265" s="163"/>
      <c r="G1265" s="34" t="s">
        <v>114</v>
      </c>
      <c r="H1265" s="166" t="s">
        <v>3080</v>
      </c>
      <c r="I1265" s="163" t="s">
        <v>3081</v>
      </c>
      <c r="J1265" s="163" t="s">
        <v>3081</v>
      </c>
      <c r="K1265" s="163" t="s">
        <v>3031</v>
      </c>
      <c r="L1265" s="163" t="s">
        <v>3031</v>
      </c>
      <c r="M1265" s="167">
        <v>46006</v>
      </c>
      <c r="N1265" s="167">
        <v>46011</v>
      </c>
      <c r="O1265" s="167">
        <v>46375</v>
      </c>
      <c r="P1265" s="163">
        <v>14.5</v>
      </c>
      <c r="Q1265" s="174">
        <v>10000</v>
      </c>
      <c r="R1265" s="175">
        <v>0.05</v>
      </c>
      <c r="S1265" s="176">
        <v>500</v>
      </c>
      <c r="T1265" s="164">
        <v>7250</v>
      </c>
      <c r="U1265" s="164">
        <v>2537.5</v>
      </c>
      <c r="V1265" s="160">
        <v>0.35</v>
      </c>
      <c r="W1265" s="164">
        <v>2175</v>
      </c>
      <c r="X1265" s="160">
        <v>0.3</v>
      </c>
      <c r="Y1265" s="164">
        <v>1087.5</v>
      </c>
      <c r="Z1265" s="177">
        <v>0.15</v>
      </c>
      <c r="AA1265" s="164">
        <v>1087.5</v>
      </c>
      <c r="AB1265" s="160">
        <v>0.15</v>
      </c>
      <c r="AC1265" s="164">
        <v>2537.5</v>
      </c>
      <c r="AD1265" s="202">
        <v>0.35</v>
      </c>
      <c r="AE1265" s="147">
        <v>2537.5</v>
      </c>
      <c r="AF1265" s="182"/>
      <c r="AH1265" s="34" t="s">
        <v>41</v>
      </c>
    </row>
    <row r="1266" s="114" customFormat="1" ht="36" spans="1:34">
      <c r="A1266" s="37">
        <v>25</v>
      </c>
      <c r="B1266" s="37" t="s">
        <v>39</v>
      </c>
      <c r="C1266" s="37" t="s">
        <v>3023</v>
      </c>
      <c r="D1266" s="34" t="s">
        <v>41</v>
      </c>
      <c r="E1266" s="163" t="s">
        <v>2883</v>
      </c>
      <c r="F1266" s="163"/>
      <c r="G1266" s="34" t="s">
        <v>114</v>
      </c>
      <c r="H1266" s="166" t="s">
        <v>3082</v>
      </c>
      <c r="I1266" s="163" t="s">
        <v>3083</v>
      </c>
      <c r="J1266" s="163" t="s">
        <v>3083</v>
      </c>
      <c r="K1266" s="163" t="s">
        <v>3050</v>
      </c>
      <c r="L1266" s="163" t="s">
        <v>3050</v>
      </c>
      <c r="M1266" s="167">
        <v>46009</v>
      </c>
      <c r="N1266" s="167">
        <v>46011</v>
      </c>
      <c r="O1266" s="167">
        <v>46375</v>
      </c>
      <c r="P1266" s="163">
        <v>25.15</v>
      </c>
      <c r="Q1266" s="174">
        <v>10000</v>
      </c>
      <c r="R1266" s="175">
        <v>0.05</v>
      </c>
      <c r="S1266" s="176">
        <v>500</v>
      </c>
      <c r="T1266" s="164">
        <v>12575</v>
      </c>
      <c r="U1266" s="164">
        <v>4401.25</v>
      </c>
      <c r="V1266" s="160">
        <v>0.35</v>
      </c>
      <c r="W1266" s="164">
        <v>3772.5</v>
      </c>
      <c r="X1266" s="160">
        <v>0.3</v>
      </c>
      <c r="Y1266" s="164">
        <v>1886.25</v>
      </c>
      <c r="Z1266" s="177">
        <v>0.15</v>
      </c>
      <c r="AA1266" s="164">
        <v>1886.25</v>
      </c>
      <c r="AB1266" s="160">
        <v>0.15</v>
      </c>
      <c r="AC1266" s="164">
        <v>4401.25</v>
      </c>
      <c r="AD1266" s="202">
        <v>0.35</v>
      </c>
      <c r="AE1266" s="147">
        <v>4401.25</v>
      </c>
      <c r="AF1266" s="182"/>
      <c r="AH1266" s="34" t="s">
        <v>41</v>
      </c>
    </row>
    <row r="1267" s="114" customFormat="1" ht="36" spans="1:34">
      <c r="A1267" s="37">
        <v>26</v>
      </c>
      <c r="B1267" s="37" t="s">
        <v>39</v>
      </c>
      <c r="C1267" s="37" t="s">
        <v>3023</v>
      </c>
      <c r="D1267" s="34" t="s">
        <v>41</v>
      </c>
      <c r="E1267" s="163" t="s">
        <v>2883</v>
      </c>
      <c r="F1267" s="163"/>
      <c r="G1267" s="34" t="s">
        <v>114</v>
      </c>
      <c r="H1267" s="166" t="s">
        <v>3084</v>
      </c>
      <c r="I1267" s="163" t="s">
        <v>3085</v>
      </c>
      <c r="J1267" s="163" t="s">
        <v>3085</v>
      </c>
      <c r="K1267" s="163" t="s">
        <v>3086</v>
      </c>
      <c r="L1267" s="163" t="s">
        <v>3086</v>
      </c>
      <c r="M1267" s="167">
        <v>46009</v>
      </c>
      <c r="N1267" s="167">
        <v>46022</v>
      </c>
      <c r="O1267" s="167">
        <v>46386</v>
      </c>
      <c r="P1267" s="163">
        <v>47</v>
      </c>
      <c r="Q1267" s="174">
        <v>10000</v>
      </c>
      <c r="R1267" s="175">
        <v>0.05</v>
      </c>
      <c r="S1267" s="176">
        <v>500</v>
      </c>
      <c r="T1267" s="164">
        <v>23500</v>
      </c>
      <c r="U1267" s="164">
        <v>8225</v>
      </c>
      <c r="V1267" s="160">
        <v>0.35</v>
      </c>
      <c r="W1267" s="164">
        <v>7050</v>
      </c>
      <c r="X1267" s="160">
        <v>0.3</v>
      </c>
      <c r="Y1267" s="164">
        <v>3525</v>
      </c>
      <c r="Z1267" s="177">
        <v>0.15</v>
      </c>
      <c r="AA1267" s="164">
        <v>3525</v>
      </c>
      <c r="AB1267" s="160">
        <v>0.15</v>
      </c>
      <c r="AC1267" s="164">
        <v>8225</v>
      </c>
      <c r="AD1267" s="202">
        <v>0.35</v>
      </c>
      <c r="AE1267" s="147">
        <v>8225</v>
      </c>
      <c r="AF1267" s="182"/>
      <c r="AH1267" s="34" t="s">
        <v>41</v>
      </c>
    </row>
    <row r="1268" s="114" customFormat="1" ht="36" spans="1:34">
      <c r="A1268" s="37">
        <v>27</v>
      </c>
      <c r="B1268" s="37" t="s">
        <v>39</v>
      </c>
      <c r="C1268" s="37" t="s">
        <v>3023</v>
      </c>
      <c r="D1268" s="34" t="s">
        <v>41</v>
      </c>
      <c r="E1268" s="163" t="s">
        <v>2883</v>
      </c>
      <c r="F1268" s="163"/>
      <c r="G1268" s="34" t="s">
        <v>114</v>
      </c>
      <c r="H1268" s="166" t="s">
        <v>3087</v>
      </c>
      <c r="I1268" s="163" t="s">
        <v>3088</v>
      </c>
      <c r="J1268" s="163" t="s">
        <v>3088</v>
      </c>
      <c r="K1268" s="163" t="s">
        <v>3050</v>
      </c>
      <c r="L1268" s="163" t="s">
        <v>3050</v>
      </c>
      <c r="M1268" s="167">
        <v>46009</v>
      </c>
      <c r="N1268" s="167">
        <v>46022</v>
      </c>
      <c r="O1268" s="167">
        <v>46386</v>
      </c>
      <c r="P1268" s="163">
        <v>50</v>
      </c>
      <c r="Q1268" s="174">
        <v>10000</v>
      </c>
      <c r="R1268" s="175">
        <v>0.05</v>
      </c>
      <c r="S1268" s="176">
        <v>500</v>
      </c>
      <c r="T1268" s="164">
        <v>25000</v>
      </c>
      <c r="U1268" s="164">
        <v>8750</v>
      </c>
      <c r="V1268" s="160">
        <v>0.35</v>
      </c>
      <c r="W1268" s="164">
        <v>7500</v>
      </c>
      <c r="X1268" s="160">
        <v>0.3</v>
      </c>
      <c r="Y1268" s="164">
        <v>3750</v>
      </c>
      <c r="Z1268" s="177">
        <v>0.15</v>
      </c>
      <c r="AA1268" s="164">
        <v>3750</v>
      </c>
      <c r="AB1268" s="160">
        <v>0.15</v>
      </c>
      <c r="AC1268" s="164">
        <v>8750</v>
      </c>
      <c r="AD1268" s="202">
        <v>0.35</v>
      </c>
      <c r="AE1268" s="147">
        <v>8750</v>
      </c>
      <c r="AF1268" s="182"/>
      <c r="AH1268" s="34" t="s">
        <v>41</v>
      </c>
    </row>
    <row r="1269" s="114" customFormat="1" ht="36" spans="1:34">
      <c r="A1269" s="37">
        <v>28</v>
      </c>
      <c r="B1269" s="37" t="s">
        <v>39</v>
      </c>
      <c r="C1269" s="37" t="s">
        <v>3023</v>
      </c>
      <c r="D1269" s="34" t="s">
        <v>41</v>
      </c>
      <c r="E1269" s="163" t="s">
        <v>2883</v>
      </c>
      <c r="F1269" s="163"/>
      <c r="G1269" s="34" t="s">
        <v>114</v>
      </c>
      <c r="H1269" s="166" t="s">
        <v>3089</v>
      </c>
      <c r="I1269" s="163" t="s">
        <v>3090</v>
      </c>
      <c r="J1269" s="163" t="s">
        <v>3090</v>
      </c>
      <c r="K1269" s="163" t="s">
        <v>3040</v>
      </c>
      <c r="L1269" s="163" t="s">
        <v>3040</v>
      </c>
      <c r="M1269" s="167">
        <v>46009</v>
      </c>
      <c r="N1269" s="167">
        <v>46022</v>
      </c>
      <c r="O1269" s="167">
        <v>46386</v>
      </c>
      <c r="P1269" s="163">
        <v>30.82</v>
      </c>
      <c r="Q1269" s="174">
        <v>10000</v>
      </c>
      <c r="R1269" s="175">
        <v>0.05</v>
      </c>
      <c r="S1269" s="176">
        <v>500</v>
      </c>
      <c r="T1269" s="164">
        <v>15410</v>
      </c>
      <c r="U1269" s="164">
        <v>5393.5</v>
      </c>
      <c r="V1269" s="160">
        <v>0.35</v>
      </c>
      <c r="W1269" s="164">
        <v>4623</v>
      </c>
      <c r="X1269" s="160">
        <v>0.3</v>
      </c>
      <c r="Y1269" s="164">
        <v>2311.5</v>
      </c>
      <c r="Z1269" s="177">
        <v>0.15</v>
      </c>
      <c r="AA1269" s="164">
        <v>2311.5</v>
      </c>
      <c r="AB1269" s="160">
        <v>0.15</v>
      </c>
      <c r="AC1269" s="164">
        <v>5393.5</v>
      </c>
      <c r="AD1269" s="202">
        <v>0.35</v>
      </c>
      <c r="AE1269" s="147">
        <v>5393.5</v>
      </c>
      <c r="AF1269" s="182"/>
      <c r="AH1269" s="34" t="s">
        <v>41</v>
      </c>
    </row>
    <row r="1270" s="114" customFormat="1" ht="36" spans="1:34">
      <c r="A1270" s="37">
        <v>29</v>
      </c>
      <c r="B1270" s="37" t="s">
        <v>39</v>
      </c>
      <c r="C1270" s="37" t="s">
        <v>3023</v>
      </c>
      <c r="D1270" s="34" t="s">
        <v>41</v>
      </c>
      <c r="E1270" s="163" t="s">
        <v>2883</v>
      </c>
      <c r="F1270" s="163"/>
      <c r="G1270" s="34" t="s">
        <v>114</v>
      </c>
      <c r="H1270" s="166" t="s">
        <v>3091</v>
      </c>
      <c r="I1270" s="163" t="s">
        <v>3092</v>
      </c>
      <c r="J1270" s="163" t="s">
        <v>3092</v>
      </c>
      <c r="K1270" s="163" t="s">
        <v>3026</v>
      </c>
      <c r="L1270" s="163" t="s">
        <v>3026</v>
      </c>
      <c r="M1270" s="167">
        <v>46009</v>
      </c>
      <c r="N1270" s="167">
        <v>46011</v>
      </c>
      <c r="O1270" s="167">
        <v>46375</v>
      </c>
      <c r="P1270" s="163">
        <v>43.5</v>
      </c>
      <c r="Q1270" s="174">
        <v>10000</v>
      </c>
      <c r="R1270" s="175">
        <v>0.05</v>
      </c>
      <c r="S1270" s="176">
        <v>500</v>
      </c>
      <c r="T1270" s="164">
        <v>21750</v>
      </c>
      <c r="U1270" s="164">
        <v>7612.5</v>
      </c>
      <c r="V1270" s="160">
        <v>0.35</v>
      </c>
      <c r="W1270" s="164">
        <v>6525</v>
      </c>
      <c r="X1270" s="160">
        <v>0.3</v>
      </c>
      <c r="Y1270" s="164">
        <v>3262.5</v>
      </c>
      <c r="Z1270" s="177">
        <v>0.15</v>
      </c>
      <c r="AA1270" s="164">
        <v>3262.5</v>
      </c>
      <c r="AB1270" s="160">
        <v>0.15</v>
      </c>
      <c r="AC1270" s="164">
        <v>7612.5</v>
      </c>
      <c r="AD1270" s="202">
        <v>0.35</v>
      </c>
      <c r="AE1270" s="147">
        <v>7612.5</v>
      </c>
      <c r="AF1270" s="182"/>
      <c r="AH1270" s="34" t="s">
        <v>41</v>
      </c>
    </row>
    <row r="1271" s="114" customFormat="1" ht="36" spans="1:34">
      <c r="A1271" s="37">
        <v>30</v>
      </c>
      <c r="B1271" s="37" t="s">
        <v>39</v>
      </c>
      <c r="C1271" s="37" t="s">
        <v>3023</v>
      </c>
      <c r="D1271" s="34" t="s">
        <v>41</v>
      </c>
      <c r="E1271" s="163" t="s">
        <v>2883</v>
      </c>
      <c r="F1271" s="163"/>
      <c r="G1271" s="34" t="s">
        <v>114</v>
      </c>
      <c r="H1271" s="166" t="s">
        <v>3093</v>
      </c>
      <c r="I1271" s="163" t="s">
        <v>3094</v>
      </c>
      <c r="J1271" s="163" t="s">
        <v>3094</v>
      </c>
      <c r="K1271" s="163" t="s">
        <v>3040</v>
      </c>
      <c r="L1271" s="163" t="s">
        <v>3040</v>
      </c>
      <c r="M1271" s="167">
        <v>46009</v>
      </c>
      <c r="N1271" s="167">
        <v>46022</v>
      </c>
      <c r="O1271" s="167">
        <v>46386</v>
      </c>
      <c r="P1271" s="163">
        <v>30</v>
      </c>
      <c r="Q1271" s="174">
        <v>10000</v>
      </c>
      <c r="R1271" s="175">
        <v>0.05</v>
      </c>
      <c r="S1271" s="176">
        <v>500</v>
      </c>
      <c r="T1271" s="164">
        <v>15000</v>
      </c>
      <c r="U1271" s="164">
        <v>5250</v>
      </c>
      <c r="V1271" s="160">
        <v>0.35</v>
      </c>
      <c r="W1271" s="164">
        <v>4500</v>
      </c>
      <c r="X1271" s="160">
        <v>0.3</v>
      </c>
      <c r="Y1271" s="164">
        <v>2250</v>
      </c>
      <c r="Z1271" s="177">
        <v>0.15</v>
      </c>
      <c r="AA1271" s="164">
        <v>2250</v>
      </c>
      <c r="AB1271" s="160">
        <v>0.15</v>
      </c>
      <c r="AC1271" s="164">
        <v>5250</v>
      </c>
      <c r="AD1271" s="202">
        <v>0.35</v>
      </c>
      <c r="AE1271" s="147">
        <v>5250</v>
      </c>
      <c r="AF1271" s="182"/>
      <c r="AH1271" s="34" t="s">
        <v>41</v>
      </c>
    </row>
    <row r="1272" s="114" customFormat="1" ht="36" spans="1:34">
      <c r="A1272" s="37">
        <v>31</v>
      </c>
      <c r="B1272" s="37" t="s">
        <v>39</v>
      </c>
      <c r="C1272" s="37" t="s">
        <v>3023</v>
      </c>
      <c r="D1272" s="34" t="s">
        <v>41</v>
      </c>
      <c r="E1272" s="163" t="s">
        <v>2883</v>
      </c>
      <c r="F1272" s="163"/>
      <c r="G1272" s="34" t="s">
        <v>114</v>
      </c>
      <c r="H1272" s="166" t="s">
        <v>3095</v>
      </c>
      <c r="I1272" s="163" t="s">
        <v>3096</v>
      </c>
      <c r="J1272" s="163" t="s">
        <v>3096</v>
      </c>
      <c r="K1272" s="163" t="s">
        <v>3031</v>
      </c>
      <c r="L1272" s="163" t="s">
        <v>3031</v>
      </c>
      <c r="M1272" s="167">
        <v>46006</v>
      </c>
      <c r="N1272" s="167">
        <v>46011</v>
      </c>
      <c r="O1272" s="167">
        <v>46375</v>
      </c>
      <c r="P1272" s="163">
        <v>22.3</v>
      </c>
      <c r="Q1272" s="174">
        <v>10000</v>
      </c>
      <c r="R1272" s="175">
        <v>0.05</v>
      </c>
      <c r="S1272" s="176">
        <v>500</v>
      </c>
      <c r="T1272" s="164">
        <v>11150</v>
      </c>
      <c r="U1272" s="164">
        <v>3902.5</v>
      </c>
      <c r="V1272" s="160">
        <v>0.35</v>
      </c>
      <c r="W1272" s="164">
        <v>3345</v>
      </c>
      <c r="X1272" s="160">
        <v>0.3</v>
      </c>
      <c r="Y1272" s="164">
        <v>1672.5</v>
      </c>
      <c r="Z1272" s="177">
        <v>0.15</v>
      </c>
      <c r="AA1272" s="164">
        <v>1672.5</v>
      </c>
      <c r="AB1272" s="160">
        <v>0.15</v>
      </c>
      <c r="AC1272" s="164">
        <v>3902.5</v>
      </c>
      <c r="AD1272" s="202">
        <v>0.35</v>
      </c>
      <c r="AE1272" s="147">
        <v>3902.5</v>
      </c>
      <c r="AF1272" s="182"/>
      <c r="AH1272" s="34" t="s">
        <v>41</v>
      </c>
    </row>
    <row r="1273" s="114" customFormat="1" ht="36" spans="1:34">
      <c r="A1273" s="37">
        <v>32</v>
      </c>
      <c r="B1273" s="37" t="s">
        <v>39</v>
      </c>
      <c r="C1273" s="37" t="s">
        <v>3023</v>
      </c>
      <c r="D1273" s="34" t="s">
        <v>41</v>
      </c>
      <c r="E1273" s="163" t="s">
        <v>2883</v>
      </c>
      <c r="F1273" s="163"/>
      <c r="G1273" s="34" t="s">
        <v>114</v>
      </c>
      <c r="H1273" s="166" t="s">
        <v>3097</v>
      </c>
      <c r="I1273" s="163" t="s">
        <v>3098</v>
      </c>
      <c r="J1273" s="163" t="s">
        <v>3098</v>
      </c>
      <c r="K1273" s="163" t="s">
        <v>3031</v>
      </c>
      <c r="L1273" s="163" t="s">
        <v>3031</v>
      </c>
      <c r="M1273" s="167">
        <v>46009</v>
      </c>
      <c r="N1273" s="167">
        <v>46019</v>
      </c>
      <c r="O1273" s="167">
        <v>46383</v>
      </c>
      <c r="P1273" s="163">
        <v>22</v>
      </c>
      <c r="Q1273" s="174">
        <v>10000</v>
      </c>
      <c r="R1273" s="175">
        <v>0.05</v>
      </c>
      <c r="S1273" s="176">
        <v>500</v>
      </c>
      <c r="T1273" s="164">
        <v>11000</v>
      </c>
      <c r="U1273" s="164">
        <v>3850</v>
      </c>
      <c r="V1273" s="160">
        <v>0.35</v>
      </c>
      <c r="W1273" s="164">
        <v>3300</v>
      </c>
      <c r="X1273" s="160">
        <v>0.3</v>
      </c>
      <c r="Y1273" s="164">
        <v>1650</v>
      </c>
      <c r="Z1273" s="177">
        <v>0.15</v>
      </c>
      <c r="AA1273" s="164">
        <v>1650</v>
      </c>
      <c r="AB1273" s="160">
        <v>0.15</v>
      </c>
      <c r="AC1273" s="164">
        <v>3850</v>
      </c>
      <c r="AD1273" s="202">
        <v>0.35</v>
      </c>
      <c r="AE1273" s="147">
        <v>3850</v>
      </c>
      <c r="AF1273" s="182"/>
      <c r="AH1273" s="34" t="s">
        <v>41</v>
      </c>
    </row>
    <row r="1274" s="114" customFormat="1" ht="36" spans="1:34">
      <c r="A1274" s="37">
        <v>33</v>
      </c>
      <c r="B1274" s="37" t="s">
        <v>39</v>
      </c>
      <c r="C1274" s="37" t="s">
        <v>3023</v>
      </c>
      <c r="D1274" s="34" t="s">
        <v>41</v>
      </c>
      <c r="E1274" s="163" t="s">
        <v>2883</v>
      </c>
      <c r="F1274" s="163"/>
      <c r="G1274" s="34" t="s">
        <v>114</v>
      </c>
      <c r="H1274" s="166" t="s">
        <v>3099</v>
      </c>
      <c r="I1274" s="163" t="s">
        <v>3100</v>
      </c>
      <c r="J1274" s="163" t="s">
        <v>3100</v>
      </c>
      <c r="K1274" s="163" t="s">
        <v>3034</v>
      </c>
      <c r="L1274" s="163" t="s">
        <v>3034</v>
      </c>
      <c r="M1274" s="167">
        <v>46009</v>
      </c>
      <c r="N1274" s="167">
        <v>46022</v>
      </c>
      <c r="O1274" s="167">
        <v>46386</v>
      </c>
      <c r="P1274" s="163">
        <v>15.8</v>
      </c>
      <c r="Q1274" s="174">
        <v>10000</v>
      </c>
      <c r="R1274" s="175">
        <v>0.05</v>
      </c>
      <c r="S1274" s="176">
        <v>500</v>
      </c>
      <c r="T1274" s="164">
        <v>7900</v>
      </c>
      <c r="U1274" s="164">
        <v>2765</v>
      </c>
      <c r="V1274" s="160">
        <v>0.35</v>
      </c>
      <c r="W1274" s="164">
        <v>2370</v>
      </c>
      <c r="X1274" s="160">
        <v>0.3</v>
      </c>
      <c r="Y1274" s="164">
        <v>1185</v>
      </c>
      <c r="Z1274" s="177">
        <v>0.15</v>
      </c>
      <c r="AA1274" s="164">
        <v>1185</v>
      </c>
      <c r="AB1274" s="160">
        <v>0.15</v>
      </c>
      <c r="AC1274" s="164">
        <v>2765</v>
      </c>
      <c r="AD1274" s="202">
        <v>0.35</v>
      </c>
      <c r="AE1274" s="147">
        <v>2765</v>
      </c>
      <c r="AF1274" s="182"/>
      <c r="AH1274" s="34" t="s">
        <v>41</v>
      </c>
    </row>
    <row r="1275" s="114" customFormat="1" ht="36" spans="1:34">
      <c r="A1275" s="37">
        <v>34</v>
      </c>
      <c r="B1275" s="37" t="s">
        <v>39</v>
      </c>
      <c r="C1275" s="37" t="s">
        <v>3023</v>
      </c>
      <c r="D1275" s="34" t="s">
        <v>41</v>
      </c>
      <c r="E1275" s="163" t="s">
        <v>2883</v>
      </c>
      <c r="F1275" s="163"/>
      <c r="G1275" s="34" t="s">
        <v>114</v>
      </c>
      <c r="H1275" s="166" t="s">
        <v>3101</v>
      </c>
      <c r="I1275" s="163" t="s">
        <v>3102</v>
      </c>
      <c r="J1275" s="163" t="s">
        <v>3102</v>
      </c>
      <c r="K1275" s="163" t="s">
        <v>3037</v>
      </c>
      <c r="L1275" s="163" t="s">
        <v>3037</v>
      </c>
      <c r="M1275" s="167">
        <v>46006</v>
      </c>
      <c r="N1275" s="167">
        <v>46011</v>
      </c>
      <c r="O1275" s="167">
        <v>46375</v>
      </c>
      <c r="P1275" s="163">
        <v>80</v>
      </c>
      <c r="Q1275" s="174">
        <v>10000</v>
      </c>
      <c r="R1275" s="175">
        <v>0.05</v>
      </c>
      <c r="S1275" s="176">
        <v>500</v>
      </c>
      <c r="T1275" s="164">
        <v>40000</v>
      </c>
      <c r="U1275" s="164">
        <v>14000</v>
      </c>
      <c r="V1275" s="160">
        <v>0.35</v>
      </c>
      <c r="W1275" s="164">
        <v>12000</v>
      </c>
      <c r="X1275" s="160">
        <v>0.3</v>
      </c>
      <c r="Y1275" s="164">
        <v>6000</v>
      </c>
      <c r="Z1275" s="177">
        <v>0.15</v>
      </c>
      <c r="AA1275" s="164">
        <v>6000</v>
      </c>
      <c r="AB1275" s="160">
        <v>0.15</v>
      </c>
      <c r="AC1275" s="164">
        <v>14000</v>
      </c>
      <c r="AD1275" s="202">
        <v>0.35</v>
      </c>
      <c r="AE1275" s="147">
        <v>14000</v>
      </c>
      <c r="AF1275" s="182"/>
      <c r="AH1275" s="34" t="s">
        <v>41</v>
      </c>
    </row>
    <row r="1276" s="114" customFormat="1" ht="36" spans="1:34">
      <c r="A1276" s="37">
        <v>35</v>
      </c>
      <c r="B1276" s="37" t="s">
        <v>39</v>
      </c>
      <c r="C1276" s="37" t="s">
        <v>3023</v>
      </c>
      <c r="D1276" s="34" t="s">
        <v>41</v>
      </c>
      <c r="E1276" s="163" t="s">
        <v>2883</v>
      </c>
      <c r="F1276" s="163"/>
      <c r="G1276" s="34" t="s">
        <v>114</v>
      </c>
      <c r="H1276" s="166" t="s">
        <v>3103</v>
      </c>
      <c r="I1276" s="163" t="s">
        <v>3104</v>
      </c>
      <c r="J1276" s="163" t="s">
        <v>3104</v>
      </c>
      <c r="K1276" s="163" t="s">
        <v>3086</v>
      </c>
      <c r="L1276" s="163" t="s">
        <v>3086</v>
      </c>
      <c r="M1276" s="167">
        <v>46009</v>
      </c>
      <c r="N1276" s="167">
        <v>46019</v>
      </c>
      <c r="O1276" s="167">
        <v>46383</v>
      </c>
      <c r="P1276" s="163">
        <v>10</v>
      </c>
      <c r="Q1276" s="174">
        <v>10000</v>
      </c>
      <c r="R1276" s="175">
        <v>0.05</v>
      </c>
      <c r="S1276" s="176">
        <v>500</v>
      </c>
      <c r="T1276" s="164">
        <v>5000</v>
      </c>
      <c r="U1276" s="164">
        <v>1750</v>
      </c>
      <c r="V1276" s="160">
        <v>0.35</v>
      </c>
      <c r="W1276" s="164">
        <v>1500</v>
      </c>
      <c r="X1276" s="160">
        <v>0.3</v>
      </c>
      <c r="Y1276" s="164">
        <v>750</v>
      </c>
      <c r="Z1276" s="177">
        <v>0.15</v>
      </c>
      <c r="AA1276" s="164">
        <v>750</v>
      </c>
      <c r="AB1276" s="160">
        <v>0.15</v>
      </c>
      <c r="AC1276" s="164">
        <v>1750</v>
      </c>
      <c r="AD1276" s="202">
        <v>0.35</v>
      </c>
      <c r="AE1276" s="147">
        <v>1750</v>
      </c>
      <c r="AF1276" s="182"/>
      <c r="AH1276" s="34" t="s">
        <v>41</v>
      </c>
    </row>
    <row r="1277" s="114" customFormat="1" ht="36" spans="1:34">
      <c r="A1277" s="37">
        <v>36</v>
      </c>
      <c r="B1277" s="37" t="s">
        <v>39</v>
      </c>
      <c r="C1277" s="37" t="s">
        <v>3023</v>
      </c>
      <c r="D1277" s="34" t="s">
        <v>41</v>
      </c>
      <c r="E1277" s="163" t="s">
        <v>2883</v>
      </c>
      <c r="F1277" s="163"/>
      <c r="G1277" s="34" t="s">
        <v>114</v>
      </c>
      <c r="H1277" s="166" t="s">
        <v>3105</v>
      </c>
      <c r="I1277" s="163" t="s">
        <v>3106</v>
      </c>
      <c r="J1277" s="163" t="s">
        <v>3106</v>
      </c>
      <c r="K1277" s="163" t="s">
        <v>3040</v>
      </c>
      <c r="L1277" s="163" t="s">
        <v>3040</v>
      </c>
      <c r="M1277" s="167">
        <v>46009</v>
      </c>
      <c r="N1277" s="167">
        <v>46022</v>
      </c>
      <c r="O1277" s="167">
        <v>46386</v>
      </c>
      <c r="P1277" s="163">
        <v>50</v>
      </c>
      <c r="Q1277" s="174">
        <v>10000</v>
      </c>
      <c r="R1277" s="175">
        <v>0.05</v>
      </c>
      <c r="S1277" s="176">
        <v>500</v>
      </c>
      <c r="T1277" s="164">
        <v>25000</v>
      </c>
      <c r="U1277" s="164">
        <v>8750</v>
      </c>
      <c r="V1277" s="160">
        <v>0.35</v>
      </c>
      <c r="W1277" s="164">
        <v>7500</v>
      </c>
      <c r="X1277" s="160">
        <v>0.3</v>
      </c>
      <c r="Y1277" s="164">
        <v>3750</v>
      </c>
      <c r="Z1277" s="177">
        <v>0.15</v>
      </c>
      <c r="AA1277" s="164">
        <v>3750</v>
      </c>
      <c r="AB1277" s="160">
        <v>0.15</v>
      </c>
      <c r="AC1277" s="164">
        <v>8750</v>
      </c>
      <c r="AD1277" s="202">
        <v>0.35</v>
      </c>
      <c r="AE1277" s="147">
        <v>8750</v>
      </c>
      <c r="AF1277" s="182"/>
      <c r="AH1277" s="34" t="s">
        <v>41</v>
      </c>
    </row>
    <row r="1278" s="114" customFormat="1" ht="36" spans="1:34">
      <c r="A1278" s="37">
        <v>37</v>
      </c>
      <c r="B1278" s="37" t="s">
        <v>39</v>
      </c>
      <c r="C1278" s="37" t="s">
        <v>3023</v>
      </c>
      <c r="D1278" s="34" t="s">
        <v>41</v>
      </c>
      <c r="E1278" s="163" t="s">
        <v>2883</v>
      </c>
      <c r="F1278" s="163"/>
      <c r="G1278" s="34" t="s">
        <v>114</v>
      </c>
      <c r="H1278" s="166" t="s">
        <v>3107</v>
      </c>
      <c r="I1278" s="163" t="s">
        <v>3108</v>
      </c>
      <c r="J1278" s="163" t="s">
        <v>3108</v>
      </c>
      <c r="K1278" s="163" t="s">
        <v>3040</v>
      </c>
      <c r="L1278" s="163" t="s">
        <v>3040</v>
      </c>
      <c r="M1278" s="167">
        <v>46009</v>
      </c>
      <c r="N1278" s="167">
        <v>46022</v>
      </c>
      <c r="O1278" s="167">
        <v>46386</v>
      </c>
      <c r="P1278" s="163">
        <v>24.5</v>
      </c>
      <c r="Q1278" s="174">
        <v>10000</v>
      </c>
      <c r="R1278" s="175">
        <v>0.05</v>
      </c>
      <c r="S1278" s="176">
        <v>500</v>
      </c>
      <c r="T1278" s="164">
        <v>12250</v>
      </c>
      <c r="U1278" s="164">
        <v>4287.5</v>
      </c>
      <c r="V1278" s="160">
        <v>0.35</v>
      </c>
      <c r="W1278" s="164">
        <v>3675</v>
      </c>
      <c r="X1278" s="160">
        <v>0.3</v>
      </c>
      <c r="Y1278" s="164">
        <v>1837.5</v>
      </c>
      <c r="Z1278" s="177">
        <v>0.15</v>
      </c>
      <c r="AA1278" s="164">
        <v>1837.5</v>
      </c>
      <c r="AB1278" s="160">
        <v>0.15</v>
      </c>
      <c r="AC1278" s="164">
        <v>4287.5</v>
      </c>
      <c r="AD1278" s="202">
        <v>0.35</v>
      </c>
      <c r="AE1278" s="147">
        <v>4287.5</v>
      </c>
      <c r="AF1278" s="182"/>
      <c r="AH1278" s="34" t="s">
        <v>41</v>
      </c>
    </row>
    <row r="1279" s="114" customFormat="1" ht="36" spans="1:34">
      <c r="A1279" s="37">
        <v>38</v>
      </c>
      <c r="B1279" s="37" t="s">
        <v>39</v>
      </c>
      <c r="C1279" s="37" t="s">
        <v>3023</v>
      </c>
      <c r="D1279" s="34" t="s">
        <v>41</v>
      </c>
      <c r="E1279" s="163" t="s">
        <v>2883</v>
      </c>
      <c r="F1279" s="163"/>
      <c r="G1279" s="34" t="s">
        <v>114</v>
      </c>
      <c r="H1279" s="166" t="s">
        <v>3109</v>
      </c>
      <c r="I1279" s="163" t="s">
        <v>3110</v>
      </c>
      <c r="J1279" s="163" t="s">
        <v>3110</v>
      </c>
      <c r="K1279" s="163" t="s">
        <v>3079</v>
      </c>
      <c r="L1279" s="163" t="s">
        <v>3079</v>
      </c>
      <c r="M1279" s="167">
        <v>46009</v>
      </c>
      <c r="N1279" s="167">
        <v>46022</v>
      </c>
      <c r="O1279" s="167">
        <v>46386</v>
      </c>
      <c r="P1279" s="163">
        <v>30</v>
      </c>
      <c r="Q1279" s="174">
        <v>10000</v>
      </c>
      <c r="R1279" s="175">
        <v>0.05</v>
      </c>
      <c r="S1279" s="176">
        <v>500</v>
      </c>
      <c r="T1279" s="164">
        <v>15000</v>
      </c>
      <c r="U1279" s="164">
        <v>5250</v>
      </c>
      <c r="V1279" s="160">
        <v>0.35</v>
      </c>
      <c r="W1279" s="164">
        <v>4500</v>
      </c>
      <c r="X1279" s="160">
        <v>0.3</v>
      </c>
      <c r="Y1279" s="164">
        <v>2250</v>
      </c>
      <c r="Z1279" s="177">
        <v>0.15</v>
      </c>
      <c r="AA1279" s="164">
        <v>2250</v>
      </c>
      <c r="AB1279" s="160">
        <v>0.15</v>
      </c>
      <c r="AC1279" s="164">
        <v>5250</v>
      </c>
      <c r="AD1279" s="202">
        <v>0.35</v>
      </c>
      <c r="AE1279" s="147">
        <v>5250</v>
      </c>
      <c r="AF1279" s="182"/>
      <c r="AH1279" s="34" t="s">
        <v>41</v>
      </c>
    </row>
    <row r="1280" s="114" customFormat="1" ht="36" spans="1:34">
      <c r="A1280" s="37">
        <v>39</v>
      </c>
      <c r="B1280" s="183" t="s">
        <v>39</v>
      </c>
      <c r="C1280" s="183" t="s">
        <v>3023</v>
      </c>
      <c r="D1280" s="184" t="s">
        <v>41</v>
      </c>
      <c r="E1280" s="185" t="s">
        <v>2883</v>
      </c>
      <c r="F1280" s="185"/>
      <c r="G1280" s="184" t="s">
        <v>114</v>
      </c>
      <c r="H1280" s="186" t="s">
        <v>3111</v>
      </c>
      <c r="I1280" s="185" t="s">
        <v>3112</v>
      </c>
      <c r="J1280" s="185" t="s">
        <v>3112</v>
      </c>
      <c r="K1280" s="185" t="s">
        <v>3050</v>
      </c>
      <c r="L1280" s="185" t="s">
        <v>3050</v>
      </c>
      <c r="M1280" s="190">
        <v>46009</v>
      </c>
      <c r="N1280" s="190">
        <v>46022</v>
      </c>
      <c r="O1280" s="190">
        <v>46386</v>
      </c>
      <c r="P1280" s="185">
        <v>68.82</v>
      </c>
      <c r="Q1280" s="195">
        <v>10000</v>
      </c>
      <c r="R1280" s="196">
        <v>0.05</v>
      </c>
      <c r="S1280" s="197">
        <v>500</v>
      </c>
      <c r="T1280" s="198">
        <v>34410</v>
      </c>
      <c r="U1280" s="164">
        <v>12043.5</v>
      </c>
      <c r="V1280" s="199">
        <v>0.35</v>
      </c>
      <c r="W1280" s="164">
        <v>10323</v>
      </c>
      <c r="X1280" s="199">
        <v>0.3</v>
      </c>
      <c r="Y1280" s="164">
        <v>5161.5</v>
      </c>
      <c r="Z1280" s="177">
        <v>0.15</v>
      </c>
      <c r="AA1280" s="164">
        <v>5161.5</v>
      </c>
      <c r="AB1280" s="160">
        <v>0.15</v>
      </c>
      <c r="AC1280" s="164">
        <v>12043.5</v>
      </c>
      <c r="AD1280" s="202">
        <v>0.35</v>
      </c>
      <c r="AE1280" s="147">
        <v>12043.5</v>
      </c>
      <c r="AF1280" s="204"/>
      <c r="AH1280" s="184" t="s">
        <v>41</v>
      </c>
    </row>
    <row r="1281" s="114" customFormat="1" ht="36" spans="1:34">
      <c r="A1281" s="37">
        <v>40</v>
      </c>
      <c r="B1281" s="37" t="s">
        <v>39</v>
      </c>
      <c r="C1281" s="37" t="s">
        <v>3113</v>
      </c>
      <c r="D1281" s="34" t="s">
        <v>40</v>
      </c>
      <c r="E1281" s="163" t="s">
        <v>3114</v>
      </c>
      <c r="F1281" s="163"/>
      <c r="G1281" s="34" t="s">
        <v>114</v>
      </c>
      <c r="H1281" s="166" t="s">
        <v>3115</v>
      </c>
      <c r="I1281" s="163" t="s">
        <v>3116</v>
      </c>
      <c r="J1281" s="163" t="s">
        <v>3116</v>
      </c>
      <c r="K1281" s="163" t="s">
        <v>3117</v>
      </c>
      <c r="L1281" s="163" t="s">
        <v>3117</v>
      </c>
      <c r="M1281" s="167">
        <v>45776</v>
      </c>
      <c r="N1281" s="188">
        <v>45777</v>
      </c>
      <c r="O1281" s="167">
        <v>46141</v>
      </c>
      <c r="P1281" s="163">
        <v>300</v>
      </c>
      <c r="Q1281" s="174">
        <v>3000</v>
      </c>
      <c r="R1281" s="175">
        <v>0.05</v>
      </c>
      <c r="S1281" s="176">
        <v>150</v>
      </c>
      <c r="T1281" s="164">
        <v>45000</v>
      </c>
      <c r="U1281" s="164">
        <v>15750</v>
      </c>
      <c r="V1281" s="160">
        <v>0.35</v>
      </c>
      <c r="W1281" s="164">
        <v>13500</v>
      </c>
      <c r="X1281" s="160">
        <v>0.3</v>
      </c>
      <c r="Y1281" s="164">
        <v>6750</v>
      </c>
      <c r="Z1281" s="177">
        <v>0.15</v>
      </c>
      <c r="AA1281" s="164">
        <v>6750</v>
      </c>
      <c r="AB1281" s="160">
        <v>0.15</v>
      </c>
      <c r="AC1281" s="164">
        <v>15750</v>
      </c>
      <c r="AD1281" s="202">
        <v>0.35</v>
      </c>
      <c r="AE1281" s="147">
        <v>15750</v>
      </c>
      <c r="AF1281" s="182"/>
      <c r="AH1281" s="34" t="s">
        <v>40</v>
      </c>
    </row>
    <row r="1282" s="114" customFormat="1" ht="36" spans="1:34">
      <c r="A1282" s="37">
        <v>41</v>
      </c>
      <c r="B1282" s="37" t="s">
        <v>39</v>
      </c>
      <c r="C1282" s="37" t="s">
        <v>3113</v>
      </c>
      <c r="D1282" s="34" t="s">
        <v>40</v>
      </c>
      <c r="E1282" s="163" t="s">
        <v>3114</v>
      </c>
      <c r="F1282" s="163"/>
      <c r="G1282" s="34" t="s">
        <v>114</v>
      </c>
      <c r="H1282" s="166" t="s">
        <v>3118</v>
      </c>
      <c r="I1282" s="163" t="s">
        <v>3119</v>
      </c>
      <c r="J1282" s="163" t="s">
        <v>3119</v>
      </c>
      <c r="K1282" s="163" t="s">
        <v>3120</v>
      </c>
      <c r="L1282" s="163" t="s">
        <v>3120</v>
      </c>
      <c r="M1282" s="167">
        <v>45989</v>
      </c>
      <c r="N1282" s="188">
        <v>45991</v>
      </c>
      <c r="O1282" s="167">
        <v>46355</v>
      </c>
      <c r="P1282" s="163">
        <v>2716</v>
      </c>
      <c r="Q1282" s="174">
        <v>3000</v>
      </c>
      <c r="R1282" s="175">
        <v>0.05</v>
      </c>
      <c r="S1282" s="176">
        <v>150</v>
      </c>
      <c r="T1282" s="164">
        <v>407400</v>
      </c>
      <c r="U1282" s="164">
        <v>142590</v>
      </c>
      <c r="V1282" s="160">
        <v>0.35</v>
      </c>
      <c r="W1282" s="164">
        <v>122220</v>
      </c>
      <c r="X1282" s="160">
        <v>0.3</v>
      </c>
      <c r="Y1282" s="164">
        <v>61110</v>
      </c>
      <c r="Z1282" s="177">
        <v>0.15</v>
      </c>
      <c r="AA1282" s="164">
        <v>61110</v>
      </c>
      <c r="AB1282" s="160">
        <v>0.15</v>
      </c>
      <c r="AC1282" s="164">
        <v>142590</v>
      </c>
      <c r="AD1282" s="202">
        <v>0.35</v>
      </c>
      <c r="AE1282" s="147">
        <v>142590</v>
      </c>
      <c r="AF1282" s="182"/>
      <c r="AH1282" s="34" t="s">
        <v>40</v>
      </c>
    </row>
    <row r="1283" s="114" customFormat="1" ht="36" spans="1:34">
      <c r="A1283" s="37">
        <v>42</v>
      </c>
      <c r="B1283" s="37" t="s">
        <v>39</v>
      </c>
      <c r="C1283" s="37" t="s">
        <v>3113</v>
      </c>
      <c r="D1283" s="34" t="s">
        <v>40</v>
      </c>
      <c r="E1283" s="163" t="s">
        <v>3114</v>
      </c>
      <c r="F1283" s="163"/>
      <c r="G1283" s="34" t="s">
        <v>114</v>
      </c>
      <c r="H1283" s="166" t="s">
        <v>3121</v>
      </c>
      <c r="I1283" s="163" t="s">
        <v>3122</v>
      </c>
      <c r="J1283" s="163" t="s">
        <v>3122</v>
      </c>
      <c r="K1283" s="163" t="s">
        <v>3120</v>
      </c>
      <c r="L1283" s="163" t="s">
        <v>3120</v>
      </c>
      <c r="M1283" s="167">
        <v>45989</v>
      </c>
      <c r="N1283" s="188">
        <v>45991</v>
      </c>
      <c r="O1283" s="167">
        <v>46355</v>
      </c>
      <c r="P1283" s="163">
        <v>6322.6</v>
      </c>
      <c r="Q1283" s="174">
        <v>3000</v>
      </c>
      <c r="R1283" s="175">
        <v>0.05</v>
      </c>
      <c r="S1283" s="176">
        <v>150</v>
      </c>
      <c r="T1283" s="164">
        <v>948390</v>
      </c>
      <c r="U1283" s="164">
        <v>331936.5</v>
      </c>
      <c r="V1283" s="160">
        <v>0.35</v>
      </c>
      <c r="W1283" s="164">
        <v>284517</v>
      </c>
      <c r="X1283" s="160">
        <v>0.3</v>
      </c>
      <c r="Y1283" s="164">
        <v>142258.5</v>
      </c>
      <c r="Z1283" s="177">
        <v>0.15</v>
      </c>
      <c r="AA1283" s="164">
        <v>142258.5</v>
      </c>
      <c r="AB1283" s="160">
        <v>0.15</v>
      </c>
      <c r="AC1283" s="164">
        <v>331936.5</v>
      </c>
      <c r="AD1283" s="202">
        <v>0.35</v>
      </c>
      <c r="AE1283" s="147">
        <v>331936.5</v>
      </c>
      <c r="AF1283" s="182"/>
      <c r="AH1283" s="34" t="s">
        <v>40</v>
      </c>
    </row>
    <row r="1284" s="114" customFormat="1" ht="36" spans="1:34">
      <c r="A1284" s="37">
        <v>43</v>
      </c>
      <c r="B1284" s="37" t="s">
        <v>39</v>
      </c>
      <c r="C1284" s="37" t="s">
        <v>3113</v>
      </c>
      <c r="D1284" s="34" t="s">
        <v>40</v>
      </c>
      <c r="E1284" s="163" t="s">
        <v>3114</v>
      </c>
      <c r="F1284" s="163"/>
      <c r="G1284" s="34" t="s">
        <v>114</v>
      </c>
      <c r="H1284" s="166" t="s">
        <v>3123</v>
      </c>
      <c r="I1284" s="163" t="s">
        <v>3124</v>
      </c>
      <c r="J1284" s="163" t="s">
        <v>3124</v>
      </c>
      <c r="K1284" s="163" t="s">
        <v>3117</v>
      </c>
      <c r="L1284" s="163" t="s">
        <v>3117</v>
      </c>
      <c r="M1284" s="167">
        <v>46009</v>
      </c>
      <c r="N1284" s="188">
        <v>46019</v>
      </c>
      <c r="O1284" s="167">
        <v>46383</v>
      </c>
      <c r="P1284" s="163">
        <v>1219</v>
      </c>
      <c r="Q1284" s="174">
        <v>3000</v>
      </c>
      <c r="R1284" s="175">
        <v>0.05</v>
      </c>
      <c r="S1284" s="176">
        <v>150</v>
      </c>
      <c r="T1284" s="164">
        <v>182850</v>
      </c>
      <c r="U1284" s="164">
        <v>63997.5</v>
      </c>
      <c r="V1284" s="160">
        <v>0.35</v>
      </c>
      <c r="W1284" s="164">
        <v>54855</v>
      </c>
      <c r="X1284" s="160">
        <v>0.3</v>
      </c>
      <c r="Y1284" s="164">
        <v>27427.5</v>
      </c>
      <c r="Z1284" s="177">
        <v>0.15</v>
      </c>
      <c r="AA1284" s="164">
        <v>27427.5</v>
      </c>
      <c r="AB1284" s="160">
        <v>0.15</v>
      </c>
      <c r="AC1284" s="164">
        <v>63997.5</v>
      </c>
      <c r="AD1284" s="202">
        <v>0.35</v>
      </c>
      <c r="AE1284" s="147">
        <v>63997.5</v>
      </c>
      <c r="AF1284" s="182"/>
      <c r="AH1284" s="34" t="s">
        <v>40</v>
      </c>
    </row>
    <row r="1285" s="114" customFormat="1" ht="48" spans="1:34">
      <c r="A1285" s="205">
        <v>44</v>
      </c>
      <c r="B1285" s="205" t="s">
        <v>39</v>
      </c>
      <c r="C1285" s="205" t="s">
        <v>3125</v>
      </c>
      <c r="D1285" s="206" t="s">
        <v>40</v>
      </c>
      <c r="E1285" s="207" t="s">
        <v>3114</v>
      </c>
      <c r="F1285" s="207"/>
      <c r="G1285" s="206" t="s">
        <v>118</v>
      </c>
      <c r="H1285" s="208" t="s">
        <v>3126</v>
      </c>
      <c r="I1285" s="207" t="s">
        <v>3127</v>
      </c>
      <c r="J1285" s="207" t="s">
        <v>3127</v>
      </c>
      <c r="K1285" s="207" t="s">
        <v>3128</v>
      </c>
      <c r="L1285" s="207" t="s">
        <v>3129</v>
      </c>
      <c r="M1285" s="209">
        <v>46021</v>
      </c>
      <c r="N1285" s="210">
        <v>46022</v>
      </c>
      <c r="O1285" s="209">
        <v>46387</v>
      </c>
      <c r="P1285" s="207">
        <v>2</v>
      </c>
      <c r="Q1285" s="211">
        <v>3000</v>
      </c>
      <c r="R1285" s="212">
        <v>0.05</v>
      </c>
      <c r="S1285" s="213">
        <v>150</v>
      </c>
      <c r="T1285" s="214">
        <v>300</v>
      </c>
      <c r="U1285" s="214">
        <v>105</v>
      </c>
      <c r="V1285" s="215">
        <v>0.35</v>
      </c>
      <c r="W1285" s="214">
        <v>90</v>
      </c>
      <c r="X1285" s="215">
        <v>0.3</v>
      </c>
      <c r="Y1285" s="214">
        <v>45</v>
      </c>
      <c r="Z1285" s="216">
        <v>0.15</v>
      </c>
      <c r="AA1285" s="214">
        <v>45</v>
      </c>
      <c r="AB1285" s="215">
        <v>0.15</v>
      </c>
      <c r="AC1285" s="214">
        <v>105</v>
      </c>
      <c r="AD1285" s="217">
        <v>0.35</v>
      </c>
      <c r="AE1285" s="147">
        <v>105</v>
      </c>
      <c r="AF1285" s="218" t="s">
        <v>3130</v>
      </c>
      <c r="AH1285" s="206" t="s">
        <v>40</v>
      </c>
    </row>
    <row r="1286" s="114" customFormat="1" ht="36" spans="1:34">
      <c r="A1286" s="37">
        <v>1</v>
      </c>
      <c r="B1286" s="37" t="s">
        <v>42</v>
      </c>
      <c r="C1286" s="37" t="s">
        <v>3131</v>
      </c>
      <c r="D1286" s="34" t="s">
        <v>43</v>
      </c>
      <c r="E1286" s="163" t="s">
        <v>3132</v>
      </c>
      <c r="F1286" s="163" t="s">
        <v>3132</v>
      </c>
      <c r="G1286" s="34" t="s">
        <v>114</v>
      </c>
      <c r="H1286" s="166" t="s">
        <v>3133</v>
      </c>
      <c r="I1286" s="163" t="s">
        <v>3134</v>
      </c>
      <c r="J1286" s="163" t="s">
        <v>3134</v>
      </c>
      <c r="K1286" s="163" t="s">
        <v>3135</v>
      </c>
      <c r="L1286" s="163" t="s">
        <v>3135</v>
      </c>
      <c r="M1286" s="167" t="s">
        <v>3136</v>
      </c>
      <c r="N1286" s="167">
        <v>45838</v>
      </c>
      <c r="O1286" s="167">
        <v>46053</v>
      </c>
      <c r="P1286" s="163">
        <v>100</v>
      </c>
      <c r="Q1286" s="174">
        <v>3000</v>
      </c>
      <c r="R1286" s="175">
        <v>0.08</v>
      </c>
      <c r="S1286" s="176">
        <v>240</v>
      </c>
      <c r="T1286" s="164">
        <v>24000</v>
      </c>
      <c r="U1286" s="164">
        <v>8400</v>
      </c>
      <c r="V1286" s="171">
        <v>0.35</v>
      </c>
      <c r="W1286" s="164">
        <v>0</v>
      </c>
      <c r="X1286" s="160">
        <v>0</v>
      </c>
      <c r="Y1286" s="164">
        <v>0</v>
      </c>
      <c r="Z1286" s="177">
        <v>0</v>
      </c>
      <c r="AA1286" s="164">
        <v>0</v>
      </c>
      <c r="AB1286" s="160">
        <v>0</v>
      </c>
      <c r="AC1286" s="164">
        <v>15600</v>
      </c>
      <c r="AD1286" s="202">
        <v>0.65</v>
      </c>
      <c r="AE1286" s="147">
        <v>8400</v>
      </c>
      <c r="AF1286" s="219" t="s">
        <v>96</v>
      </c>
      <c r="AH1286" s="34" t="s">
        <v>43</v>
      </c>
    </row>
    <row r="1287" s="114" customFormat="1" ht="36" spans="1:34">
      <c r="A1287" s="37">
        <v>2</v>
      </c>
      <c r="B1287" s="37" t="s">
        <v>42</v>
      </c>
      <c r="C1287" s="37" t="s">
        <v>3131</v>
      </c>
      <c r="D1287" s="34" t="s">
        <v>43</v>
      </c>
      <c r="E1287" s="163" t="s">
        <v>3132</v>
      </c>
      <c r="F1287" s="163" t="s">
        <v>3132</v>
      </c>
      <c r="G1287" s="34" t="s">
        <v>114</v>
      </c>
      <c r="H1287" s="166" t="s">
        <v>3137</v>
      </c>
      <c r="I1287" s="163" t="s">
        <v>3138</v>
      </c>
      <c r="J1287" s="163" t="s">
        <v>3138</v>
      </c>
      <c r="K1287" s="163" t="s">
        <v>3139</v>
      </c>
      <c r="L1287" s="163" t="s">
        <v>3139</v>
      </c>
      <c r="M1287" s="167" t="s">
        <v>3136</v>
      </c>
      <c r="N1287" s="167">
        <v>45838</v>
      </c>
      <c r="O1287" s="167">
        <v>46053</v>
      </c>
      <c r="P1287" s="163">
        <v>100</v>
      </c>
      <c r="Q1287" s="174">
        <v>3000</v>
      </c>
      <c r="R1287" s="175">
        <v>0.08</v>
      </c>
      <c r="S1287" s="176">
        <v>240</v>
      </c>
      <c r="T1287" s="164">
        <v>24000</v>
      </c>
      <c r="U1287" s="164">
        <v>8400</v>
      </c>
      <c r="V1287" s="171">
        <v>0.35</v>
      </c>
      <c r="W1287" s="164">
        <v>0</v>
      </c>
      <c r="X1287" s="160">
        <v>0</v>
      </c>
      <c r="Y1287" s="164">
        <v>0</v>
      </c>
      <c r="Z1287" s="177">
        <v>0</v>
      </c>
      <c r="AA1287" s="164">
        <v>0</v>
      </c>
      <c r="AB1287" s="160">
        <v>0</v>
      </c>
      <c r="AC1287" s="164">
        <v>15600</v>
      </c>
      <c r="AD1287" s="202">
        <v>0.65</v>
      </c>
      <c r="AE1287" s="176">
        <v>8400</v>
      </c>
      <c r="AF1287" s="219" t="s">
        <v>96</v>
      </c>
      <c r="AH1287" s="34" t="s">
        <v>43</v>
      </c>
    </row>
    <row r="1288" s="114" customFormat="1" ht="36" spans="1:34">
      <c r="A1288" s="37">
        <v>3</v>
      </c>
      <c r="B1288" s="37" t="s">
        <v>42</v>
      </c>
      <c r="C1288" s="37" t="s">
        <v>3131</v>
      </c>
      <c r="D1288" s="34" t="s">
        <v>43</v>
      </c>
      <c r="E1288" s="163" t="s">
        <v>3132</v>
      </c>
      <c r="F1288" s="163" t="s">
        <v>3132</v>
      </c>
      <c r="G1288" s="34" t="s">
        <v>114</v>
      </c>
      <c r="H1288" s="166" t="s">
        <v>3140</v>
      </c>
      <c r="I1288" s="163" t="s">
        <v>3141</v>
      </c>
      <c r="J1288" s="163" t="s">
        <v>3141</v>
      </c>
      <c r="K1288" s="163" t="s">
        <v>3142</v>
      </c>
      <c r="L1288" s="163" t="s">
        <v>3142</v>
      </c>
      <c r="M1288" s="167" t="s">
        <v>3136</v>
      </c>
      <c r="N1288" s="167">
        <v>45838</v>
      </c>
      <c r="O1288" s="167">
        <v>46053</v>
      </c>
      <c r="P1288" s="163">
        <v>100</v>
      </c>
      <c r="Q1288" s="174">
        <v>3000</v>
      </c>
      <c r="R1288" s="175">
        <v>0.08</v>
      </c>
      <c r="S1288" s="176">
        <v>240</v>
      </c>
      <c r="T1288" s="164">
        <v>24000</v>
      </c>
      <c r="U1288" s="164">
        <v>8400</v>
      </c>
      <c r="V1288" s="171">
        <v>0.35</v>
      </c>
      <c r="W1288" s="164">
        <v>0</v>
      </c>
      <c r="X1288" s="160">
        <v>0</v>
      </c>
      <c r="Y1288" s="164">
        <v>0</v>
      </c>
      <c r="Z1288" s="177">
        <v>0</v>
      </c>
      <c r="AA1288" s="164">
        <v>0</v>
      </c>
      <c r="AB1288" s="160">
        <v>0</v>
      </c>
      <c r="AC1288" s="164">
        <v>15600</v>
      </c>
      <c r="AD1288" s="202">
        <v>0.65</v>
      </c>
      <c r="AE1288" s="176">
        <v>8400</v>
      </c>
      <c r="AF1288" s="219" t="s">
        <v>96</v>
      </c>
      <c r="AH1288" s="34" t="s">
        <v>43</v>
      </c>
    </row>
    <row r="1289" s="114" customFormat="1" ht="36" spans="1:34">
      <c r="A1289" s="37">
        <v>4</v>
      </c>
      <c r="B1289" s="37" t="s">
        <v>42</v>
      </c>
      <c r="C1289" s="37" t="s">
        <v>3131</v>
      </c>
      <c r="D1289" s="34" t="s">
        <v>43</v>
      </c>
      <c r="E1289" s="163" t="s">
        <v>3132</v>
      </c>
      <c r="F1289" s="163" t="s">
        <v>3132</v>
      </c>
      <c r="G1289" s="34" t="s">
        <v>114</v>
      </c>
      <c r="H1289" s="166" t="s">
        <v>3143</v>
      </c>
      <c r="I1289" s="163" t="s">
        <v>3144</v>
      </c>
      <c r="J1289" s="163" t="s">
        <v>3144</v>
      </c>
      <c r="K1289" s="163" t="s">
        <v>3145</v>
      </c>
      <c r="L1289" s="163" t="s">
        <v>3145</v>
      </c>
      <c r="M1289" s="167" t="s">
        <v>3136</v>
      </c>
      <c r="N1289" s="167">
        <v>45838</v>
      </c>
      <c r="O1289" s="167">
        <v>46053</v>
      </c>
      <c r="P1289" s="163">
        <v>100</v>
      </c>
      <c r="Q1289" s="174">
        <v>3000</v>
      </c>
      <c r="R1289" s="175">
        <v>0.08</v>
      </c>
      <c r="S1289" s="176">
        <v>240</v>
      </c>
      <c r="T1289" s="164">
        <v>24000</v>
      </c>
      <c r="U1289" s="164">
        <v>8400</v>
      </c>
      <c r="V1289" s="171">
        <v>0.35</v>
      </c>
      <c r="W1289" s="164">
        <v>0</v>
      </c>
      <c r="X1289" s="160">
        <v>0</v>
      </c>
      <c r="Y1289" s="164">
        <v>0</v>
      </c>
      <c r="Z1289" s="177">
        <v>0</v>
      </c>
      <c r="AA1289" s="164">
        <v>0</v>
      </c>
      <c r="AB1289" s="160">
        <v>0</v>
      </c>
      <c r="AC1289" s="164">
        <v>15600</v>
      </c>
      <c r="AD1289" s="202">
        <v>0.65</v>
      </c>
      <c r="AE1289" s="176">
        <v>8400</v>
      </c>
      <c r="AF1289" s="219" t="s">
        <v>96</v>
      </c>
      <c r="AH1289" s="34" t="s">
        <v>43</v>
      </c>
    </row>
    <row r="1290" s="114" customFormat="1" ht="48" spans="1:34">
      <c r="A1290" s="37">
        <v>5</v>
      </c>
      <c r="B1290" s="37" t="s">
        <v>42</v>
      </c>
      <c r="C1290" s="37" t="s">
        <v>3131</v>
      </c>
      <c r="D1290" s="34" t="s">
        <v>43</v>
      </c>
      <c r="E1290" s="163" t="s">
        <v>3132</v>
      </c>
      <c r="F1290" s="163" t="s">
        <v>3132</v>
      </c>
      <c r="G1290" s="34" t="s">
        <v>114</v>
      </c>
      <c r="H1290" s="166" t="s">
        <v>3146</v>
      </c>
      <c r="I1290" s="163" t="s">
        <v>3147</v>
      </c>
      <c r="J1290" s="163" t="s">
        <v>3147</v>
      </c>
      <c r="K1290" s="163" t="s">
        <v>3148</v>
      </c>
      <c r="L1290" s="163" t="s">
        <v>3148</v>
      </c>
      <c r="M1290" s="167" t="s">
        <v>3136</v>
      </c>
      <c r="N1290" s="167">
        <v>45838</v>
      </c>
      <c r="O1290" s="167">
        <v>46053</v>
      </c>
      <c r="P1290" s="163">
        <v>678</v>
      </c>
      <c r="Q1290" s="174">
        <v>3000</v>
      </c>
      <c r="R1290" s="175">
        <v>0.08</v>
      </c>
      <c r="S1290" s="176">
        <v>240</v>
      </c>
      <c r="T1290" s="164">
        <v>162720</v>
      </c>
      <c r="U1290" s="164">
        <v>56952</v>
      </c>
      <c r="V1290" s="171">
        <v>0.35</v>
      </c>
      <c r="W1290" s="164">
        <v>0</v>
      </c>
      <c r="X1290" s="160">
        <v>0</v>
      </c>
      <c r="Y1290" s="164">
        <v>0</v>
      </c>
      <c r="Z1290" s="177">
        <v>0</v>
      </c>
      <c r="AA1290" s="164">
        <v>0</v>
      </c>
      <c r="AB1290" s="160">
        <v>0</v>
      </c>
      <c r="AC1290" s="164">
        <v>105768</v>
      </c>
      <c r="AD1290" s="202">
        <v>0.65</v>
      </c>
      <c r="AE1290" s="147">
        <v>56952</v>
      </c>
      <c r="AF1290" s="219" t="s">
        <v>96</v>
      </c>
      <c r="AH1290" s="34" t="s">
        <v>43</v>
      </c>
    </row>
    <row r="1291" s="114" customFormat="1" ht="36" spans="1:34">
      <c r="A1291" s="37">
        <v>6</v>
      </c>
      <c r="B1291" s="37" t="s">
        <v>42</v>
      </c>
      <c r="C1291" s="37" t="s">
        <v>3131</v>
      </c>
      <c r="D1291" s="34" t="s">
        <v>43</v>
      </c>
      <c r="E1291" s="163" t="s">
        <v>3132</v>
      </c>
      <c r="F1291" s="163" t="s">
        <v>3132</v>
      </c>
      <c r="G1291" s="34" t="s">
        <v>114</v>
      </c>
      <c r="H1291" s="166" t="s">
        <v>3149</v>
      </c>
      <c r="I1291" s="163" t="s">
        <v>3150</v>
      </c>
      <c r="J1291" s="163" t="s">
        <v>3150</v>
      </c>
      <c r="K1291" s="163" t="s">
        <v>3151</v>
      </c>
      <c r="L1291" s="163" t="s">
        <v>3151</v>
      </c>
      <c r="M1291" s="167" t="s">
        <v>3136</v>
      </c>
      <c r="N1291" s="167">
        <v>45838</v>
      </c>
      <c r="O1291" s="167">
        <v>46053</v>
      </c>
      <c r="P1291" s="163">
        <v>100</v>
      </c>
      <c r="Q1291" s="174">
        <v>3000</v>
      </c>
      <c r="R1291" s="175">
        <v>0.08</v>
      </c>
      <c r="S1291" s="176">
        <v>240</v>
      </c>
      <c r="T1291" s="164">
        <v>24000</v>
      </c>
      <c r="U1291" s="164">
        <v>8400</v>
      </c>
      <c r="V1291" s="171">
        <v>0.35</v>
      </c>
      <c r="W1291" s="164">
        <v>0</v>
      </c>
      <c r="X1291" s="160">
        <v>0</v>
      </c>
      <c r="Y1291" s="164">
        <v>0</v>
      </c>
      <c r="Z1291" s="177">
        <v>0</v>
      </c>
      <c r="AA1291" s="164">
        <v>0</v>
      </c>
      <c r="AB1291" s="160">
        <v>0</v>
      </c>
      <c r="AC1291" s="164">
        <v>15600</v>
      </c>
      <c r="AD1291" s="202">
        <v>0.65</v>
      </c>
      <c r="AE1291" s="147">
        <v>8400</v>
      </c>
      <c r="AF1291" s="219" t="s">
        <v>96</v>
      </c>
      <c r="AH1291" s="34" t="s">
        <v>43</v>
      </c>
    </row>
    <row r="1292" s="114" customFormat="1" ht="36" spans="1:34">
      <c r="A1292" s="37">
        <v>7</v>
      </c>
      <c r="B1292" s="37" t="s">
        <v>42</v>
      </c>
      <c r="C1292" s="37" t="s">
        <v>3131</v>
      </c>
      <c r="D1292" s="34" t="s">
        <v>43</v>
      </c>
      <c r="E1292" s="163" t="s">
        <v>3132</v>
      </c>
      <c r="F1292" s="163" t="s">
        <v>3132</v>
      </c>
      <c r="G1292" s="34" t="s">
        <v>114</v>
      </c>
      <c r="H1292" s="166" t="s">
        <v>3152</v>
      </c>
      <c r="I1292" s="163" t="s">
        <v>3153</v>
      </c>
      <c r="J1292" s="163" t="s">
        <v>3153</v>
      </c>
      <c r="K1292" s="163" t="s">
        <v>3154</v>
      </c>
      <c r="L1292" s="163" t="s">
        <v>3154</v>
      </c>
      <c r="M1292" s="167" t="s">
        <v>3136</v>
      </c>
      <c r="N1292" s="167">
        <v>45838</v>
      </c>
      <c r="O1292" s="167">
        <v>46053</v>
      </c>
      <c r="P1292" s="163">
        <v>400</v>
      </c>
      <c r="Q1292" s="174">
        <v>3000</v>
      </c>
      <c r="R1292" s="175">
        <v>0.08</v>
      </c>
      <c r="S1292" s="176">
        <v>240</v>
      </c>
      <c r="T1292" s="164">
        <v>96000</v>
      </c>
      <c r="U1292" s="164">
        <v>33600</v>
      </c>
      <c r="V1292" s="171">
        <v>0.35</v>
      </c>
      <c r="W1292" s="164">
        <v>0</v>
      </c>
      <c r="X1292" s="160">
        <v>0</v>
      </c>
      <c r="Y1292" s="164">
        <v>0</v>
      </c>
      <c r="Z1292" s="177">
        <v>0</v>
      </c>
      <c r="AA1292" s="164">
        <v>0</v>
      </c>
      <c r="AB1292" s="160">
        <v>0</v>
      </c>
      <c r="AC1292" s="164">
        <v>62400</v>
      </c>
      <c r="AD1292" s="202">
        <v>0.65</v>
      </c>
      <c r="AE1292" s="147">
        <v>33600</v>
      </c>
      <c r="AF1292" s="219" t="s">
        <v>96</v>
      </c>
      <c r="AH1292" s="34" t="s">
        <v>43</v>
      </c>
    </row>
    <row r="1293" s="114" customFormat="1" ht="36" spans="1:34">
      <c r="A1293" s="37">
        <v>8</v>
      </c>
      <c r="B1293" s="37" t="s">
        <v>42</v>
      </c>
      <c r="C1293" s="37" t="s">
        <v>3131</v>
      </c>
      <c r="D1293" s="34" t="s">
        <v>43</v>
      </c>
      <c r="E1293" s="163" t="s">
        <v>3132</v>
      </c>
      <c r="F1293" s="163" t="s">
        <v>3132</v>
      </c>
      <c r="G1293" s="34" t="s">
        <v>114</v>
      </c>
      <c r="H1293" s="166" t="s">
        <v>3155</v>
      </c>
      <c r="I1293" s="163" t="s">
        <v>3156</v>
      </c>
      <c r="J1293" s="163" t="s">
        <v>3156</v>
      </c>
      <c r="K1293" s="163" t="s">
        <v>3142</v>
      </c>
      <c r="L1293" s="163" t="s">
        <v>3142</v>
      </c>
      <c r="M1293" s="167" t="s">
        <v>3136</v>
      </c>
      <c r="N1293" s="167">
        <v>45838</v>
      </c>
      <c r="O1293" s="167">
        <v>46053</v>
      </c>
      <c r="P1293" s="163">
        <v>100</v>
      </c>
      <c r="Q1293" s="174">
        <v>3000</v>
      </c>
      <c r="R1293" s="175">
        <v>0.08</v>
      </c>
      <c r="S1293" s="176">
        <v>240</v>
      </c>
      <c r="T1293" s="164">
        <v>24000</v>
      </c>
      <c r="U1293" s="164">
        <v>8400</v>
      </c>
      <c r="V1293" s="171">
        <v>0.35</v>
      </c>
      <c r="W1293" s="164">
        <v>0</v>
      </c>
      <c r="X1293" s="160">
        <v>0</v>
      </c>
      <c r="Y1293" s="164">
        <v>0</v>
      </c>
      <c r="Z1293" s="177">
        <v>0</v>
      </c>
      <c r="AA1293" s="164">
        <v>0</v>
      </c>
      <c r="AB1293" s="160">
        <v>0</v>
      </c>
      <c r="AC1293" s="164">
        <v>15600</v>
      </c>
      <c r="AD1293" s="202">
        <v>0.65</v>
      </c>
      <c r="AE1293" s="176">
        <v>8400</v>
      </c>
      <c r="AF1293" s="219" t="s">
        <v>96</v>
      </c>
      <c r="AH1293" s="34" t="s">
        <v>43</v>
      </c>
    </row>
    <row r="1294" s="114" customFormat="1" ht="36" spans="1:34">
      <c r="A1294" s="37">
        <v>9</v>
      </c>
      <c r="B1294" s="37" t="s">
        <v>42</v>
      </c>
      <c r="C1294" s="37" t="s">
        <v>3131</v>
      </c>
      <c r="D1294" s="34" t="s">
        <v>43</v>
      </c>
      <c r="E1294" s="163" t="s">
        <v>3132</v>
      </c>
      <c r="F1294" s="163" t="s">
        <v>3132</v>
      </c>
      <c r="G1294" s="34" t="s">
        <v>114</v>
      </c>
      <c r="H1294" s="166" t="s">
        <v>3157</v>
      </c>
      <c r="I1294" s="163" t="s">
        <v>3158</v>
      </c>
      <c r="J1294" s="163" t="s">
        <v>3158</v>
      </c>
      <c r="K1294" s="163" t="s">
        <v>3135</v>
      </c>
      <c r="L1294" s="163" t="s">
        <v>3135</v>
      </c>
      <c r="M1294" s="167" t="s">
        <v>3136</v>
      </c>
      <c r="N1294" s="167">
        <v>45838</v>
      </c>
      <c r="O1294" s="167">
        <v>46053</v>
      </c>
      <c r="P1294" s="163">
        <v>100</v>
      </c>
      <c r="Q1294" s="174">
        <v>3000</v>
      </c>
      <c r="R1294" s="175">
        <v>0.08</v>
      </c>
      <c r="S1294" s="176">
        <v>240</v>
      </c>
      <c r="T1294" s="164">
        <v>24000</v>
      </c>
      <c r="U1294" s="164">
        <v>8400</v>
      </c>
      <c r="V1294" s="171">
        <v>0.35</v>
      </c>
      <c r="W1294" s="164">
        <v>0</v>
      </c>
      <c r="X1294" s="160">
        <v>0</v>
      </c>
      <c r="Y1294" s="164">
        <v>0</v>
      </c>
      <c r="Z1294" s="177">
        <v>0</v>
      </c>
      <c r="AA1294" s="164">
        <v>0</v>
      </c>
      <c r="AB1294" s="160">
        <v>0</v>
      </c>
      <c r="AC1294" s="164">
        <v>15600</v>
      </c>
      <c r="AD1294" s="202">
        <v>0.65</v>
      </c>
      <c r="AE1294" s="147">
        <v>8400</v>
      </c>
      <c r="AF1294" s="219" t="s">
        <v>96</v>
      </c>
      <c r="AH1294" s="34" t="s">
        <v>43</v>
      </c>
    </row>
    <row r="1295" s="114" customFormat="1" ht="36" spans="1:34">
      <c r="A1295" s="37">
        <v>10</v>
      </c>
      <c r="B1295" s="37" t="s">
        <v>42</v>
      </c>
      <c r="C1295" s="37" t="s">
        <v>3131</v>
      </c>
      <c r="D1295" s="34" t="s">
        <v>43</v>
      </c>
      <c r="E1295" s="163" t="s">
        <v>3132</v>
      </c>
      <c r="F1295" s="163" t="s">
        <v>3132</v>
      </c>
      <c r="G1295" s="34" t="s">
        <v>114</v>
      </c>
      <c r="H1295" s="166" t="s">
        <v>3159</v>
      </c>
      <c r="I1295" s="163" t="s">
        <v>3160</v>
      </c>
      <c r="J1295" s="163" t="s">
        <v>3160</v>
      </c>
      <c r="K1295" s="163" t="s">
        <v>3135</v>
      </c>
      <c r="L1295" s="163" t="s">
        <v>3135</v>
      </c>
      <c r="M1295" s="167" t="s">
        <v>3136</v>
      </c>
      <c r="N1295" s="167">
        <v>45838</v>
      </c>
      <c r="O1295" s="167">
        <v>46053</v>
      </c>
      <c r="P1295" s="163">
        <v>108</v>
      </c>
      <c r="Q1295" s="174">
        <v>3000</v>
      </c>
      <c r="R1295" s="175">
        <v>0.08</v>
      </c>
      <c r="S1295" s="176">
        <v>240</v>
      </c>
      <c r="T1295" s="164">
        <v>25920</v>
      </c>
      <c r="U1295" s="164">
        <v>9072</v>
      </c>
      <c r="V1295" s="171">
        <v>0.35</v>
      </c>
      <c r="W1295" s="164">
        <v>0</v>
      </c>
      <c r="X1295" s="160">
        <v>0</v>
      </c>
      <c r="Y1295" s="164">
        <v>0</v>
      </c>
      <c r="Z1295" s="177">
        <v>0</v>
      </c>
      <c r="AA1295" s="164">
        <v>0</v>
      </c>
      <c r="AB1295" s="160">
        <v>0</v>
      </c>
      <c r="AC1295" s="164">
        <v>16848</v>
      </c>
      <c r="AD1295" s="202">
        <v>0.65</v>
      </c>
      <c r="AE1295" s="147">
        <v>9072</v>
      </c>
      <c r="AF1295" s="219" t="s">
        <v>96</v>
      </c>
      <c r="AH1295" s="34" t="s">
        <v>43</v>
      </c>
    </row>
    <row r="1296" s="114" customFormat="1" ht="36" spans="1:34">
      <c r="A1296" s="37">
        <v>11</v>
      </c>
      <c r="B1296" s="37" t="s">
        <v>42</v>
      </c>
      <c r="C1296" s="37" t="s">
        <v>3131</v>
      </c>
      <c r="D1296" s="34" t="s">
        <v>43</v>
      </c>
      <c r="E1296" s="163" t="s">
        <v>3132</v>
      </c>
      <c r="F1296" s="163" t="s">
        <v>3132</v>
      </c>
      <c r="G1296" s="34" t="s">
        <v>114</v>
      </c>
      <c r="H1296" s="166" t="s">
        <v>3161</v>
      </c>
      <c r="I1296" s="163" t="s">
        <v>3162</v>
      </c>
      <c r="J1296" s="163" t="s">
        <v>3162</v>
      </c>
      <c r="K1296" s="163" t="s">
        <v>3145</v>
      </c>
      <c r="L1296" s="163" t="s">
        <v>3145</v>
      </c>
      <c r="M1296" s="167" t="s">
        <v>3136</v>
      </c>
      <c r="N1296" s="167">
        <v>45838</v>
      </c>
      <c r="O1296" s="167">
        <v>46053</v>
      </c>
      <c r="P1296" s="163">
        <v>150</v>
      </c>
      <c r="Q1296" s="174">
        <v>3000</v>
      </c>
      <c r="R1296" s="175">
        <v>0.08</v>
      </c>
      <c r="S1296" s="176">
        <v>240</v>
      </c>
      <c r="T1296" s="164">
        <v>36000</v>
      </c>
      <c r="U1296" s="164">
        <v>12600</v>
      </c>
      <c r="V1296" s="171">
        <v>0.35</v>
      </c>
      <c r="W1296" s="164">
        <v>0</v>
      </c>
      <c r="X1296" s="160">
        <v>0</v>
      </c>
      <c r="Y1296" s="164">
        <v>0</v>
      </c>
      <c r="Z1296" s="177">
        <v>0</v>
      </c>
      <c r="AA1296" s="164">
        <v>0</v>
      </c>
      <c r="AB1296" s="160">
        <v>0</v>
      </c>
      <c r="AC1296" s="164">
        <v>23400</v>
      </c>
      <c r="AD1296" s="202">
        <v>0.65</v>
      </c>
      <c r="AE1296" s="176">
        <v>12600</v>
      </c>
      <c r="AF1296" s="219" t="s">
        <v>96</v>
      </c>
      <c r="AH1296" s="34" t="s">
        <v>43</v>
      </c>
    </row>
    <row r="1297" s="114" customFormat="1" ht="36" spans="1:34">
      <c r="A1297" s="37">
        <v>12</v>
      </c>
      <c r="B1297" s="37" t="s">
        <v>42</v>
      </c>
      <c r="C1297" s="37" t="s">
        <v>3131</v>
      </c>
      <c r="D1297" s="34" t="s">
        <v>43</v>
      </c>
      <c r="E1297" s="163" t="s">
        <v>3132</v>
      </c>
      <c r="F1297" s="163" t="s">
        <v>3132</v>
      </c>
      <c r="G1297" s="34" t="s">
        <v>114</v>
      </c>
      <c r="H1297" s="166" t="s">
        <v>3163</v>
      </c>
      <c r="I1297" s="163" t="s">
        <v>3164</v>
      </c>
      <c r="J1297" s="163" t="s">
        <v>3164</v>
      </c>
      <c r="K1297" s="163" t="s">
        <v>3165</v>
      </c>
      <c r="L1297" s="163" t="s">
        <v>3165</v>
      </c>
      <c r="M1297" s="167" t="s">
        <v>3136</v>
      </c>
      <c r="N1297" s="167">
        <v>45838</v>
      </c>
      <c r="O1297" s="167">
        <v>46053</v>
      </c>
      <c r="P1297" s="163">
        <v>1171</v>
      </c>
      <c r="Q1297" s="174">
        <v>3000</v>
      </c>
      <c r="R1297" s="175">
        <v>0.08</v>
      </c>
      <c r="S1297" s="176">
        <v>240</v>
      </c>
      <c r="T1297" s="164">
        <v>281040</v>
      </c>
      <c r="U1297" s="164">
        <v>98364</v>
      </c>
      <c r="V1297" s="171">
        <v>0.35</v>
      </c>
      <c r="W1297" s="164">
        <v>0</v>
      </c>
      <c r="X1297" s="160">
        <v>0</v>
      </c>
      <c r="Y1297" s="164">
        <v>0</v>
      </c>
      <c r="Z1297" s="177">
        <v>0</v>
      </c>
      <c r="AA1297" s="164">
        <v>0</v>
      </c>
      <c r="AB1297" s="160">
        <v>0</v>
      </c>
      <c r="AC1297" s="164">
        <v>182676</v>
      </c>
      <c r="AD1297" s="202">
        <v>0.65</v>
      </c>
      <c r="AE1297" s="147">
        <v>98364</v>
      </c>
      <c r="AF1297" s="219" t="s">
        <v>96</v>
      </c>
      <c r="AH1297" s="34" t="s">
        <v>43</v>
      </c>
    </row>
    <row r="1298" s="114" customFormat="1" ht="36" spans="1:34">
      <c r="A1298" s="37">
        <v>13</v>
      </c>
      <c r="B1298" s="37" t="s">
        <v>42</v>
      </c>
      <c r="C1298" s="37" t="s">
        <v>3131</v>
      </c>
      <c r="D1298" s="34" t="s">
        <v>43</v>
      </c>
      <c r="E1298" s="163" t="s">
        <v>3132</v>
      </c>
      <c r="F1298" s="163" t="s">
        <v>3132</v>
      </c>
      <c r="G1298" s="34" t="s">
        <v>114</v>
      </c>
      <c r="H1298" s="166" t="s">
        <v>3166</v>
      </c>
      <c r="I1298" s="163" t="s">
        <v>3167</v>
      </c>
      <c r="J1298" s="163" t="s">
        <v>3167</v>
      </c>
      <c r="K1298" s="163" t="s">
        <v>3139</v>
      </c>
      <c r="L1298" s="163" t="s">
        <v>3139</v>
      </c>
      <c r="M1298" s="167" t="s">
        <v>3136</v>
      </c>
      <c r="N1298" s="167">
        <v>45838</v>
      </c>
      <c r="O1298" s="167">
        <v>46053</v>
      </c>
      <c r="P1298" s="163">
        <v>157</v>
      </c>
      <c r="Q1298" s="174">
        <v>3000</v>
      </c>
      <c r="R1298" s="175">
        <v>0.08</v>
      </c>
      <c r="S1298" s="176">
        <v>240</v>
      </c>
      <c r="T1298" s="164">
        <v>37680</v>
      </c>
      <c r="U1298" s="164">
        <v>13188</v>
      </c>
      <c r="V1298" s="171">
        <v>0.35</v>
      </c>
      <c r="W1298" s="164">
        <v>0</v>
      </c>
      <c r="X1298" s="160">
        <v>0</v>
      </c>
      <c r="Y1298" s="164">
        <v>0</v>
      </c>
      <c r="Z1298" s="177">
        <v>0</v>
      </c>
      <c r="AA1298" s="164">
        <v>0</v>
      </c>
      <c r="AB1298" s="160">
        <v>0</v>
      </c>
      <c r="AC1298" s="164">
        <v>24492</v>
      </c>
      <c r="AD1298" s="202">
        <v>0.65</v>
      </c>
      <c r="AE1298" s="147">
        <v>13188</v>
      </c>
      <c r="AF1298" s="219" t="s">
        <v>96</v>
      </c>
      <c r="AH1298" s="34" t="s">
        <v>43</v>
      </c>
    </row>
    <row r="1299" s="114" customFormat="1" ht="36" spans="1:34">
      <c r="A1299" s="37">
        <v>14</v>
      </c>
      <c r="B1299" s="37" t="s">
        <v>42</v>
      </c>
      <c r="C1299" s="37" t="s">
        <v>3131</v>
      </c>
      <c r="D1299" s="34" t="s">
        <v>43</v>
      </c>
      <c r="E1299" s="163" t="s">
        <v>3132</v>
      </c>
      <c r="F1299" s="163" t="s">
        <v>3132</v>
      </c>
      <c r="G1299" s="34" t="s">
        <v>114</v>
      </c>
      <c r="H1299" s="166" t="s">
        <v>3168</v>
      </c>
      <c r="I1299" s="163" t="s">
        <v>3169</v>
      </c>
      <c r="J1299" s="163" t="s">
        <v>3169</v>
      </c>
      <c r="K1299" s="163" t="s">
        <v>3170</v>
      </c>
      <c r="L1299" s="163" t="s">
        <v>3170</v>
      </c>
      <c r="M1299" s="167" t="s">
        <v>3136</v>
      </c>
      <c r="N1299" s="167">
        <v>45838</v>
      </c>
      <c r="O1299" s="167">
        <v>46053</v>
      </c>
      <c r="P1299" s="163">
        <v>100</v>
      </c>
      <c r="Q1299" s="174">
        <v>3000</v>
      </c>
      <c r="R1299" s="175">
        <v>0.08</v>
      </c>
      <c r="S1299" s="176">
        <v>240</v>
      </c>
      <c r="T1299" s="164">
        <v>24000</v>
      </c>
      <c r="U1299" s="164">
        <v>8400</v>
      </c>
      <c r="V1299" s="171">
        <v>0.35</v>
      </c>
      <c r="W1299" s="164">
        <v>0</v>
      </c>
      <c r="X1299" s="160">
        <v>0</v>
      </c>
      <c r="Y1299" s="164">
        <v>0</v>
      </c>
      <c r="Z1299" s="177">
        <v>0</v>
      </c>
      <c r="AA1299" s="164">
        <v>0</v>
      </c>
      <c r="AB1299" s="160">
        <v>0</v>
      </c>
      <c r="AC1299" s="164">
        <v>15600</v>
      </c>
      <c r="AD1299" s="202">
        <v>0.65</v>
      </c>
      <c r="AE1299" s="147">
        <v>8400</v>
      </c>
      <c r="AF1299" s="219" t="s">
        <v>96</v>
      </c>
      <c r="AH1299" s="34" t="s">
        <v>43</v>
      </c>
    </row>
    <row r="1300" s="114" customFormat="1" ht="36" spans="1:34">
      <c r="A1300" s="37">
        <v>15</v>
      </c>
      <c r="B1300" s="37" t="s">
        <v>42</v>
      </c>
      <c r="C1300" s="37" t="s">
        <v>3131</v>
      </c>
      <c r="D1300" s="34" t="s">
        <v>43</v>
      </c>
      <c r="E1300" s="163" t="s">
        <v>3132</v>
      </c>
      <c r="F1300" s="163" t="s">
        <v>3132</v>
      </c>
      <c r="G1300" s="34" t="s">
        <v>114</v>
      </c>
      <c r="H1300" s="166" t="s">
        <v>3171</v>
      </c>
      <c r="I1300" s="163" t="s">
        <v>3172</v>
      </c>
      <c r="J1300" s="163" t="s">
        <v>3172</v>
      </c>
      <c r="K1300" s="163" t="s">
        <v>3139</v>
      </c>
      <c r="L1300" s="163" t="s">
        <v>3139</v>
      </c>
      <c r="M1300" s="167" t="s">
        <v>3136</v>
      </c>
      <c r="N1300" s="167">
        <v>45838</v>
      </c>
      <c r="O1300" s="167">
        <v>46053</v>
      </c>
      <c r="P1300" s="163">
        <v>202</v>
      </c>
      <c r="Q1300" s="174">
        <v>3000</v>
      </c>
      <c r="R1300" s="175">
        <v>0.08</v>
      </c>
      <c r="S1300" s="176">
        <v>240</v>
      </c>
      <c r="T1300" s="164">
        <v>48480</v>
      </c>
      <c r="U1300" s="164">
        <v>16968</v>
      </c>
      <c r="V1300" s="171">
        <v>0.35</v>
      </c>
      <c r="W1300" s="164">
        <v>0</v>
      </c>
      <c r="X1300" s="160">
        <v>0</v>
      </c>
      <c r="Y1300" s="164">
        <v>0</v>
      </c>
      <c r="Z1300" s="177">
        <v>0</v>
      </c>
      <c r="AA1300" s="164">
        <v>0</v>
      </c>
      <c r="AB1300" s="160">
        <v>0</v>
      </c>
      <c r="AC1300" s="164">
        <v>31512</v>
      </c>
      <c r="AD1300" s="202">
        <v>0.65</v>
      </c>
      <c r="AE1300" s="147">
        <v>16968</v>
      </c>
      <c r="AF1300" s="219" t="s">
        <v>96</v>
      </c>
      <c r="AH1300" s="34" t="s">
        <v>43</v>
      </c>
    </row>
    <row r="1301" s="114" customFormat="1" ht="36" spans="1:34">
      <c r="A1301" s="37">
        <v>16</v>
      </c>
      <c r="B1301" s="37" t="s">
        <v>42</v>
      </c>
      <c r="C1301" s="37" t="s">
        <v>3131</v>
      </c>
      <c r="D1301" s="34" t="s">
        <v>43</v>
      </c>
      <c r="E1301" s="163" t="s">
        <v>3132</v>
      </c>
      <c r="F1301" s="163" t="s">
        <v>3132</v>
      </c>
      <c r="G1301" s="34" t="s">
        <v>114</v>
      </c>
      <c r="H1301" s="166" t="s">
        <v>3173</v>
      </c>
      <c r="I1301" s="163" t="s">
        <v>3174</v>
      </c>
      <c r="J1301" s="163" t="s">
        <v>3174</v>
      </c>
      <c r="K1301" s="163" t="s">
        <v>3145</v>
      </c>
      <c r="L1301" s="163" t="s">
        <v>3145</v>
      </c>
      <c r="M1301" s="167" t="s">
        <v>3136</v>
      </c>
      <c r="N1301" s="167">
        <v>45838</v>
      </c>
      <c r="O1301" s="167">
        <v>46053</v>
      </c>
      <c r="P1301" s="163">
        <v>200</v>
      </c>
      <c r="Q1301" s="174">
        <v>3000</v>
      </c>
      <c r="R1301" s="175">
        <v>0.08</v>
      </c>
      <c r="S1301" s="176">
        <v>240</v>
      </c>
      <c r="T1301" s="164">
        <v>48000</v>
      </c>
      <c r="U1301" s="164">
        <v>16800</v>
      </c>
      <c r="V1301" s="171">
        <v>0.35</v>
      </c>
      <c r="W1301" s="164">
        <v>0</v>
      </c>
      <c r="X1301" s="160">
        <v>0</v>
      </c>
      <c r="Y1301" s="164">
        <v>0</v>
      </c>
      <c r="Z1301" s="177">
        <v>0</v>
      </c>
      <c r="AA1301" s="164">
        <v>0</v>
      </c>
      <c r="AB1301" s="160">
        <v>0</v>
      </c>
      <c r="AC1301" s="164">
        <v>31200</v>
      </c>
      <c r="AD1301" s="202">
        <v>0.65</v>
      </c>
      <c r="AE1301" s="147">
        <v>16800</v>
      </c>
      <c r="AF1301" s="219" t="s">
        <v>96</v>
      </c>
      <c r="AH1301" s="34" t="s">
        <v>43</v>
      </c>
    </row>
    <row r="1302" s="114" customFormat="1" ht="36" spans="1:34">
      <c r="A1302" s="37">
        <v>17</v>
      </c>
      <c r="B1302" s="37" t="s">
        <v>42</v>
      </c>
      <c r="C1302" s="37" t="s">
        <v>3131</v>
      </c>
      <c r="D1302" s="34" t="s">
        <v>43</v>
      </c>
      <c r="E1302" s="163" t="s">
        <v>3132</v>
      </c>
      <c r="F1302" s="163" t="s">
        <v>3132</v>
      </c>
      <c r="G1302" s="34" t="s">
        <v>114</v>
      </c>
      <c r="H1302" s="166" t="s">
        <v>3175</v>
      </c>
      <c r="I1302" s="163" t="s">
        <v>3176</v>
      </c>
      <c r="J1302" s="163" t="s">
        <v>3176</v>
      </c>
      <c r="K1302" s="163" t="s">
        <v>3151</v>
      </c>
      <c r="L1302" s="163" t="s">
        <v>3151</v>
      </c>
      <c r="M1302" s="167" t="s">
        <v>3136</v>
      </c>
      <c r="N1302" s="167">
        <v>45838</v>
      </c>
      <c r="O1302" s="167">
        <v>46053</v>
      </c>
      <c r="P1302" s="163">
        <v>100</v>
      </c>
      <c r="Q1302" s="174">
        <v>3000</v>
      </c>
      <c r="R1302" s="175">
        <v>0.08</v>
      </c>
      <c r="S1302" s="176">
        <v>240</v>
      </c>
      <c r="T1302" s="164">
        <v>24000</v>
      </c>
      <c r="U1302" s="164">
        <v>8400</v>
      </c>
      <c r="V1302" s="171">
        <v>0.35</v>
      </c>
      <c r="W1302" s="164">
        <v>0</v>
      </c>
      <c r="X1302" s="160">
        <v>0</v>
      </c>
      <c r="Y1302" s="164">
        <v>0</v>
      </c>
      <c r="Z1302" s="177">
        <v>0</v>
      </c>
      <c r="AA1302" s="164">
        <v>0</v>
      </c>
      <c r="AB1302" s="160">
        <v>0</v>
      </c>
      <c r="AC1302" s="164">
        <v>15600</v>
      </c>
      <c r="AD1302" s="202">
        <v>0.65</v>
      </c>
      <c r="AE1302" s="147">
        <v>8400</v>
      </c>
      <c r="AF1302" s="219" t="s">
        <v>96</v>
      </c>
      <c r="AH1302" s="34" t="s">
        <v>43</v>
      </c>
    </row>
    <row r="1303" s="114" customFormat="1" ht="36" spans="1:34">
      <c r="A1303" s="37">
        <v>18</v>
      </c>
      <c r="B1303" s="37" t="s">
        <v>42</v>
      </c>
      <c r="C1303" s="37" t="s">
        <v>3131</v>
      </c>
      <c r="D1303" s="34" t="s">
        <v>43</v>
      </c>
      <c r="E1303" s="163" t="s">
        <v>3132</v>
      </c>
      <c r="F1303" s="163" t="s">
        <v>3132</v>
      </c>
      <c r="G1303" s="34" t="s">
        <v>114</v>
      </c>
      <c r="H1303" s="166" t="s">
        <v>3177</v>
      </c>
      <c r="I1303" s="163" t="s">
        <v>3178</v>
      </c>
      <c r="J1303" s="163" t="s">
        <v>3178</v>
      </c>
      <c r="K1303" s="163" t="s">
        <v>3139</v>
      </c>
      <c r="L1303" s="163" t="s">
        <v>3139</v>
      </c>
      <c r="M1303" s="167" t="s">
        <v>3136</v>
      </c>
      <c r="N1303" s="167">
        <v>45838</v>
      </c>
      <c r="O1303" s="167">
        <v>46053</v>
      </c>
      <c r="P1303" s="163">
        <v>120</v>
      </c>
      <c r="Q1303" s="174">
        <v>3000</v>
      </c>
      <c r="R1303" s="175">
        <v>0.08</v>
      </c>
      <c r="S1303" s="176">
        <v>240</v>
      </c>
      <c r="T1303" s="164">
        <v>28800</v>
      </c>
      <c r="U1303" s="164">
        <v>10080</v>
      </c>
      <c r="V1303" s="171">
        <v>0.35</v>
      </c>
      <c r="W1303" s="164">
        <v>0</v>
      </c>
      <c r="X1303" s="160">
        <v>0</v>
      </c>
      <c r="Y1303" s="164">
        <v>0</v>
      </c>
      <c r="Z1303" s="177">
        <v>0</v>
      </c>
      <c r="AA1303" s="164">
        <v>0</v>
      </c>
      <c r="AB1303" s="160">
        <v>0</v>
      </c>
      <c r="AC1303" s="164">
        <v>18720</v>
      </c>
      <c r="AD1303" s="202">
        <v>0.65</v>
      </c>
      <c r="AE1303" s="147">
        <v>10080</v>
      </c>
      <c r="AF1303" s="219" t="s">
        <v>96</v>
      </c>
      <c r="AH1303" s="34" t="s">
        <v>43</v>
      </c>
    </row>
    <row r="1304" s="114" customFormat="1" ht="77.15" customHeight="1" spans="1:34">
      <c r="A1304" s="37">
        <v>19</v>
      </c>
      <c r="B1304" s="37" t="s">
        <v>42</v>
      </c>
      <c r="C1304" s="37" t="s">
        <v>3131</v>
      </c>
      <c r="D1304" s="34" t="s">
        <v>43</v>
      </c>
      <c r="E1304" s="163" t="s">
        <v>3132</v>
      </c>
      <c r="F1304" s="163" t="s">
        <v>3132</v>
      </c>
      <c r="G1304" s="34" t="s">
        <v>114</v>
      </c>
      <c r="H1304" s="166" t="s">
        <v>3179</v>
      </c>
      <c r="I1304" s="163" t="s">
        <v>3180</v>
      </c>
      <c r="J1304" s="163" t="s">
        <v>3180</v>
      </c>
      <c r="K1304" s="163" t="s">
        <v>3181</v>
      </c>
      <c r="L1304" s="163" t="s">
        <v>3181</v>
      </c>
      <c r="M1304" s="167" t="s">
        <v>3136</v>
      </c>
      <c r="N1304" s="167">
        <v>45838</v>
      </c>
      <c r="O1304" s="167">
        <v>46053</v>
      </c>
      <c r="P1304" s="163">
        <v>1775</v>
      </c>
      <c r="Q1304" s="174">
        <v>3000</v>
      </c>
      <c r="R1304" s="175">
        <v>0.08</v>
      </c>
      <c r="S1304" s="176">
        <v>240</v>
      </c>
      <c r="T1304" s="164">
        <v>426000</v>
      </c>
      <c r="U1304" s="164">
        <v>149100</v>
      </c>
      <c r="V1304" s="171">
        <v>0.35</v>
      </c>
      <c r="W1304" s="164">
        <v>0</v>
      </c>
      <c r="X1304" s="160">
        <v>0</v>
      </c>
      <c r="Y1304" s="164">
        <v>0</v>
      </c>
      <c r="Z1304" s="177">
        <v>0</v>
      </c>
      <c r="AA1304" s="164">
        <v>0</v>
      </c>
      <c r="AB1304" s="160">
        <v>0</v>
      </c>
      <c r="AC1304" s="164">
        <v>276900</v>
      </c>
      <c r="AD1304" s="202">
        <v>0.65</v>
      </c>
      <c r="AE1304" s="176">
        <v>149100</v>
      </c>
      <c r="AF1304" s="219" t="s">
        <v>96</v>
      </c>
      <c r="AH1304" s="34" t="s">
        <v>43</v>
      </c>
    </row>
    <row r="1305" s="114" customFormat="1" ht="36" spans="1:34">
      <c r="A1305" s="37">
        <v>20</v>
      </c>
      <c r="B1305" s="37" t="s">
        <v>42</v>
      </c>
      <c r="C1305" s="37" t="s">
        <v>3131</v>
      </c>
      <c r="D1305" s="34" t="s">
        <v>43</v>
      </c>
      <c r="E1305" s="163" t="s">
        <v>3132</v>
      </c>
      <c r="F1305" s="163" t="s">
        <v>3132</v>
      </c>
      <c r="G1305" s="34" t="s">
        <v>114</v>
      </c>
      <c r="H1305" s="166" t="s">
        <v>3182</v>
      </c>
      <c r="I1305" s="163" t="s">
        <v>3183</v>
      </c>
      <c r="J1305" s="163" t="s">
        <v>3183</v>
      </c>
      <c r="K1305" s="163" t="s">
        <v>3139</v>
      </c>
      <c r="L1305" s="163" t="s">
        <v>3139</v>
      </c>
      <c r="M1305" s="167" t="s">
        <v>3136</v>
      </c>
      <c r="N1305" s="167">
        <v>45838</v>
      </c>
      <c r="O1305" s="167">
        <v>46053</v>
      </c>
      <c r="P1305" s="163">
        <v>100</v>
      </c>
      <c r="Q1305" s="174">
        <v>3000</v>
      </c>
      <c r="R1305" s="175">
        <v>0.08</v>
      </c>
      <c r="S1305" s="176">
        <v>240</v>
      </c>
      <c r="T1305" s="164">
        <v>24000</v>
      </c>
      <c r="U1305" s="164">
        <v>8400</v>
      </c>
      <c r="V1305" s="171">
        <v>0.35</v>
      </c>
      <c r="W1305" s="164">
        <v>0</v>
      </c>
      <c r="X1305" s="160">
        <v>0</v>
      </c>
      <c r="Y1305" s="164">
        <v>0</v>
      </c>
      <c r="Z1305" s="177">
        <v>0</v>
      </c>
      <c r="AA1305" s="164">
        <v>0</v>
      </c>
      <c r="AB1305" s="160">
        <v>0</v>
      </c>
      <c r="AC1305" s="164">
        <v>15600</v>
      </c>
      <c r="AD1305" s="202">
        <v>0.65</v>
      </c>
      <c r="AE1305" s="147">
        <v>8400</v>
      </c>
      <c r="AF1305" s="219" t="s">
        <v>96</v>
      </c>
      <c r="AH1305" s="34" t="s">
        <v>43</v>
      </c>
    </row>
    <row r="1306" s="114" customFormat="1" ht="36" spans="1:34">
      <c r="A1306" s="37">
        <v>21</v>
      </c>
      <c r="B1306" s="37" t="s">
        <v>42</v>
      </c>
      <c r="C1306" s="37" t="s">
        <v>3131</v>
      </c>
      <c r="D1306" s="34" t="s">
        <v>43</v>
      </c>
      <c r="E1306" s="163" t="s">
        <v>3132</v>
      </c>
      <c r="F1306" s="163" t="s">
        <v>3132</v>
      </c>
      <c r="G1306" s="34" t="s">
        <v>114</v>
      </c>
      <c r="H1306" s="166" t="s">
        <v>3184</v>
      </c>
      <c r="I1306" s="163" t="s">
        <v>3185</v>
      </c>
      <c r="J1306" s="163" t="s">
        <v>3185</v>
      </c>
      <c r="K1306" s="163" t="s">
        <v>3139</v>
      </c>
      <c r="L1306" s="163" t="s">
        <v>3139</v>
      </c>
      <c r="M1306" s="167" t="s">
        <v>3136</v>
      </c>
      <c r="N1306" s="167">
        <v>45838</v>
      </c>
      <c r="O1306" s="167">
        <v>46053</v>
      </c>
      <c r="P1306" s="163">
        <v>415</v>
      </c>
      <c r="Q1306" s="174">
        <v>3000</v>
      </c>
      <c r="R1306" s="175">
        <v>0.08</v>
      </c>
      <c r="S1306" s="176">
        <v>240</v>
      </c>
      <c r="T1306" s="164">
        <v>99600</v>
      </c>
      <c r="U1306" s="164">
        <v>34860</v>
      </c>
      <c r="V1306" s="171">
        <v>0.35</v>
      </c>
      <c r="W1306" s="164">
        <v>0</v>
      </c>
      <c r="X1306" s="160">
        <v>0</v>
      </c>
      <c r="Y1306" s="164">
        <v>0</v>
      </c>
      <c r="Z1306" s="177">
        <v>0</v>
      </c>
      <c r="AA1306" s="164">
        <v>0</v>
      </c>
      <c r="AB1306" s="160">
        <v>0</v>
      </c>
      <c r="AC1306" s="164">
        <v>64740</v>
      </c>
      <c r="AD1306" s="202">
        <v>0.65</v>
      </c>
      <c r="AE1306" s="147">
        <v>34860</v>
      </c>
      <c r="AF1306" s="219" t="s">
        <v>96</v>
      </c>
      <c r="AH1306" s="34" t="s">
        <v>43</v>
      </c>
    </row>
    <row r="1307" s="114" customFormat="1" ht="36" spans="1:34">
      <c r="A1307" s="37">
        <v>22</v>
      </c>
      <c r="B1307" s="37" t="s">
        <v>42</v>
      </c>
      <c r="C1307" s="37" t="s">
        <v>3131</v>
      </c>
      <c r="D1307" s="34" t="s">
        <v>43</v>
      </c>
      <c r="E1307" s="163" t="s">
        <v>3132</v>
      </c>
      <c r="F1307" s="163" t="s">
        <v>3132</v>
      </c>
      <c r="G1307" s="34" t="s">
        <v>114</v>
      </c>
      <c r="H1307" s="166" t="s">
        <v>3186</v>
      </c>
      <c r="I1307" s="163" t="s">
        <v>3187</v>
      </c>
      <c r="J1307" s="163" t="s">
        <v>3187</v>
      </c>
      <c r="K1307" s="163" t="s">
        <v>3139</v>
      </c>
      <c r="L1307" s="163" t="s">
        <v>3139</v>
      </c>
      <c r="M1307" s="167" t="s">
        <v>3136</v>
      </c>
      <c r="N1307" s="167">
        <v>45838</v>
      </c>
      <c r="O1307" s="167">
        <v>46053</v>
      </c>
      <c r="P1307" s="163">
        <v>100</v>
      </c>
      <c r="Q1307" s="174">
        <v>3000</v>
      </c>
      <c r="R1307" s="175">
        <v>0.08</v>
      </c>
      <c r="S1307" s="176">
        <v>240</v>
      </c>
      <c r="T1307" s="164">
        <v>24000</v>
      </c>
      <c r="U1307" s="164">
        <v>8400</v>
      </c>
      <c r="V1307" s="171">
        <v>0.35</v>
      </c>
      <c r="W1307" s="164">
        <v>0</v>
      </c>
      <c r="X1307" s="160">
        <v>0</v>
      </c>
      <c r="Y1307" s="164">
        <v>0</v>
      </c>
      <c r="Z1307" s="177">
        <v>0</v>
      </c>
      <c r="AA1307" s="164">
        <v>0</v>
      </c>
      <c r="AB1307" s="160">
        <v>0</v>
      </c>
      <c r="AC1307" s="164">
        <v>15600</v>
      </c>
      <c r="AD1307" s="202">
        <v>0.65</v>
      </c>
      <c r="AE1307" s="147">
        <v>8400</v>
      </c>
      <c r="AF1307" s="219" t="s">
        <v>96</v>
      </c>
      <c r="AH1307" s="34" t="s">
        <v>43</v>
      </c>
    </row>
    <row r="1308" s="114" customFormat="1" ht="36" spans="1:34">
      <c r="A1308" s="37">
        <v>23</v>
      </c>
      <c r="B1308" s="37" t="s">
        <v>42</v>
      </c>
      <c r="C1308" s="37" t="s">
        <v>3131</v>
      </c>
      <c r="D1308" s="34" t="s">
        <v>43</v>
      </c>
      <c r="E1308" s="163" t="s">
        <v>3132</v>
      </c>
      <c r="F1308" s="163" t="s">
        <v>3132</v>
      </c>
      <c r="G1308" s="34" t="s">
        <v>114</v>
      </c>
      <c r="H1308" s="166" t="s">
        <v>3188</v>
      </c>
      <c r="I1308" s="163" t="s">
        <v>3189</v>
      </c>
      <c r="J1308" s="163" t="s">
        <v>3189</v>
      </c>
      <c r="K1308" s="163" t="s">
        <v>3190</v>
      </c>
      <c r="L1308" s="163" t="s">
        <v>3190</v>
      </c>
      <c r="M1308" s="167" t="s">
        <v>3136</v>
      </c>
      <c r="N1308" s="167">
        <v>45838</v>
      </c>
      <c r="O1308" s="167">
        <v>46053</v>
      </c>
      <c r="P1308" s="163">
        <v>250</v>
      </c>
      <c r="Q1308" s="174">
        <v>3000</v>
      </c>
      <c r="R1308" s="175">
        <v>0.08</v>
      </c>
      <c r="S1308" s="176">
        <v>240</v>
      </c>
      <c r="T1308" s="164">
        <v>60000</v>
      </c>
      <c r="U1308" s="164">
        <v>21000</v>
      </c>
      <c r="V1308" s="171">
        <v>0.35</v>
      </c>
      <c r="W1308" s="164">
        <v>0</v>
      </c>
      <c r="X1308" s="160">
        <v>0</v>
      </c>
      <c r="Y1308" s="164">
        <v>0</v>
      </c>
      <c r="Z1308" s="177">
        <v>0</v>
      </c>
      <c r="AA1308" s="164">
        <v>0</v>
      </c>
      <c r="AB1308" s="160">
        <v>0</v>
      </c>
      <c r="AC1308" s="164">
        <v>39000</v>
      </c>
      <c r="AD1308" s="202">
        <v>0.65</v>
      </c>
      <c r="AE1308" s="147">
        <v>21000</v>
      </c>
      <c r="AF1308" s="219" t="s">
        <v>96</v>
      </c>
      <c r="AH1308" s="34" t="s">
        <v>43</v>
      </c>
    </row>
    <row r="1309" s="114" customFormat="1" ht="36" spans="1:34">
      <c r="A1309" s="37">
        <v>24</v>
      </c>
      <c r="B1309" s="37" t="s">
        <v>42</v>
      </c>
      <c r="C1309" s="37" t="s">
        <v>3131</v>
      </c>
      <c r="D1309" s="34" t="s">
        <v>43</v>
      </c>
      <c r="E1309" s="163" t="s">
        <v>3132</v>
      </c>
      <c r="F1309" s="163" t="s">
        <v>3132</v>
      </c>
      <c r="G1309" s="34" t="s">
        <v>114</v>
      </c>
      <c r="H1309" s="166" t="s">
        <v>3191</v>
      </c>
      <c r="I1309" s="163" t="s">
        <v>3192</v>
      </c>
      <c r="J1309" s="163" t="s">
        <v>3192</v>
      </c>
      <c r="K1309" s="163" t="s">
        <v>3142</v>
      </c>
      <c r="L1309" s="163" t="s">
        <v>3142</v>
      </c>
      <c r="M1309" s="167" t="s">
        <v>3136</v>
      </c>
      <c r="N1309" s="167">
        <v>45838</v>
      </c>
      <c r="O1309" s="167">
        <v>46053</v>
      </c>
      <c r="P1309" s="163">
        <v>100</v>
      </c>
      <c r="Q1309" s="174">
        <v>3000</v>
      </c>
      <c r="R1309" s="175">
        <v>0.08</v>
      </c>
      <c r="S1309" s="176">
        <v>240</v>
      </c>
      <c r="T1309" s="164">
        <v>24000</v>
      </c>
      <c r="U1309" s="164">
        <v>8400</v>
      </c>
      <c r="V1309" s="171">
        <v>0.35</v>
      </c>
      <c r="W1309" s="164">
        <v>0</v>
      </c>
      <c r="X1309" s="160">
        <v>0</v>
      </c>
      <c r="Y1309" s="164">
        <v>0</v>
      </c>
      <c r="Z1309" s="177">
        <v>0</v>
      </c>
      <c r="AA1309" s="164">
        <v>0</v>
      </c>
      <c r="AB1309" s="160">
        <v>0</v>
      </c>
      <c r="AC1309" s="164">
        <v>15600</v>
      </c>
      <c r="AD1309" s="202">
        <v>0.65</v>
      </c>
      <c r="AE1309" s="176">
        <v>8400</v>
      </c>
      <c r="AF1309" s="219" t="s">
        <v>96</v>
      </c>
      <c r="AH1309" s="34" t="s">
        <v>43</v>
      </c>
    </row>
    <row r="1310" s="114" customFormat="1" ht="36" spans="1:34">
      <c r="A1310" s="37">
        <v>25</v>
      </c>
      <c r="B1310" s="37" t="s">
        <v>42</v>
      </c>
      <c r="C1310" s="37" t="s">
        <v>3131</v>
      </c>
      <c r="D1310" s="34" t="s">
        <v>43</v>
      </c>
      <c r="E1310" s="163" t="s">
        <v>3132</v>
      </c>
      <c r="F1310" s="163" t="s">
        <v>3132</v>
      </c>
      <c r="G1310" s="34" t="s">
        <v>114</v>
      </c>
      <c r="H1310" s="166" t="s">
        <v>3193</v>
      </c>
      <c r="I1310" s="163" t="s">
        <v>3194</v>
      </c>
      <c r="J1310" s="163" t="s">
        <v>3194</v>
      </c>
      <c r="K1310" s="163" t="s">
        <v>3190</v>
      </c>
      <c r="L1310" s="163" t="s">
        <v>3190</v>
      </c>
      <c r="M1310" s="167" t="s">
        <v>3136</v>
      </c>
      <c r="N1310" s="167">
        <v>45838</v>
      </c>
      <c r="O1310" s="167">
        <v>46053</v>
      </c>
      <c r="P1310" s="163">
        <v>100</v>
      </c>
      <c r="Q1310" s="174">
        <v>3000</v>
      </c>
      <c r="R1310" s="175">
        <v>0.08</v>
      </c>
      <c r="S1310" s="176">
        <v>240</v>
      </c>
      <c r="T1310" s="164">
        <v>24000</v>
      </c>
      <c r="U1310" s="164">
        <v>8400</v>
      </c>
      <c r="V1310" s="171">
        <v>0.35</v>
      </c>
      <c r="W1310" s="164">
        <v>0</v>
      </c>
      <c r="X1310" s="160">
        <v>0</v>
      </c>
      <c r="Y1310" s="164">
        <v>0</v>
      </c>
      <c r="Z1310" s="177">
        <v>0</v>
      </c>
      <c r="AA1310" s="164">
        <v>0</v>
      </c>
      <c r="AB1310" s="160">
        <v>0</v>
      </c>
      <c r="AC1310" s="164">
        <v>15600</v>
      </c>
      <c r="AD1310" s="202">
        <v>0.65</v>
      </c>
      <c r="AE1310" s="176">
        <v>8400</v>
      </c>
      <c r="AF1310" s="219" t="s">
        <v>96</v>
      </c>
      <c r="AH1310" s="34" t="s">
        <v>43</v>
      </c>
    </row>
    <row r="1311" s="114" customFormat="1" ht="36" spans="1:34">
      <c r="A1311" s="37">
        <v>26</v>
      </c>
      <c r="B1311" s="37" t="s">
        <v>42</v>
      </c>
      <c r="C1311" s="37" t="s">
        <v>3131</v>
      </c>
      <c r="D1311" s="34" t="s">
        <v>43</v>
      </c>
      <c r="E1311" s="163" t="s">
        <v>3132</v>
      </c>
      <c r="F1311" s="163" t="s">
        <v>3132</v>
      </c>
      <c r="G1311" s="34" t="s">
        <v>114</v>
      </c>
      <c r="H1311" s="166" t="s">
        <v>3195</v>
      </c>
      <c r="I1311" s="163" t="s">
        <v>3196</v>
      </c>
      <c r="J1311" s="163" t="s">
        <v>3196</v>
      </c>
      <c r="K1311" s="163" t="s">
        <v>3145</v>
      </c>
      <c r="L1311" s="163" t="s">
        <v>3145</v>
      </c>
      <c r="M1311" s="167" t="s">
        <v>3136</v>
      </c>
      <c r="N1311" s="167">
        <v>45838</v>
      </c>
      <c r="O1311" s="167">
        <v>46053</v>
      </c>
      <c r="P1311" s="163">
        <v>200</v>
      </c>
      <c r="Q1311" s="174">
        <v>3000</v>
      </c>
      <c r="R1311" s="175">
        <v>0.08</v>
      </c>
      <c r="S1311" s="176">
        <v>240</v>
      </c>
      <c r="T1311" s="164">
        <v>48000</v>
      </c>
      <c r="U1311" s="164">
        <v>16800</v>
      </c>
      <c r="V1311" s="171">
        <v>0.35</v>
      </c>
      <c r="W1311" s="164">
        <v>0</v>
      </c>
      <c r="X1311" s="160">
        <v>0</v>
      </c>
      <c r="Y1311" s="164">
        <v>0</v>
      </c>
      <c r="Z1311" s="177">
        <v>0</v>
      </c>
      <c r="AA1311" s="164">
        <v>0</v>
      </c>
      <c r="AB1311" s="160">
        <v>0</v>
      </c>
      <c r="AC1311" s="164">
        <v>31200</v>
      </c>
      <c r="AD1311" s="202">
        <v>0.65</v>
      </c>
      <c r="AE1311" s="176">
        <v>16800</v>
      </c>
      <c r="AF1311" s="219" t="s">
        <v>96</v>
      </c>
      <c r="AH1311" s="34" t="s">
        <v>43</v>
      </c>
    </row>
    <row r="1312" s="114" customFormat="1" ht="36" spans="1:34">
      <c r="A1312" s="37">
        <v>27</v>
      </c>
      <c r="B1312" s="37" t="s">
        <v>42</v>
      </c>
      <c r="C1312" s="37" t="s">
        <v>3131</v>
      </c>
      <c r="D1312" s="34" t="s">
        <v>43</v>
      </c>
      <c r="E1312" s="163" t="s">
        <v>3132</v>
      </c>
      <c r="F1312" s="163" t="s">
        <v>3132</v>
      </c>
      <c r="G1312" s="34" t="s">
        <v>114</v>
      </c>
      <c r="H1312" s="166" t="s">
        <v>3197</v>
      </c>
      <c r="I1312" s="163" t="s">
        <v>3198</v>
      </c>
      <c r="J1312" s="163" t="s">
        <v>3198</v>
      </c>
      <c r="K1312" s="163" t="s">
        <v>3199</v>
      </c>
      <c r="L1312" s="163" t="s">
        <v>3199</v>
      </c>
      <c r="M1312" s="167" t="s">
        <v>3136</v>
      </c>
      <c r="N1312" s="167">
        <v>45838</v>
      </c>
      <c r="O1312" s="167">
        <v>46053</v>
      </c>
      <c r="P1312" s="163">
        <v>1065</v>
      </c>
      <c r="Q1312" s="174">
        <v>3000</v>
      </c>
      <c r="R1312" s="175">
        <v>0.08</v>
      </c>
      <c r="S1312" s="176">
        <v>240</v>
      </c>
      <c r="T1312" s="164">
        <v>255600</v>
      </c>
      <c r="U1312" s="164">
        <v>89460</v>
      </c>
      <c r="V1312" s="171">
        <v>0.35</v>
      </c>
      <c r="W1312" s="164">
        <v>0</v>
      </c>
      <c r="X1312" s="160">
        <v>0</v>
      </c>
      <c r="Y1312" s="164">
        <v>0</v>
      </c>
      <c r="Z1312" s="177">
        <v>0</v>
      </c>
      <c r="AA1312" s="164">
        <v>0</v>
      </c>
      <c r="AB1312" s="160">
        <v>0</v>
      </c>
      <c r="AC1312" s="164">
        <v>166140</v>
      </c>
      <c r="AD1312" s="202">
        <v>0.65</v>
      </c>
      <c r="AE1312" s="147">
        <v>89460</v>
      </c>
      <c r="AF1312" s="219" t="s">
        <v>96</v>
      </c>
      <c r="AH1312" s="34" t="s">
        <v>43</v>
      </c>
    </row>
    <row r="1313" s="114" customFormat="1" ht="36" spans="1:34">
      <c r="A1313" s="37">
        <v>28</v>
      </c>
      <c r="B1313" s="37" t="s">
        <v>42</v>
      </c>
      <c r="C1313" s="37" t="s">
        <v>3131</v>
      </c>
      <c r="D1313" s="34" t="s">
        <v>43</v>
      </c>
      <c r="E1313" s="163" t="s">
        <v>3132</v>
      </c>
      <c r="F1313" s="163" t="s">
        <v>3132</v>
      </c>
      <c r="G1313" s="34" t="s">
        <v>114</v>
      </c>
      <c r="H1313" s="166" t="s">
        <v>3200</v>
      </c>
      <c r="I1313" s="163" t="s">
        <v>3201</v>
      </c>
      <c r="J1313" s="163" t="s">
        <v>3201</v>
      </c>
      <c r="K1313" s="163" t="s">
        <v>3202</v>
      </c>
      <c r="L1313" s="163" t="s">
        <v>3202</v>
      </c>
      <c r="M1313" s="167" t="s">
        <v>3136</v>
      </c>
      <c r="N1313" s="167">
        <v>45838</v>
      </c>
      <c r="O1313" s="167">
        <v>46053</v>
      </c>
      <c r="P1313" s="163">
        <v>210</v>
      </c>
      <c r="Q1313" s="174">
        <v>3000</v>
      </c>
      <c r="R1313" s="175">
        <v>0.08</v>
      </c>
      <c r="S1313" s="176">
        <v>240</v>
      </c>
      <c r="T1313" s="164">
        <v>50400</v>
      </c>
      <c r="U1313" s="164">
        <v>17640</v>
      </c>
      <c r="V1313" s="171">
        <v>0.35</v>
      </c>
      <c r="W1313" s="164">
        <v>0</v>
      </c>
      <c r="X1313" s="160">
        <v>0</v>
      </c>
      <c r="Y1313" s="164">
        <v>0</v>
      </c>
      <c r="Z1313" s="177">
        <v>0</v>
      </c>
      <c r="AA1313" s="164">
        <v>0</v>
      </c>
      <c r="AB1313" s="160">
        <v>0</v>
      </c>
      <c r="AC1313" s="164">
        <v>32760</v>
      </c>
      <c r="AD1313" s="202">
        <v>0.65</v>
      </c>
      <c r="AE1313" s="147">
        <v>17640</v>
      </c>
      <c r="AF1313" s="219" t="s">
        <v>96</v>
      </c>
      <c r="AH1313" s="34" t="s">
        <v>43</v>
      </c>
    </row>
    <row r="1314" s="114" customFormat="1" ht="36" spans="1:34">
      <c r="A1314" s="37">
        <v>29</v>
      </c>
      <c r="B1314" s="37" t="s">
        <v>42</v>
      </c>
      <c r="C1314" s="37" t="s">
        <v>3131</v>
      </c>
      <c r="D1314" s="34" t="s">
        <v>43</v>
      </c>
      <c r="E1314" s="163" t="s">
        <v>3132</v>
      </c>
      <c r="F1314" s="163" t="s">
        <v>3132</v>
      </c>
      <c r="G1314" s="34" t="s">
        <v>114</v>
      </c>
      <c r="H1314" s="166" t="s">
        <v>3203</v>
      </c>
      <c r="I1314" s="163" t="s">
        <v>3204</v>
      </c>
      <c r="J1314" s="163" t="s">
        <v>3204</v>
      </c>
      <c r="K1314" s="163" t="s">
        <v>3205</v>
      </c>
      <c r="L1314" s="163" t="s">
        <v>3205</v>
      </c>
      <c r="M1314" s="167" t="s">
        <v>3136</v>
      </c>
      <c r="N1314" s="167">
        <v>45838</v>
      </c>
      <c r="O1314" s="167">
        <v>46053</v>
      </c>
      <c r="P1314" s="163">
        <v>90</v>
      </c>
      <c r="Q1314" s="174">
        <v>3000</v>
      </c>
      <c r="R1314" s="175">
        <v>0.08</v>
      </c>
      <c r="S1314" s="176">
        <v>240</v>
      </c>
      <c r="T1314" s="164">
        <v>21600</v>
      </c>
      <c r="U1314" s="164">
        <v>7560</v>
      </c>
      <c r="V1314" s="171">
        <v>0.35</v>
      </c>
      <c r="W1314" s="164">
        <v>0</v>
      </c>
      <c r="X1314" s="160">
        <v>0</v>
      </c>
      <c r="Y1314" s="164">
        <v>0</v>
      </c>
      <c r="Z1314" s="177">
        <v>0</v>
      </c>
      <c r="AA1314" s="164">
        <v>0</v>
      </c>
      <c r="AB1314" s="160">
        <v>0</v>
      </c>
      <c r="AC1314" s="164">
        <v>14040</v>
      </c>
      <c r="AD1314" s="202">
        <v>0.65</v>
      </c>
      <c r="AE1314" s="147">
        <v>7560</v>
      </c>
      <c r="AF1314" s="219" t="s">
        <v>96</v>
      </c>
      <c r="AH1314" s="34" t="s">
        <v>43</v>
      </c>
    </row>
    <row r="1315" s="114" customFormat="1" ht="48" spans="1:34">
      <c r="A1315" s="37">
        <v>30</v>
      </c>
      <c r="B1315" s="37" t="s">
        <v>42</v>
      </c>
      <c r="C1315" s="37" t="s">
        <v>3131</v>
      </c>
      <c r="D1315" s="34" t="s">
        <v>43</v>
      </c>
      <c r="E1315" s="163" t="s">
        <v>3132</v>
      </c>
      <c r="F1315" s="163" t="s">
        <v>3132</v>
      </c>
      <c r="G1315" s="34" t="s">
        <v>114</v>
      </c>
      <c r="H1315" s="166" t="s">
        <v>3206</v>
      </c>
      <c r="I1315" s="163" t="s">
        <v>3207</v>
      </c>
      <c r="J1315" s="163" t="s">
        <v>3207</v>
      </c>
      <c r="K1315" s="163" t="s">
        <v>3208</v>
      </c>
      <c r="L1315" s="163" t="s">
        <v>3208</v>
      </c>
      <c r="M1315" s="167" t="s">
        <v>3136</v>
      </c>
      <c r="N1315" s="167">
        <v>45838</v>
      </c>
      <c r="O1315" s="167">
        <v>46053</v>
      </c>
      <c r="P1315" s="163">
        <v>507</v>
      </c>
      <c r="Q1315" s="174">
        <v>3000</v>
      </c>
      <c r="R1315" s="175">
        <v>0.08</v>
      </c>
      <c r="S1315" s="176">
        <v>240</v>
      </c>
      <c r="T1315" s="164">
        <v>121680</v>
      </c>
      <c r="U1315" s="164">
        <v>42588</v>
      </c>
      <c r="V1315" s="171">
        <v>0.35</v>
      </c>
      <c r="W1315" s="164">
        <v>0</v>
      </c>
      <c r="X1315" s="160">
        <v>0</v>
      </c>
      <c r="Y1315" s="164">
        <v>0</v>
      </c>
      <c r="Z1315" s="177">
        <v>0</v>
      </c>
      <c r="AA1315" s="164">
        <v>0</v>
      </c>
      <c r="AB1315" s="160">
        <v>0</v>
      </c>
      <c r="AC1315" s="164">
        <v>79092</v>
      </c>
      <c r="AD1315" s="202">
        <v>0.65</v>
      </c>
      <c r="AE1315" s="176">
        <v>42588</v>
      </c>
      <c r="AF1315" s="219" t="s">
        <v>96</v>
      </c>
      <c r="AH1315" s="34" t="s">
        <v>43</v>
      </c>
    </row>
    <row r="1316" s="114" customFormat="1" ht="36" spans="1:34">
      <c r="A1316" s="37">
        <v>31</v>
      </c>
      <c r="B1316" s="37" t="s">
        <v>42</v>
      </c>
      <c r="C1316" s="37" t="s">
        <v>3131</v>
      </c>
      <c r="D1316" s="34" t="s">
        <v>43</v>
      </c>
      <c r="E1316" s="163" t="s">
        <v>3132</v>
      </c>
      <c r="F1316" s="163" t="s">
        <v>3132</v>
      </c>
      <c r="G1316" s="34" t="s">
        <v>114</v>
      </c>
      <c r="H1316" s="166" t="s">
        <v>3209</v>
      </c>
      <c r="I1316" s="163" t="s">
        <v>3210</v>
      </c>
      <c r="J1316" s="163" t="s">
        <v>3210</v>
      </c>
      <c r="K1316" s="163" t="s">
        <v>3211</v>
      </c>
      <c r="L1316" s="163" t="s">
        <v>3211</v>
      </c>
      <c r="M1316" s="167" t="s">
        <v>3136</v>
      </c>
      <c r="N1316" s="167">
        <v>45838</v>
      </c>
      <c r="O1316" s="167">
        <v>46053</v>
      </c>
      <c r="P1316" s="163">
        <v>70</v>
      </c>
      <c r="Q1316" s="174">
        <v>3000</v>
      </c>
      <c r="R1316" s="175">
        <v>0.08</v>
      </c>
      <c r="S1316" s="176">
        <v>240</v>
      </c>
      <c r="T1316" s="164">
        <v>16800</v>
      </c>
      <c r="U1316" s="164">
        <v>5880</v>
      </c>
      <c r="V1316" s="171">
        <v>0.35</v>
      </c>
      <c r="W1316" s="164">
        <v>0</v>
      </c>
      <c r="X1316" s="160">
        <v>0</v>
      </c>
      <c r="Y1316" s="164">
        <v>0</v>
      </c>
      <c r="Z1316" s="177">
        <v>0</v>
      </c>
      <c r="AA1316" s="164">
        <v>0</v>
      </c>
      <c r="AB1316" s="160">
        <v>0</v>
      </c>
      <c r="AC1316" s="164">
        <v>10920</v>
      </c>
      <c r="AD1316" s="202">
        <v>0.65</v>
      </c>
      <c r="AE1316" s="147">
        <v>5880</v>
      </c>
      <c r="AF1316" s="219" t="s">
        <v>96</v>
      </c>
      <c r="AH1316" s="34" t="s">
        <v>43</v>
      </c>
    </row>
    <row r="1317" s="114" customFormat="1" ht="36" spans="1:34">
      <c r="A1317" s="37">
        <v>32</v>
      </c>
      <c r="B1317" s="37" t="s">
        <v>42</v>
      </c>
      <c r="C1317" s="37" t="s">
        <v>3131</v>
      </c>
      <c r="D1317" s="34" t="s">
        <v>43</v>
      </c>
      <c r="E1317" s="163" t="s">
        <v>3132</v>
      </c>
      <c r="F1317" s="163" t="s">
        <v>3132</v>
      </c>
      <c r="G1317" s="34" t="s">
        <v>114</v>
      </c>
      <c r="H1317" s="166" t="s">
        <v>3212</v>
      </c>
      <c r="I1317" s="163" t="s">
        <v>3213</v>
      </c>
      <c r="J1317" s="163" t="s">
        <v>3213</v>
      </c>
      <c r="K1317" s="163" t="s">
        <v>3214</v>
      </c>
      <c r="L1317" s="163" t="s">
        <v>3214</v>
      </c>
      <c r="M1317" s="167" t="s">
        <v>3136</v>
      </c>
      <c r="N1317" s="167">
        <v>45838</v>
      </c>
      <c r="O1317" s="167">
        <v>46053</v>
      </c>
      <c r="P1317" s="163">
        <v>2351</v>
      </c>
      <c r="Q1317" s="174">
        <v>3000</v>
      </c>
      <c r="R1317" s="175">
        <v>0.08</v>
      </c>
      <c r="S1317" s="176">
        <v>240</v>
      </c>
      <c r="T1317" s="164">
        <v>564240</v>
      </c>
      <c r="U1317" s="164">
        <v>197484</v>
      </c>
      <c r="V1317" s="171">
        <v>0.35</v>
      </c>
      <c r="W1317" s="164">
        <v>0</v>
      </c>
      <c r="X1317" s="160">
        <v>0</v>
      </c>
      <c r="Y1317" s="164">
        <v>0</v>
      </c>
      <c r="Z1317" s="177">
        <v>0</v>
      </c>
      <c r="AA1317" s="164">
        <v>0</v>
      </c>
      <c r="AB1317" s="160">
        <v>0</v>
      </c>
      <c r="AC1317" s="164">
        <v>366756</v>
      </c>
      <c r="AD1317" s="202">
        <v>0.65</v>
      </c>
      <c r="AE1317" s="147">
        <v>197484</v>
      </c>
      <c r="AF1317" s="219" t="s">
        <v>96</v>
      </c>
      <c r="AH1317" s="34" t="s">
        <v>43</v>
      </c>
    </row>
    <row r="1318" s="114" customFormat="1" ht="36" spans="1:34">
      <c r="A1318" s="37">
        <v>33</v>
      </c>
      <c r="B1318" s="37" t="s">
        <v>42</v>
      </c>
      <c r="C1318" s="37" t="s">
        <v>3131</v>
      </c>
      <c r="D1318" s="34" t="s">
        <v>43</v>
      </c>
      <c r="E1318" s="163" t="s">
        <v>3132</v>
      </c>
      <c r="F1318" s="163" t="s">
        <v>3132</v>
      </c>
      <c r="G1318" s="34" t="s">
        <v>114</v>
      </c>
      <c r="H1318" s="166" t="s">
        <v>3215</v>
      </c>
      <c r="I1318" s="163" t="s">
        <v>3216</v>
      </c>
      <c r="J1318" s="163" t="s">
        <v>3216</v>
      </c>
      <c r="K1318" s="163" t="s">
        <v>3217</v>
      </c>
      <c r="L1318" s="163" t="s">
        <v>3217</v>
      </c>
      <c r="M1318" s="167" t="s">
        <v>3136</v>
      </c>
      <c r="N1318" s="167">
        <v>45838</v>
      </c>
      <c r="O1318" s="167">
        <v>46053</v>
      </c>
      <c r="P1318" s="163">
        <v>1133</v>
      </c>
      <c r="Q1318" s="174">
        <v>3000</v>
      </c>
      <c r="R1318" s="175">
        <v>0.08</v>
      </c>
      <c r="S1318" s="176">
        <v>240</v>
      </c>
      <c r="T1318" s="164">
        <v>271920</v>
      </c>
      <c r="U1318" s="164">
        <v>95172</v>
      </c>
      <c r="V1318" s="171">
        <v>0.35</v>
      </c>
      <c r="W1318" s="164">
        <v>0</v>
      </c>
      <c r="X1318" s="160">
        <v>0</v>
      </c>
      <c r="Y1318" s="164">
        <v>0</v>
      </c>
      <c r="Z1318" s="177">
        <v>0</v>
      </c>
      <c r="AA1318" s="164">
        <v>0</v>
      </c>
      <c r="AB1318" s="160">
        <v>0</v>
      </c>
      <c r="AC1318" s="164">
        <v>176748</v>
      </c>
      <c r="AD1318" s="202">
        <v>0.65</v>
      </c>
      <c r="AE1318" s="147">
        <v>95172</v>
      </c>
      <c r="AF1318" s="219" t="s">
        <v>96</v>
      </c>
      <c r="AH1318" s="34" t="s">
        <v>43</v>
      </c>
    </row>
    <row r="1319" s="114" customFormat="1" ht="60" spans="1:34">
      <c r="A1319" s="37">
        <v>34</v>
      </c>
      <c r="B1319" s="37" t="s">
        <v>42</v>
      </c>
      <c r="C1319" s="37" t="s">
        <v>3131</v>
      </c>
      <c r="D1319" s="34" t="s">
        <v>43</v>
      </c>
      <c r="E1319" s="163" t="s">
        <v>3132</v>
      </c>
      <c r="F1319" s="163" t="s">
        <v>3132</v>
      </c>
      <c r="G1319" s="34" t="s">
        <v>114</v>
      </c>
      <c r="H1319" s="166" t="s">
        <v>3218</v>
      </c>
      <c r="I1319" s="163" t="s">
        <v>3219</v>
      </c>
      <c r="J1319" s="163" t="s">
        <v>3219</v>
      </c>
      <c r="K1319" s="163" t="s">
        <v>3220</v>
      </c>
      <c r="L1319" s="163" t="s">
        <v>3220</v>
      </c>
      <c r="M1319" s="167" t="s">
        <v>3136</v>
      </c>
      <c r="N1319" s="167">
        <v>45838</v>
      </c>
      <c r="O1319" s="167">
        <v>46053</v>
      </c>
      <c r="P1319" s="163">
        <v>60</v>
      </c>
      <c r="Q1319" s="174">
        <v>3000</v>
      </c>
      <c r="R1319" s="175">
        <v>0.08</v>
      </c>
      <c r="S1319" s="176">
        <v>240</v>
      </c>
      <c r="T1319" s="164">
        <v>14400</v>
      </c>
      <c r="U1319" s="164">
        <v>5040</v>
      </c>
      <c r="V1319" s="171">
        <v>0.35</v>
      </c>
      <c r="W1319" s="164">
        <v>0</v>
      </c>
      <c r="X1319" s="160">
        <v>0</v>
      </c>
      <c r="Y1319" s="164">
        <v>0</v>
      </c>
      <c r="Z1319" s="177">
        <v>0</v>
      </c>
      <c r="AA1319" s="164">
        <v>0</v>
      </c>
      <c r="AB1319" s="160">
        <v>0</v>
      </c>
      <c r="AC1319" s="164">
        <v>9360</v>
      </c>
      <c r="AD1319" s="202">
        <v>0.65</v>
      </c>
      <c r="AE1319" s="147">
        <v>5040</v>
      </c>
      <c r="AF1319" s="219" t="s">
        <v>96</v>
      </c>
      <c r="AH1319" s="34" t="s">
        <v>43</v>
      </c>
    </row>
    <row r="1320" s="114" customFormat="1" ht="60" spans="1:34">
      <c r="A1320" s="37">
        <v>35</v>
      </c>
      <c r="B1320" s="37" t="s">
        <v>42</v>
      </c>
      <c r="C1320" s="37" t="s">
        <v>3131</v>
      </c>
      <c r="D1320" s="34" t="s">
        <v>43</v>
      </c>
      <c r="E1320" s="163" t="s">
        <v>3132</v>
      </c>
      <c r="F1320" s="163" t="s">
        <v>3132</v>
      </c>
      <c r="G1320" s="34" t="s">
        <v>114</v>
      </c>
      <c r="H1320" s="166" t="s">
        <v>3221</v>
      </c>
      <c r="I1320" s="163" t="s">
        <v>3222</v>
      </c>
      <c r="J1320" s="163" t="s">
        <v>3222</v>
      </c>
      <c r="K1320" s="163" t="s">
        <v>3223</v>
      </c>
      <c r="L1320" s="163" t="s">
        <v>3223</v>
      </c>
      <c r="M1320" s="167" t="s">
        <v>3136</v>
      </c>
      <c r="N1320" s="167">
        <v>45838</v>
      </c>
      <c r="O1320" s="167">
        <v>46053</v>
      </c>
      <c r="P1320" s="163">
        <v>100</v>
      </c>
      <c r="Q1320" s="174">
        <v>3000</v>
      </c>
      <c r="R1320" s="175">
        <v>0.08</v>
      </c>
      <c r="S1320" s="176">
        <v>240</v>
      </c>
      <c r="T1320" s="164">
        <v>24000</v>
      </c>
      <c r="U1320" s="164">
        <v>8400</v>
      </c>
      <c r="V1320" s="171">
        <v>0.35</v>
      </c>
      <c r="W1320" s="164">
        <v>0</v>
      </c>
      <c r="X1320" s="160">
        <v>0</v>
      </c>
      <c r="Y1320" s="164">
        <v>0</v>
      </c>
      <c r="Z1320" s="177">
        <v>0</v>
      </c>
      <c r="AA1320" s="164">
        <v>0</v>
      </c>
      <c r="AB1320" s="160">
        <v>0</v>
      </c>
      <c r="AC1320" s="164">
        <v>15600</v>
      </c>
      <c r="AD1320" s="202">
        <v>0.65</v>
      </c>
      <c r="AE1320" s="147">
        <v>8400</v>
      </c>
      <c r="AF1320" s="219" t="s">
        <v>96</v>
      </c>
      <c r="AH1320" s="34" t="s">
        <v>43</v>
      </c>
    </row>
    <row r="1321" s="114" customFormat="1" ht="48" spans="1:34">
      <c r="A1321" s="37">
        <v>36</v>
      </c>
      <c r="B1321" s="37" t="s">
        <v>42</v>
      </c>
      <c r="C1321" s="37" t="s">
        <v>3131</v>
      </c>
      <c r="D1321" s="34" t="s">
        <v>43</v>
      </c>
      <c r="E1321" s="163" t="s">
        <v>3132</v>
      </c>
      <c r="F1321" s="163" t="s">
        <v>3132</v>
      </c>
      <c r="G1321" s="34" t="s">
        <v>114</v>
      </c>
      <c r="H1321" s="166" t="s">
        <v>3224</v>
      </c>
      <c r="I1321" s="163" t="s">
        <v>3225</v>
      </c>
      <c r="J1321" s="163" t="s">
        <v>3225</v>
      </c>
      <c r="K1321" s="163" t="s">
        <v>3226</v>
      </c>
      <c r="L1321" s="163" t="s">
        <v>3226</v>
      </c>
      <c r="M1321" s="167" t="s">
        <v>3136</v>
      </c>
      <c r="N1321" s="167">
        <v>45838</v>
      </c>
      <c r="O1321" s="167">
        <v>46053</v>
      </c>
      <c r="P1321" s="163">
        <v>7493</v>
      </c>
      <c r="Q1321" s="174">
        <v>3000</v>
      </c>
      <c r="R1321" s="175">
        <v>0.08</v>
      </c>
      <c r="S1321" s="176">
        <v>240</v>
      </c>
      <c r="T1321" s="164">
        <v>1798320</v>
      </c>
      <c r="U1321" s="164">
        <v>629412</v>
      </c>
      <c r="V1321" s="171">
        <v>0.35</v>
      </c>
      <c r="W1321" s="164">
        <v>0</v>
      </c>
      <c r="X1321" s="160">
        <v>0</v>
      </c>
      <c r="Y1321" s="164">
        <v>0</v>
      </c>
      <c r="Z1321" s="177">
        <v>0</v>
      </c>
      <c r="AA1321" s="164">
        <v>0</v>
      </c>
      <c r="AB1321" s="160">
        <v>0</v>
      </c>
      <c r="AC1321" s="164">
        <v>1168908</v>
      </c>
      <c r="AD1321" s="202">
        <v>0.65</v>
      </c>
      <c r="AE1321" s="147">
        <v>629412</v>
      </c>
      <c r="AF1321" s="219" t="s">
        <v>96</v>
      </c>
      <c r="AH1321" s="34" t="s">
        <v>43</v>
      </c>
    </row>
    <row r="1322" s="114" customFormat="1" ht="36" spans="1:34">
      <c r="A1322" s="37">
        <v>37</v>
      </c>
      <c r="B1322" s="37" t="s">
        <v>42</v>
      </c>
      <c r="C1322" s="37" t="s">
        <v>3131</v>
      </c>
      <c r="D1322" s="34" t="s">
        <v>43</v>
      </c>
      <c r="E1322" s="163" t="s">
        <v>3132</v>
      </c>
      <c r="F1322" s="163" t="s">
        <v>3132</v>
      </c>
      <c r="G1322" s="34" t="s">
        <v>114</v>
      </c>
      <c r="H1322" s="166" t="s">
        <v>3227</v>
      </c>
      <c r="I1322" s="163" t="s">
        <v>3228</v>
      </c>
      <c r="J1322" s="163" t="s">
        <v>3228</v>
      </c>
      <c r="K1322" s="163" t="s">
        <v>3229</v>
      </c>
      <c r="L1322" s="163" t="s">
        <v>3229</v>
      </c>
      <c r="M1322" s="167" t="s">
        <v>3136</v>
      </c>
      <c r="N1322" s="167">
        <v>45838</v>
      </c>
      <c r="O1322" s="167">
        <v>46053</v>
      </c>
      <c r="P1322" s="163">
        <v>1242</v>
      </c>
      <c r="Q1322" s="174">
        <v>3000</v>
      </c>
      <c r="R1322" s="175">
        <v>0.08</v>
      </c>
      <c r="S1322" s="176">
        <v>240</v>
      </c>
      <c r="T1322" s="164">
        <v>298080</v>
      </c>
      <c r="U1322" s="164">
        <v>104328</v>
      </c>
      <c r="V1322" s="171">
        <v>0.35</v>
      </c>
      <c r="W1322" s="164">
        <v>0</v>
      </c>
      <c r="X1322" s="160">
        <v>0</v>
      </c>
      <c r="Y1322" s="164">
        <v>0</v>
      </c>
      <c r="Z1322" s="177">
        <v>0</v>
      </c>
      <c r="AA1322" s="164">
        <v>0</v>
      </c>
      <c r="AB1322" s="160">
        <v>0</v>
      </c>
      <c r="AC1322" s="164">
        <v>193752</v>
      </c>
      <c r="AD1322" s="202">
        <v>0.65</v>
      </c>
      <c r="AE1322" s="147">
        <v>104328</v>
      </c>
      <c r="AF1322" s="219" t="s">
        <v>96</v>
      </c>
      <c r="AH1322" s="34" t="s">
        <v>43</v>
      </c>
    </row>
    <row r="1323" s="114" customFormat="1" ht="48" spans="1:34">
      <c r="A1323" s="37">
        <v>38</v>
      </c>
      <c r="B1323" s="37" t="s">
        <v>42</v>
      </c>
      <c r="C1323" s="37" t="s">
        <v>3131</v>
      </c>
      <c r="D1323" s="34" t="s">
        <v>43</v>
      </c>
      <c r="E1323" s="163" t="s">
        <v>3132</v>
      </c>
      <c r="F1323" s="163" t="s">
        <v>3132</v>
      </c>
      <c r="G1323" s="34" t="s">
        <v>114</v>
      </c>
      <c r="H1323" s="166" t="s">
        <v>3230</v>
      </c>
      <c r="I1323" s="163" t="s">
        <v>3231</v>
      </c>
      <c r="J1323" s="163" t="s">
        <v>3231</v>
      </c>
      <c r="K1323" s="163" t="s">
        <v>3232</v>
      </c>
      <c r="L1323" s="163" t="s">
        <v>3232</v>
      </c>
      <c r="M1323" s="167" t="s">
        <v>3136</v>
      </c>
      <c r="N1323" s="167">
        <v>45838</v>
      </c>
      <c r="O1323" s="167">
        <v>46053</v>
      </c>
      <c r="P1323" s="163">
        <v>70</v>
      </c>
      <c r="Q1323" s="174">
        <v>3000</v>
      </c>
      <c r="R1323" s="175">
        <v>0.08</v>
      </c>
      <c r="S1323" s="176">
        <v>240</v>
      </c>
      <c r="T1323" s="164">
        <v>16800</v>
      </c>
      <c r="U1323" s="164">
        <v>5880</v>
      </c>
      <c r="V1323" s="171">
        <v>0.35</v>
      </c>
      <c r="W1323" s="164">
        <v>0</v>
      </c>
      <c r="X1323" s="160">
        <v>0</v>
      </c>
      <c r="Y1323" s="164">
        <v>0</v>
      </c>
      <c r="Z1323" s="177">
        <v>0</v>
      </c>
      <c r="AA1323" s="164">
        <v>0</v>
      </c>
      <c r="AB1323" s="160">
        <v>0</v>
      </c>
      <c r="AC1323" s="164">
        <v>10920</v>
      </c>
      <c r="AD1323" s="202">
        <v>0.65</v>
      </c>
      <c r="AE1323" s="147">
        <v>5880</v>
      </c>
      <c r="AF1323" s="219" t="s">
        <v>96</v>
      </c>
      <c r="AH1323" s="34" t="s">
        <v>43</v>
      </c>
    </row>
    <row r="1324" s="114" customFormat="1" ht="36" spans="1:34">
      <c r="A1324" s="37">
        <v>39</v>
      </c>
      <c r="B1324" s="37" t="s">
        <v>42</v>
      </c>
      <c r="C1324" s="37" t="s">
        <v>3131</v>
      </c>
      <c r="D1324" s="34" t="s">
        <v>43</v>
      </c>
      <c r="E1324" s="163" t="s">
        <v>3132</v>
      </c>
      <c r="F1324" s="163" t="s">
        <v>3132</v>
      </c>
      <c r="G1324" s="34" t="s">
        <v>114</v>
      </c>
      <c r="H1324" s="166" t="s">
        <v>3233</v>
      </c>
      <c r="I1324" s="163" t="s">
        <v>3234</v>
      </c>
      <c r="J1324" s="163" t="s">
        <v>3234</v>
      </c>
      <c r="K1324" s="163" t="s">
        <v>3235</v>
      </c>
      <c r="L1324" s="163" t="s">
        <v>3235</v>
      </c>
      <c r="M1324" s="167" t="s">
        <v>3136</v>
      </c>
      <c r="N1324" s="167">
        <v>45838</v>
      </c>
      <c r="O1324" s="167">
        <v>46053</v>
      </c>
      <c r="P1324" s="163">
        <v>490</v>
      </c>
      <c r="Q1324" s="174">
        <v>3000</v>
      </c>
      <c r="R1324" s="175">
        <v>0.08</v>
      </c>
      <c r="S1324" s="176">
        <v>240</v>
      </c>
      <c r="T1324" s="164">
        <v>117600</v>
      </c>
      <c r="U1324" s="164">
        <v>41160</v>
      </c>
      <c r="V1324" s="171">
        <v>0.35</v>
      </c>
      <c r="W1324" s="164">
        <v>0</v>
      </c>
      <c r="X1324" s="160">
        <v>0</v>
      </c>
      <c r="Y1324" s="164">
        <v>0</v>
      </c>
      <c r="Z1324" s="177">
        <v>0</v>
      </c>
      <c r="AA1324" s="164">
        <v>0</v>
      </c>
      <c r="AB1324" s="160">
        <v>0</v>
      </c>
      <c r="AC1324" s="164">
        <v>76440</v>
      </c>
      <c r="AD1324" s="202">
        <v>0.65</v>
      </c>
      <c r="AE1324" s="147">
        <v>41160</v>
      </c>
      <c r="AF1324" s="219" t="s">
        <v>96</v>
      </c>
      <c r="AH1324" s="34" t="s">
        <v>43</v>
      </c>
    </row>
    <row r="1325" s="114" customFormat="1" ht="36" spans="1:34">
      <c r="A1325" s="37">
        <v>40</v>
      </c>
      <c r="B1325" s="37" t="s">
        <v>42</v>
      </c>
      <c r="C1325" s="37" t="s">
        <v>3131</v>
      </c>
      <c r="D1325" s="34" t="s">
        <v>43</v>
      </c>
      <c r="E1325" s="163" t="s">
        <v>3132</v>
      </c>
      <c r="F1325" s="163" t="s">
        <v>3132</v>
      </c>
      <c r="G1325" s="34" t="s">
        <v>114</v>
      </c>
      <c r="H1325" s="166" t="s">
        <v>3236</v>
      </c>
      <c r="I1325" s="163" t="s">
        <v>3237</v>
      </c>
      <c r="J1325" s="163" t="s">
        <v>3237</v>
      </c>
      <c r="K1325" s="163" t="s">
        <v>3238</v>
      </c>
      <c r="L1325" s="163" t="s">
        <v>3238</v>
      </c>
      <c r="M1325" s="167" t="s">
        <v>3136</v>
      </c>
      <c r="N1325" s="167">
        <v>45838</v>
      </c>
      <c r="O1325" s="167">
        <v>46053</v>
      </c>
      <c r="P1325" s="163">
        <v>695</v>
      </c>
      <c r="Q1325" s="174">
        <v>3000</v>
      </c>
      <c r="R1325" s="175">
        <v>0.08</v>
      </c>
      <c r="S1325" s="176">
        <v>240</v>
      </c>
      <c r="T1325" s="164">
        <v>166800</v>
      </c>
      <c r="U1325" s="164">
        <v>58380</v>
      </c>
      <c r="V1325" s="171">
        <v>0.35</v>
      </c>
      <c r="W1325" s="164">
        <v>0</v>
      </c>
      <c r="X1325" s="160">
        <v>0</v>
      </c>
      <c r="Y1325" s="164">
        <v>0</v>
      </c>
      <c r="Z1325" s="177">
        <v>0</v>
      </c>
      <c r="AA1325" s="164">
        <v>0</v>
      </c>
      <c r="AB1325" s="160">
        <v>0</v>
      </c>
      <c r="AC1325" s="164">
        <v>108420</v>
      </c>
      <c r="AD1325" s="202">
        <v>0.65</v>
      </c>
      <c r="AE1325" s="147">
        <v>58380</v>
      </c>
      <c r="AF1325" s="219" t="s">
        <v>96</v>
      </c>
      <c r="AH1325" s="34" t="s">
        <v>43</v>
      </c>
    </row>
    <row r="1326" s="114" customFormat="1" ht="36" spans="1:34">
      <c r="A1326" s="37">
        <v>41</v>
      </c>
      <c r="B1326" s="37" t="s">
        <v>42</v>
      </c>
      <c r="C1326" s="37" t="s">
        <v>3131</v>
      </c>
      <c r="D1326" s="34" t="s">
        <v>43</v>
      </c>
      <c r="E1326" s="163" t="s">
        <v>3132</v>
      </c>
      <c r="F1326" s="163" t="s">
        <v>3132</v>
      </c>
      <c r="G1326" s="34" t="s">
        <v>114</v>
      </c>
      <c r="H1326" s="166" t="s">
        <v>3239</v>
      </c>
      <c r="I1326" s="163" t="s">
        <v>3240</v>
      </c>
      <c r="J1326" s="163" t="s">
        <v>3240</v>
      </c>
      <c r="K1326" s="163" t="s">
        <v>3241</v>
      </c>
      <c r="L1326" s="163" t="s">
        <v>3241</v>
      </c>
      <c r="M1326" s="167" t="s">
        <v>3136</v>
      </c>
      <c r="N1326" s="167">
        <v>45838</v>
      </c>
      <c r="O1326" s="167">
        <v>46053</v>
      </c>
      <c r="P1326" s="163">
        <v>3065</v>
      </c>
      <c r="Q1326" s="174">
        <v>3000</v>
      </c>
      <c r="R1326" s="175">
        <v>0.08</v>
      </c>
      <c r="S1326" s="176">
        <v>240</v>
      </c>
      <c r="T1326" s="164">
        <v>735600</v>
      </c>
      <c r="U1326" s="164">
        <v>257460</v>
      </c>
      <c r="V1326" s="171">
        <v>0.35</v>
      </c>
      <c r="W1326" s="164">
        <v>0</v>
      </c>
      <c r="X1326" s="160">
        <v>0</v>
      </c>
      <c r="Y1326" s="164">
        <v>0</v>
      </c>
      <c r="Z1326" s="177">
        <v>0</v>
      </c>
      <c r="AA1326" s="164">
        <v>0</v>
      </c>
      <c r="AB1326" s="160">
        <v>0</v>
      </c>
      <c r="AC1326" s="164">
        <v>478140</v>
      </c>
      <c r="AD1326" s="202">
        <v>0.65</v>
      </c>
      <c r="AE1326" s="147">
        <v>257460</v>
      </c>
      <c r="AF1326" s="219" t="s">
        <v>96</v>
      </c>
      <c r="AH1326" s="34" t="s">
        <v>43</v>
      </c>
    </row>
    <row r="1327" s="114" customFormat="1" ht="36" spans="1:34">
      <c r="A1327" s="37">
        <v>42</v>
      </c>
      <c r="B1327" s="37" t="s">
        <v>42</v>
      </c>
      <c r="C1327" s="37" t="s">
        <v>3131</v>
      </c>
      <c r="D1327" s="34" t="s">
        <v>43</v>
      </c>
      <c r="E1327" s="163" t="s">
        <v>3132</v>
      </c>
      <c r="F1327" s="163" t="s">
        <v>3132</v>
      </c>
      <c r="G1327" s="34" t="s">
        <v>114</v>
      </c>
      <c r="H1327" s="166" t="s">
        <v>3242</v>
      </c>
      <c r="I1327" s="163" t="s">
        <v>3243</v>
      </c>
      <c r="J1327" s="163" t="s">
        <v>3243</v>
      </c>
      <c r="K1327" s="163" t="s">
        <v>3244</v>
      </c>
      <c r="L1327" s="163" t="s">
        <v>3244</v>
      </c>
      <c r="M1327" s="167" t="s">
        <v>3136</v>
      </c>
      <c r="N1327" s="167">
        <v>45838</v>
      </c>
      <c r="O1327" s="167">
        <v>46053</v>
      </c>
      <c r="P1327" s="163">
        <v>65</v>
      </c>
      <c r="Q1327" s="174">
        <v>3000</v>
      </c>
      <c r="R1327" s="175">
        <v>0.08</v>
      </c>
      <c r="S1327" s="176">
        <v>240</v>
      </c>
      <c r="T1327" s="164">
        <v>15600</v>
      </c>
      <c r="U1327" s="164">
        <v>5460</v>
      </c>
      <c r="V1327" s="171">
        <v>0.35</v>
      </c>
      <c r="W1327" s="164">
        <v>0</v>
      </c>
      <c r="X1327" s="160">
        <v>0</v>
      </c>
      <c r="Y1327" s="164">
        <v>0</v>
      </c>
      <c r="Z1327" s="177">
        <v>0</v>
      </c>
      <c r="AA1327" s="164">
        <v>0</v>
      </c>
      <c r="AB1327" s="160">
        <v>0</v>
      </c>
      <c r="AC1327" s="164">
        <v>10140</v>
      </c>
      <c r="AD1327" s="202">
        <v>0.65</v>
      </c>
      <c r="AE1327" s="147">
        <v>5460</v>
      </c>
      <c r="AF1327" s="219" t="s">
        <v>96</v>
      </c>
      <c r="AH1327" s="34" t="s">
        <v>43</v>
      </c>
    </row>
    <row r="1328" s="114" customFormat="1" ht="36" spans="1:34">
      <c r="A1328" s="37">
        <v>43</v>
      </c>
      <c r="B1328" s="37" t="s">
        <v>42</v>
      </c>
      <c r="C1328" s="37" t="s">
        <v>3131</v>
      </c>
      <c r="D1328" s="34" t="s">
        <v>43</v>
      </c>
      <c r="E1328" s="163" t="s">
        <v>3132</v>
      </c>
      <c r="F1328" s="163" t="s">
        <v>3132</v>
      </c>
      <c r="G1328" s="34" t="s">
        <v>114</v>
      </c>
      <c r="H1328" s="166" t="s">
        <v>3245</v>
      </c>
      <c r="I1328" s="163" t="s">
        <v>3246</v>
      </c>
      <c r="J1328" s="163" t="s">
        <v>3246</v>
      </c>
      <c r="K1328" s="163" t="s">
        <v>3247</v>
      </c>
      <c r="L1328" s="163" t="s">
        <v>3247</v>
      </c>
      <c r="M1328" s="167" t="s">
        <v>3248</v>
      </c>
      <c r="N1328" s="167">
        <v>45838</v>
      </c>
      <c r="O1328" s="167">
        <v>46053</v>
      </c>
      <c r="P1328" s="163">
        <v>1200</v>
      </c>
      <c r="Q1328" s="174">
        <v>3000</v>
      </c>
      <c r="R1328" s="175">
        <v>0.08</v>
      </c>
      <c r="S1328" s="176">
        <v>240</v>
      </c>
      <c r="T1328" s="164">
        <v>288000</v>
      </c>
      <c r="U1328" s="164">
        <v>100800</v>
      </c>
      <c r="V1328" s="171">
        <v>0.35</v>
      </c>
      <c r="W1328" s="164">
        <v>0</v>
      </c>
      <c r="X1328" s="160">
        <v>0</v>
      </c>
      <c r="Y1328" s="164">
        <v>0</v>
      </c>
      <c r="Z1328" s="177">
        <v>0</v>
      </c>
      <c r="AA1328" s="164">
        <v>0</v>
      </c>
      <c r="AB1328" s="160">
        <v>0</v>
      </c>
      <c r="AC1328" s="164">
        <v>187200</v>
      </c>
      <c r="AD1328" s="202">
        <v>0.65</v>
      </c>
      <c r="AE1328" s="147">
        <v>100800</v>
      </c>
      <c r="AF1328" s="219" t="s">
        <v>96</v>
      </c>
      <c r="AH1328" s="34" t="s">
        <v>43</v>
      </c>
    </row>
    <row r="1329" s="114" customFormat="1" ht="48" spans="1:34">
      <c r="A1329" s="37">
        <v>44</v>
      </c>
      <c r="B1329" s="37" t="s">
        <v>42</v>
      </c>
      <c r="C1329" s="37" t="s">
        <v>3131</v>
      </c>
      <c r="D1329" s="34" t="s">
        <v>43</v>
      </c>
      <c r="E1329" s="163" t="s">
        <v>3132</v>
      </c>
      <c r="F1329" s="163" t="s">
        <v>3132</v>
      </c>
      <c r="G1329" s="34" t="s">
        <v>114</v>
      </c>
      <c r="H1329" s="166" t="s">
        <v>3249</v>
      </c>
      <c r="I1329" s="163" t="s">
        <v>3250</v>
      </c>
      <c r="J1329" s="163" t="s">
        <v>3250</v>
      </c>
      <c r="K1329" s="163" t="s">
        <v>3251</v>
      </c>
      <c r="L1329" s="163" t="s">
        <v>3251</v>
      </c>
      <c r="M1329" s="167" t="s">
        <v>3248</v>
      </c>
      <c r="N1329" s="167">
        <v>45838</v>
      </c>
      <c r="O1329" s="167">
        <v>46053</v>
      </c>
      <c r="P1329" s="163">
        <v>7613</v>
      </c>
      <c r="Q1329" s="174">
        <v>3000</v>
      </c>
      <c r="R1329" s="175">
        <v>0.08</v>
      </c>
      <c r="S1329" s="176">
        <v>240</v>
      </c>
      <c r="T1329" s="164">
        <v>1827120</v>
      </c>
      <c r="U1329" s="164">
        <v>639492</v>
      </c>
      <c r="V1329" s="171">
        <v>0.35</v>
      </c>
      <c r="W1329" s="164">
        <v>0</v>
      </c>
      <c r="X1329" s="160">
        <v>0</v>
      </c>
      <c r="Y1329" s="164">
        <v>0</v>
      </c>
      <c r="Z1329" s="177">
        <v>0</v>
      </c>
      <c r="AA1329" s="164">
        <v>0</v>
      </c>
      <c r="AB1329" s="160">
        <v>0</v>
      </c>
      <c r="AC1329" s="164">
        <v>1187628</v>
      </c>
      <c r="AD1329" s="202">
        <v>0.65</v>
      </c>
      <c r="AE1329" s="176">
        <v>639492</v>
      </c>
      <c r="AF1329" s="219" t="s">
        <v>96</v>
      </c>
      <c r="AH1329" s="34" t="s">
        <v>43</v>
      </c>
    </row>
    <row r="1330" s="114" customFormat="1" ht="36" spans="1:34">
      <c r="A1330" s="37">
        <v>45</v>
      </c>
      <c r="B1330" s="37" t="s">
        <v>42</v>
      </c>
      <c r="C1330" s="37" t="s">
        <v>3131</v>
      </c>
      <c r="D1330" s="34" t="s">
        <v>43</v>
      </c>
      <c r="E1330" s="163" t="s">
        <v>3132</v>
      </c>
      <c r="F1330" s="163" t="s">
        <v>3132</v>
      </c>
      <c r="G1330" s="34" t="s">
        <v>114</v>
      </c>
      <c r="H1330" s="166" t="s">
        <v>3252</v>
      </c>
      <c r="I1330" s="163" t="s">
        <v>3253</v>
      </c>
      <c r="J1330" s="163" t="s">
        <v>3253</v>
      </c>
      <c r="K1330" s="163" t="s">
        <v>3254</v>
      </c>
      <c r="L1330" s="163" t="s">
        <v>3254</v>
      </c>
      <c r="M1330" s="167" t="s">
        <v>3248</v>
      </c>
      <c r="N1330" s="167">
        <v>45838</v>
      </c>
      <c r="O1330" s="167">
        <v>46053</v>
      </c>
      <c r="P1330" s="163">
        <v>600</v>
      </c>
      <c r="Q1330" s="174">
        <v>3000</v>
      </c>
      <c r="R1330" s="175">
        <v>0.08</v>
      </c>
      <c r="S1330" s="176">
        <v>240</v>
      </c>
      <c r="T1330" s="164">
        <v>144000</v>
      </c>
      <c r="U1330" s="164">
        <v>50400</v>
      </c>
      <c r="V1330" s="171">
        <v>0.35</v>
      </c>
      <c r="W1330" s="164">
        <v>0</v>
      </c>
      <c r="X1330" s="160">
        <v>0</v>
      </c>
      <c r="Y1330" s="164">
        <v>0</v>
      </c>
      <c r="Z1330" s="177">
        <v>0</v>
      </c>
      <c r="AA1330" s="164">
        <v>0</v>
      </c>
      <c r="AB1330" s="160">
        <v>0</v>
      </c>
      <c r="AC1330" s="164">
        <v>93600</v>
      </c>
      <c r="AD1330" s="202">
        <v>0.65</v>
      </c>
      <c r="AE1330" s="147">
        <v>50400</v>
      </c>
      <c r="AF1330" s="219" t="s">
        <v>96</v>
      </c>
      <c r="AH1330" s="34" t="s">
        <v>43</v>
      </c>
    </row>
    <row r="1331" s="114" customFormat="1" ht="48" spans="1:34">
      <c r="A1331" s="37">
        <v>46</v>
      </c>
      <c r="B1331" s="37" t="s">
        <v>42</v>
      </c>
      <c r="C1331" s="37" t="s">
        <v>3131</v>
      </c>
      <c r="D1331" s="34" t="s">
        <v>43</v>
      </c>
      <c r="E1331" s="163" t="s">
        <v>3132</v>
      </c>
      <c r="F1331" s="163" t="s">
        <v>3132</v>
      </c>
      <c r="G1331" s="34" t="s">
        <v>114</v>
      </c>
      <c r="H1331" s="166" t="s">
        <v>3255</v>
      </c>
      <c r="I1331" s="163" t="s">
        <v>3256</v>
      </c>
      <c r="J1331" s="163" t="s">
        <v>3256</v>
      </c>
      <c r="K1331" s="163" t="s">
        <v>3257</v>
      </c>
      <c r="L1331" s="163" t="s">
        <v>3257</v>
      </c>
      <c r="M1331" s="167" t="s">
        <v>3248</v>
      </c>
      <c r="N1331" s="167">
        <v>45838</v>
      </c>
      <c r="O1331" s="167">
        <v>46053</v>
      </c>
      <c r="P1331" s="163">
        <v>120</v>
      </c>
      <c r="Q1331" s="174">
        <v>3000</v>
      </c>
      <c r="R1331" s="175">
        <v>0.08</v>
      </c>
      <c r="S1331" s="176">
        <v>240</v>
      </c>
      <c r="T1331" s="164">
        <v>28800</v>
      </c>
      <c r="U1331" s="164">
        <v>10080</v>
      </c>
      <c r="V1331" s="171">
        <v>0.35</v>
      </c>
      <c r="W1331" s="164">
        <v>0</v>
      </c>
      <c r="X1331" s="160">
        <v>0</v>
      </c>
      <c r="Y1331" s="164">
        <v>0</v>
      </c>
      <c r="Z1331" s="177">
        <v>0</v>
      </c>
      <c r="AA1331" s="164">
        <v>0</v>
      </c>
      <c r="AB1331" s="160">
        <v>0</v>
      </c>
      <c r="AC1331" s="164">
        <v>18720</v>
      </c>
      <c r="AD1331" s="202">
        <v>0.65</v>
      </c>
      <c r="AE1331" s="176">
        <v>10080</v>
      </c>
      <c r="AF1331" s="219" t="s">
        <v>96</v>
      </c>
      <c r="AH1331" s="34" t="s">
        <v>43</v>
      </c>
    </row>
    <row r="1332" s="114" customFormat="1" ht="36" spans="1:34">
      <c r="A1332" s="37">
        <v>47</v>
      </c>
      <c r="B1332" s="37" t="s">
        <v>42</v>
      </c>
      <c r="C1332" s="37" t="s">
        <v>3131</v>
      </c>
      <c r="D1332" s="34" t="s">
        <v>43</v>
      </c>
      <c r="E1332" s="163" t="s">
        <v>3132</v>
      </c>
      <c r="F1332" s="163" t="s">
        <v>3132</v>
      </c>
      <c r="G1332" s="34" t="s">
        <v>114</v>
      </c>
      <c r="H1332" s="166" t="s">
        <v>3258</v>
      </c>
      <c r="I1332" s="163" t="s">
        <v>3259</v>
      </c>
      <c r="J1332" s="163" t="s">
        <v>3259</v>
      </c>
      <c r="K1332" s="163" t="s">
        <v>3165</v>
      </c>
      <c r="L1332" s="163" t="s">
        <v>3165</v>
      </c>
      <c r="M1332" s="167" t="s">
        <v>3248</v>
      </c>
      <c r="N1332" s="167">
        <v>45838</v>
      </c>
      <c r="O1332" s="167">
        <v>46053</v>
      </c>
      <c r="P1332" s="163">
        <v>1262</v>
      </c>
      <c r="Q1332" s="174">
        <v>3000</v>
      </c>
      <c r="R1332" s="175">
        <v>0.08</v>
      </c>
      <c r="S1332" s="176">
        <v>240</v>
      </c>
      <c r="T1332" s="164">
        <v>302880</v>
      </c>
      <c r="U1332" s="164">
        <v>106008</v>
      </c>
      <c r="V1332" s="171">
        <v>0.35</v>
      </c>
      <c r="W1332" s="164">
        <v>0</v>
      </c>
      <c r="X1332" s="160">
        <v>0</v>
      </c>
      <c r="Y1332" s="164">
        <v>0</v>
      </c>
      <c r="Z1332" s="177">
        <v>0</v>
      </c>
      <c r="AA1332" s="164">
        <v>0</v>
      </c>
      <c r="AB1332" s="160">
        <v>0</v>
      </c>
      <c r="AC1332" s="164">
        <v>196872</v>
      </c>
      <c r="AD1332" s="202">
        <v>0.65</v>
      </c>
      <c r="AE1332" s="176">
        <v>106008</v>
      </c>
      <c r="AF1332" s="219" t="s">
        <v>96</v>
      </c>
      <c r="AH1332" s="34" t="s">
        <v>43</v>
      </c>
    </row>
    <row r="1333" s="114" customFormat="1" ht="36" spans="1:34">
      <c r="A1333" s="37">
        <v>48</v>
      </c>
      <c r="B1333" s="37" t="s">
        <v>42</v>
      </c>
      <c r="C1333" s="37" t="s">
        <v>3131</v>
      </c>
      <c r="D1333" s="34" t="s">
        <v>43</v>
      </c>
      <c r="E1333" s="163" t="s">
        <v>3132</v>
      </c>
      <c r="F1333" s="163" t="s">
        <v>3132</v>
      </c>
      <c r="G1333" s="34" t="s">
        <v>114</v>
      </c>
      <c r="H1333" s="166" t="s">
        <v>3260</v>
      </c>
      <c r="I1333" s="163" t="s">
        <v>3261</v>
      </c>
      <c r="J1333" s="163" t="s">
        <v>3261</v>
      </c>
      <c r="K1333" s="163" t="s">
        <v>3145</v>
      </c>
      <c r="L1333" s="163" t="s">
        <v>3145</v>
      </c>
      <c r="M1333" s="167" t="s">
        <v>3248</v>
      </c>
      <c r="N1333" s="167">
        <v>45838</v>
      </c>
      <c r="O1333" s="167">
        <v>46053</v>
      </c>
      <c r="P1333" s="163">
        <v>1644</v>
      </c>
      <c r="Q1333" s="174">
        <v>3000</v>
      </c>
      <c r="R1333" s="175">
        <v>0.08</v>
      </c>
      <c r="S1333" s="176">
        <v>240</v>
      </c>
      <c r="T1333" s="164">
        <v>394560</v>
      </c>
      <c r="U1333" s="164">
        <v>138096</v>
      </c>
      <c r="V1333" s="171">
        <v>0.35</v>
      </c>
      <c r="W1333" s="164">
        <v>0</v>
      </c>
      <c r="X1333" s="160">
        <v>0</v>
      </c>
      <c r="Y1333" s="164">
        <v>0</v>
      </c>
      <c r="Z1333" s="177">
        <v>0</v>
      </c>
      <c r="AA1333" s="164">
        <v>0</v>
      </c>
      <c r="AB1333" s="160">
        <v>0</v>
      </c>
      <c r="AC1333" s="164">
        <v>256464</v>
      </c>
      <c r="AD1333" s="202">
        <v>0.65</v>
      </c>
      <c r="AE1333" s="176">
        <v>138096</v>
      </c>
      <c r="AF1333" s="219" t="s">
        <v>96</v>
      </c>
      <c r="AH1333" s="34" t="s">
        <v>43</v>
      </c>
    </row>
    <row r="1334" s="114" customFormat="1" ht="36" spans="1:34">
      <c r="A1334" s="37">
        <v>49</v>
      </c>
      <c r="B1334" s="37" t="s">
        <v>42</v>
      </c>
      <c r="C1334" s="37" t="s">
        <v>3131</v>
      </c>
      <c r="D1334" s="34" t="s">
        <v>43</v>
      </c>
      <c r="E1334" s="163" t="s">
        <v>3132</v>
      </c>
      <c r="F1334" s="163" t="s">
        <v>3132</v>
      </c>
      <c r="G1334" s="34" t="s">
        <v>114</v>
      </c>
      <c r="H1334" s="166" t="s">
        <v>3262</v>
      </c>
      <c r="I1334" s="163" t="s">
        <v>3263</v>
      </c>
      <c r="J1334" s="163" t="s">
        <v>3263</v>
      </c>
      <c r="K1334" s="163" t="s">
        <v>3223</v>
      </c>
      <c r="L1334" s="163" t="s">
        <v>3223</v>
      </c>
      <c r="M1334" s="167" t="s">
        <v>3264</v>
      </c>
      <c r="N1334" s="167">
        <v>45857</v>
      </c>
      <c r="O1334" s="167">
        <v>46053</v>
      </c>
      <c r="P1334" s="163">
        <v>100</v>
      </c>
      <c r="Q1334" s="174">
        <v>3000</v>
      </c>
      <c r="R1334" s="175">
        <v>0.08</v>
      </c>
      <c r="S1334" s="176">
        <v>240</v>
      </c>
      <c r="T1334" s="164">
        <v>24000</v>
      </c>
      <c r="U1334" s="164">
        <v>8400</v>
      </c>
      <c r="V1334" s="171">
        <v>0.35</v>
      </c>
      <c r="W1334" s="164">
        <v>0</v>
      </c>
      <c r="X1334" s="160">
        <v>0</v>
      </c>
      <c r="Y1334" s="164">
        <v>0</v>
      </c>
      <c r="Z1334" s="177">
        <v>0</v>
      </c>
      <c r="AA1334" s="164">
        <v>0</v>
      </c>
      <c r="AB1334" s="160">
        <v>0</v>
      </c>
      <c r="AC1334" s="164">
        <v>15600</v>
      </c>
      <c r="AD1334" s="202">
        <v>0.65</v>
      </c>
      <c r="AE1334" s="147">
        <v>8400</v>
      </c>
      <c r="AF1334" s="219" t="s">
        <v>96</v>
      </c>
      <c r="AH1334" s="34" t="s">
        <v>43</v>
      </c>
    </row>
    <row r="1335" s="114" customFormat="1" ht="36" spans="1:34">
      <c r="A1335" s="37">
        <v>50</v>
      </c>
      <c r="B1335" s="37" t="s">
        <v>42</v>
      </c>
      <c r="C1335" s="37" t="s">
        <v>3131</v>
      </c>
      <c r="D1335" s="34" t="s">
        <v>43</v>
      </c>
      <c r="E1335" s="163" t="s">
        <v>3132</v>
      </c>
      <c r="F1335" s="163" t="s">
        <v>3132</v>
      </c>
      <c r="G1335" s="34" t="s">
        <v>114</v>
      </c>
      <c r="H1335" s="166" t="s">
        <v>3265</v>
      </c>
      <c r="I1335" s="163" t="s">
        <v>3266</v>
      </c>
      <c r="J1335" s="163" t="s">
        <v>3266</v>
      </c>
      <c r="K1335" s="163" t="s">
        <v>3267</v>
      </c>
      <c r="L1335" s="163" t="s">
        <v>3267</v>
      </c>
      <c r="M1335" s="167" t="s">
        <v>3268</v>
      </c>
      <c r="N1335" s="167">
        <v>45847</v>
      </c>
      <c r="O1335" s="167">
        <v>46053</v>
      </c>
      <c r="P1335" s="163">
        <v>200</v>
      </c>
      <c r="Q1335" s="174">
        <v>3000</v>
      </c>
      <c r="R1335" s="175">
        <v>0.08</v>
      </c>
      <c r="S1335" s="176">
        <v>240</v>
      </c>
      <c r="T1335" s="164">
        <v>48000</v>
      </c>
      <c r="U1335" s="164">
        <v>16800</v>
      </c>
      <c r="V1335" s="171">
        <v>0.35</v>
      </c>
      <c r="W1335" s="164">
        <v>0</v>
      </c>
      <c r="X1335" s="160">
        <v>0</v>
      </c>
      <c r="Y1335" s="164">
        <v>0</v>
      </c>
      <c r="Z1335" s="177">
        <v>0</v>
      </c>
      <c r="AA1335" s="164">
        <v>0</v>
      </c>
      <c r="AB1335" s="160">
        <v>0</v>
      </c>
      <c r="AC1335" s="164">
        <v>31200</v>
      </c>
      <c r="AD1335" s="202">
        <v>0.65</v>
      </c>
      <c r="AE1335" s="147">
        <v>16800</v>
      </c>
      <c r="AF1335" s="219" t="s">
        <v>96</v>
      </c>
      <c r="AH1335" s="34" t="s">
        <v>43</v>
      </c>
    </row>
    <row r="1336" s="114" customFormat="1" ht="36" spans="1:34">
      <c r="A1336" s="37">
        <v>51</v>
      </c>
      <c r="B1336" s="37" t="s">
        <v>42</v>
      </c>
      <c r="C1336" s="37" t="s">
        <v>3131</v>
      </c>
      <c r="D1336" s="34" t="s">
        <v>43</v>
      </c>
      <c r="E1336" s="163" t="s">
        <v>3132</v>
      </c>
      <c r="F1336" s="163" t="s">
        <v>3132</v>
      </c>
      <c r="G1336" s="34" t="s">
        <v>114</v>
      </c>
      <c r="H1336" s="166" t="s">
        <v>3269</v>
      </c>
      <c r="I1336" s="163" t="s">
        <v>3270</v>
      </c>
      <c r="J1336" s="163" t="s">
        <v>3270</v>
      </c>
      <c r="K1336" s="163" t="s">
        <v>3271</v>
      </c>
      <c r="L1336" s="163" t="s">
        <v>3271</v>
      </c>
      <c r="M1336" s="167" t="s">
        <v>3268</v>
      </c>
      <c r="N1336" s="167">
        <v>45847</v>
      </c>
      <c r="O1336" s="167">
        <v>46053</v>
      </c>
      <c r="P1336" s="163">
        <v>300</v>
      </c>
      <c r="Q1336" s="174">
        <v>3000</v>
      </c>
      <c r="R1336" s="175">
        <v>0.08</v>
      </c>
      <c r="S1336" s="176">
        <v>240</v>
      </c>
      <c r="T1336" s="164">
        <v>72000</v>
      </c>
      <c r="U1336" s="164">
        <v>25200</v>
      </c>
      <c r="V1336" s="171">
        <v>0.35</v>
      </c>
      <c r="W1336" s="164">
        <v>0</v>
      </c>
      <c r="X1336" s="160">
        <v>0</v>
      </c>
      <c r="Y1336" s="164">
        <v>0</v>
      </c>
      <c r="Z1336" s="177">
        <v>0</v>
      </c>
      <c r="AA1336" s="164">
        <v>0</v>
      </c>
      <c r="AB1336" s="160">
        <v>0</v>
      </c>
      <c r="AC1336" s="164">
        <v>46800</v>
      </c>
      <c r="AD1336" s="202">
        <v>0.65</v>
      </c>
      <c r="AE1336" s="176">
        <v>25200</v>
      </c>
      <c r="AF1336" s="219" t="s">
        <v>96</v>
      </c>
      <c r="AH1336" s="34" t="s">
        <v>43</v>
      </c>
    </row>
    <row r="1337" s="114" customFormat="1" ht="36" spans="1:34">
      <c r="A1337" s="37">
        <v>52</v>
      </c>
      <c r="B1337" s="37" t="s">
        <v>42</v>
      </c>
      <c r="C1337" s="37" t="s">
        <v>3131</v>
      </c>
      <c r="D1337" s="34" t="s">
        <v>43</v>
      </c>
      <c r="E1337" s="163" t="s">
        <v>3132</v>
      </c>
      <c r="F1337" s="163" t="s">
        <v>3132</v>
      </c>
      <c r="G1337" s="34" t="s">
        <v>114</v>
      </c>
      <c r="H1337" s="166" t="s">
        <v>3272</v>
      </c>
      <c r="I1337" s="163" t="s">
        <v>3273</v>
      </c>
      <c r="J1337" s="163" t="s">
        <v>3273</v>
      </c>
      <c r="K1337" s="163" t="s">
        <v>3274</v>
      </c>
      <c r="L1337" s="163" t="s">
        <v>3274</v>
      </c>
      <c r="M1337" s="167" t="s">
        <v>3268</v>
      </c>
      <c r="N1337" s="167">
        <v>45847</v>
      </c>
      <c r="O1337" s="167">
        <v>46053</v>
      </c>
      <c r="P1337" s="163">
        <v>100</v>
      </c>
      <c r="Q1337" s="174">
        <v>3000</v>
      </c>
      <c r="R1337" s="175">
        <v>0.08</v>
      </c>
      <c r="S1337" s="176">
        <v>240</v>
      </c>
      <c r="T1337" s="164">
        <v>24000</v>
      </c>
      <c r="U1337" s="164">
        <v>8400</v>
      </c>
      <c r="V1337" s="171">
        <v>0.35</v>
      </c>
      <c r="W1337" s="164">
        <v>0</v>
      </c>
      <c r="X1337" s="160">
        <v>0</v>
      </c>
      <c r="Y1337" s="164">
        <v>0</v>
      </c>
      <c r="Z1337" s="177">
        <v>0</v>
      </c>
      <c r="AA1337" s="164">
        <v>0</v>
      </c>
      <c r="AB1337" s="160">
        <v>0</v>
      </c>
      <c r="AC1337" s="164">
        <v>15600</v>
      </c>
      <c r="AD1337" s="202">
        <v>0.65</v>
      </c>
      <c r="AE1337" s="176">
        <v>8400</v>
      </c>
      <c r="AF1337" s="219" t="s">
        <v>96</v>
      </c>
      <c r="AH1337" s="34" t="s">
        <v>43</v>
      </c>
    </row>
    <row r="1338" s="114" customFormat="1" ht="48" spans="1:34">
      <c r="A1338" s="37">
        <v>53</v>
      </c>
      <c r="B1338" s="37" t="s">
        <v>42</v>
      </c>
      <c r="C1338" s="37" t="s">
        <v>3131</v>
      </c>
      <c r="D1338" s="34" t="s">
        <v>43</v>
      </c>
      <c r="E1338" s="163" t="s">
        <v>3132</v>
      </c>
      <c r="F1338" s="163" t="s">
        <v>3132</v>
      </c>
      <c r="G1338" s="34" t="s">
        <v>114</v>
      </c>
      <c r="H1338" s="166" t="s">
        <v>3275</v>
      </c>
      <c r="I1338" s="163" t="s">
        <v>3276</v>
      </c>
      <c r="J1338" s="163" t="s">
        <v>3276</v>
      </c>
      <c r="K1338" s="163" t="s">
        <v>3277</v>
      </c>
      <c r="L1338" s="163" t="s">
        <v>3277</v>
      </c>
      <c r="M1338" s="167" t="s">
        <v>3268</v>
      </c>
      <c r="N1338" s="167">
        <v>45847</v>
      </c>
      <c r="O1338" s="167">
        <v>46053</v>
      </c>
      <c r="P1338" s="163">
        <v>4637</v>
      </c>
      <c r="Q1338" s="174">
        <v>3000</v>
      </c>
      <c r="R1338" s="175">
        <v>0.08</v>
      </c>
      <c r="S1338" s="176">
        <v>240</v>
      </c>
      <c r="T1338" s="164">
        <v>1112880</v>
      </c>
      <c r="U1338" s="164">
        <v>389508</v>
      </c>
      <c r="V1338" s="171">
        <v>0.35</v>
      </c>
      <c r="W1338" s="164">
        <v>0</v>
      </c>
      <c r="X1338" s="160">
        <v>0</v>
      </c>
      <c r="Y1338" s="164">
        <v>0</v>
      </c>
      <c r="Z1338" s="177">
        <v>0</v>
      </c>
      <c r="AA1338" s="164">
        <v>0</v>
      </c>
      <c r="AB1338" s="160">
        <v>0</v>
      </c>
      <c r="AC1338" s="164">
        <v>723372</v>
      </c>
      <c r="AD1338" s="202">
        <v>0.65</v>
      </c>
      <c r="AE1338" s="176">
        <v>389508</v>
      </c>
      <c r="AF1338" s="219" t="s">
        <v>96</v>
      </c>
      <c r="AH1338" s="34" t="s">
        <v>43</v>
      </c>
    </row>
    <row r="1339" s="114" customFormat="1" ht="36" spans="1:34">
      <c r="A1339" s="37">
        <v>54</v>
      </c>
      <c r="B1339" s="37" t="s">
        <v>42</v>
      </c>
      <c r="C1339" s="37" t="s">
        <v>3131</v>
      </c>
      <c r="D1339" s="34" t="s">
        <v>43</v>
      </c>
      <c r="E1339" s="163" t="s">
        <v>3132</v>
      </c>
      <c r="F1339" s="163" t="s">
        <v>3132</v>
      </c>
      <c r="G1339" s="34" t="s">
        <v>114</v>
      </c>
      <c r="H1339" s="166" t="s">
        <v>3278</v>
      </c>
      <c r="I1339" s="163" t="s">
        <v>3279</v>
      </c>
      <c r="J1339" s="163" t="s">
        <v>3279</v>
      </c>
      <c r="K1339" s="163" t="s">
        <v>3280</v>
      </c>
      <c r="L1339" s="163" t="s">
        <v>3280</v>
      </c>
      <c r="M1339" s="167" t="s">
        <v>3268</v>
      </c>
      <c r="N1339" s="167">
        <v>45847</v>
      </c>
      <c r="O1339" s="167">
        <v>46053</v>
      </c>
      <c r="P1339" s="163">
        <v>200</v>
      </c>
      <c r="Q1339" s="174">
        <v>3000</v>
      </c>
      <c r="R1339" s="175">
        <v>0.08</v>
      </c>
      <c r="S1339" s="176">
        <v>240</v>
      </c>
      <c r="T1339" s="164">
        <v>48000</v>
      </c>
      <c r="U1339" s="164">
        <v>16800</v>
      </c>
      <c r="V1339" s="171">
        <v>0.35</v>
      </c>
      <c r="W1339" s="164">
        <v>0</v>
      </c>
      <c r="X1339" s="160">
        <v>0</v>
      </c>
      <c r="Y1339" s="164">
        <v>0</v>
      </c>
      <c r="Z1339" s="177">
        <v>0</v>
      </c>
      <c r="AA1339" s="164">
        <v>0</v>
      </c>
      <c r="AB1339" s="160">
        <v>0</v>
      </c>
      <c r="AC1339" s="164">
        <v>31200</v>
      </c>
      <c r="AD1339" s="202">
        <v>0.65</v>
      </c>
      <c r="AE1339" s="147">
        <v>16800</v>
      </c>
      <c r="AF1339" s="219" t="s">
        <v>96</v>
      </c>
      <c r="AH1339" s="34" t="s">
        <v>43</v>
      </c>
    </row>
    <row r="1340" s="114" customFormat="1" ht="36" spans="1:34">
      <c r="A1340" s="37">
        <v>55</v>
      </c>
      <c r="B1340" s="37" t="s">
        <v>42</v>
      </c>
      <c r="C1340" s="37" t="s">
        <v>3131</v>
      </c>
      <c r="D1340" s="34" t="s">
        <v>43</v>
      </c>
      <c r="E1340" s="163" t="s">
        <v>3132</v>
      </c>
      <c r="F1340" s="163" t="s">
        <v>3132</v>
      </c>
      <c r="G1340" s="34" t="s">
        <v>114</v>
      </c>
      <c r="H1340" s="166" t="s">
        <v>3281</v>
      </c>
      <c r="I1340" s="163" t="s">
        <v>3282</v>
      </c>
      <c r="J1340" s="163" t="s">
        <v>3282</v>
      </c>
      <c r="K1340" s="163" t="s">
        <v>3283</v>
      </c>
      <c r="L1340" s="163" t="s">
        <v>3283</v>
      </c>
      <c r="M1340" s="167" t="s">
        <v>3268</v>
      </c>
      <c r="N1340" s="167">
        <v>45847</v>
      </c>
      <c r="O1340" s="167">
        <v>46053</v>
      </c>
      <c r="P1340" s="163">
        <v>100</v>
      </c>
      <c r="Q1340" s="174">
        <v>3000</v>
      </c>
      <c r="R1340" s="175">
        <v>0.08</v>
      </c>
      <c r="S1340" s="176">
        <v>240</v>
      </c>
      <c r="T1340" s="164">
        <v>24000</v>
      </c>
      <c r="U1340" s="164">
        <v>8400</v>
      </c>
      <c r="V1340" s="171">
        <v>0.35</v>
      </c>
      <c r="W1340" s="164">
        <v>0</v>
      </c>
      <c r="X1340" s="160">
        <v>0</v>
      </c>
      <c r="Y1340" s="164">
        <v>0</v>
      </c>
      <c r="Z1340" s="177">
        <v>0</v>
      </c>
      <c r="AA1340" s="164">
        <v>0</v>
      </c>
      <c r="AB1340" s="160">
        <v>0</v>
      </c>
      <c r="AC1340" s="164">
        <v>15600</v>
      </c>
      <c r="AD1340" s="202">
        <v>0.65</v>
      </c>
      <c r="AE1340" s="176">
        <v>8400</v>
      </c>
      <c r="AF1340" s="219" t="s">
        <v>96</v>
      </c>
      <c r="AH1340" s="34" t="s">
        <v>43</v>
      </c>
    </row>
    <row r="1341" s="114" customFormat="1" ht="36" spans="1:34">
      <c r="A1341" s="37">
        <v>56</v>
      </c>
      <c r="B1341" s="37" t="s">
        <v>42</v>
      </c>
      <c r="C1341" s="37" t="s">
        <v>3131</v>
      </c>
      <c r="D1341" s="34" t="s">
        <v>43</v>
      </c>
      <c r="E1341" s="163" t="s">
        <v>3132</v>
      </c>
      <c r="F1341" s="163" t="s">
        <v>3132</v>
      </c>
      <c r="G1341" s="34" t="s">
        <v>114</v>
      </c>
      <c r="H1341" s="166" t="s">
        <v>3284</v>
      </c>
      <c r="I1341" s="163" t="s">
        <v>3285</v>
      </c>
      <c r="J1341" s="163" t="s">
        <v>3285</v>
      </c>
      <c r="K1341" s="163" t="s">
        <v>3283</v>
      </c>
      <c r="L1341" s="163" t="s">
        <v>3283</v>
      </c>
      <c r="M1341" s="167" t="s">
        <v>3268</v>
      </c>
      <c r="N1341" s="167">
        <v>45847</v>
      </c>
      <c r="O1341" s="167">
        <v>46053</v>
      </c>
      <c r="P1341" s="163">
        <v>100</v>
      </c>
      <c r="Q1341" s="174">
        <v>3000</v>
      </c>
      <c r="R1341" s="175">
        <v>0.08</v>
      </c>
      <c r="S1341" s="176">
        <v>240</v>
      </c>
      <c r="T1341" s="164">
        <v>24000</v>
      </c>
      <c r="U1341" s="164">
        <v>8400</v>
      </c>
      <c r="V1341" s="171">
        <v>0.35</v>
      </c>
      <c r="W1341" s="164">
        <v>0</v>
      </c>
      <c r="X1341" s="160">
        <v>0</v>
      </c>
      <c r="Y1341" s="164">
        <v>0</v>
      </c>
      <c r="Z1341" s="177">
        <v>0</v>
      </c>
      <c r="AA1341" s="164">
        <v>0</v>
      </c>
      <c r="AB1341" s="160">
        <v>0</v>
      </c>
      <c r="AC1341" s="164">
        <v>15600</v>
      </c>
      <c r="AD1341" s="202">
        <v>0.65</v>
      </c>
      <c r="AE1341" s="176">
        <v>8400</v>
      </c>
      <c r="AF1341" s="219" t="s">
        <v>96</v>
      </c>
      <c r="AH1341" s="34" t="s">
        <v>43</v>
      </c>
    </row>
    <row r="1342" s="114" customFormat="1" ht="36" spans="1:34">
      <c r="A1342" s="37">
        <v>57</v>
      </c>
      <c r="B1342" s="37" t="s">
        <v>42</v>
      </c>
      <c r="C1342" s="37" t="s">
        <v>3131</v>
      </c>
      <c r="D1342" s="34" t="s">
        <v>43</v>
      </c>
      <c r="E1342" s="163" t="s">
        <v>3132</v>
      </c>
      <c r="F1342" s="163" t="s">
        <v>3132</v>
      </c>
      <c r="G1342" s="34" t="s">
        <v>114</v>
      </c>
      <c r="H1342" s="166" t="s">
        <v>3286</v>
      </c>
      <c r="I1342" s="163" t="s">
        <v>3287</v>
      </c>
      <c r="J1342" s="163" t="s">
        <v>3287</v>
      </c>
      <c r="K1342" s="163" t="s">
        <v>3288</v>
      </c>
      <c r="L1342" s="163" t="s">
        <v>3288</v>
      </c>
      <c r="M1342" s="167" t="s">
        <v>3268</v>
      </c>
      <c r="N1342" s="167">
        <v>45847</v>
      </c>
      <c r="O1342" s="167">
        <v>46053</v>
      </c>
      <c r="P1342" s="163">
        <v>200</v>
      </c>
      <c r="Q1342" s="174">
        <v>3000</v>
      </c>
      <c r="R1342" s="175">
        <v>0.08</v>
      </c>
      <c r="S1342" s="176">
        <v>240</v>
      </c>
      <c r="T1342" s="164">
        <v>48000</v>
      </c>
      <c r="U1342" s="164">
        <v>16800</v>
      </c>
      <c r="V1342" s="171">
        <v>0.35</v>
      </c>
      <c r="W1342" s="164">
        <v>0</v>
      </c>
      <c r="X1342" s="160">
        <v>0</v>
      </c>
      <c r="Y1342" s="164">
        <v>0</v>
      </c>
      <c r="Z1342" s="177">
        <v>0</v>
      </c>
      <c r="AA1342" s="164">
        <v>0</v>
      </c>
      <c r="AB1342" s="160">
        <v>0</v>
      </c>
      <c r="AC1342" s="164">
        <v>31200</v>
      </c>
      <c r="AD1342" s="202">
        <v>0.65</v>
      </c>
      <c r="AE1342" s="176">
        <v>16800</v>
      </c>
      <c r="AF1342" s="219" t="s">
        <v>96</v>
      </c>
      <c r="AH1342" s="34" t="s">
        <v>43</v>
      </c>
    </row>
    <row r="1343" s="114" customFormat="1" ht="36" spans="1:34">
      <c r="A1343" s="37">
        <v>58</v>
      </c>
      <c r="B1343" s="37" t="s">
        <v>42</v>
      </c>
      <c r="C1343" s="37" t="s">
        <v>3131</v>
      </c>
      <c r="D1343" s="34" t="s">
        <v>43</v>
      </c>
      <c r="E1343" s="163" t="s">
        <v>3132</v>
      </c>
      <c r="F1343" s="163" t="s">
        <v>3132</v>
      </c>
      <c r="G1343" s="34" t="s">
        <v>114</v>
      </c>
      <c r="H1343" s="166" t="s">
        <v>3289</v>
      </c>
      <c r="I1343" s="163" t="s">
        <v>3290</v>
      </c>
      <c r="J1343" s="163" t="s">
        <v>3290</v>
      </c>
      <c r="K1343" s="163" t="s">
        <v>3283</v>
      </c>
      <c r="L1343" s="163" t="s">
        <v>3283</v>
      </c>
      <c r="M1343" s="167" t="s">
        <v>3268</v>
      </c>
      <c r="N1343" s="167">
        <v>45847</v>
      </c>
      <c r="O1343" s="167">
        <v>46053</v>
      </c>
      <c r="P1343" s="163">
        <v>100</v>
      </c>
      <c r="Q1343" s="174">
        <v>3000</v>
      </c>
      <c r="R1343" s="175">
        <v>0.08</v>
      </c>
      <c r="S1343" s="176">
        <v>240</v>
      </c>
      <c r="T1343" s="164">
        <v>24000</v>
      </c>
      <c r="U1343" s="164">
        <v>8400</v>
      </c>
      <c r="V1343" s="171">
        <v>0.35</v>
      </c>
      <c r="W1343" s="164">
        <v>0</v>
      </c>
      <c r="X1343" s="160">
        <v>0</v>
      </c>
      <c r="Y1343" s="164">
        <v>0</v>
      </c>
      <c r="Z1343" s="177">
        <v>0</v>
      </c>
      <c r="AA1343" s="164">
        <v>0</v>
      </c>
      <c r="AB1343" s="160">
        <v>0</v>
      </c>
      <c r="AC1343" s="164">
        <v>15600</v>
      </c>
      <c r="AD1343" s="202">
        <v>0.65</v>
      </c>
      <c r="AE1343" s="176">
        <v>8400</v>
      </c>
      <c r="AF1343" s="219" t="s">
        <v>96</v>
      </c>
      <c r="AH1343" s="34" t="s">
        <v>43</v>
      </c>
    </row>
    <row r="1344" s="114" customFormat="1" ht="36" spans="1:34">
      <c r="A1344" s="37">
        <v>59</v>
      </c>
      <c r="B1344" s="37" t="s">
        <v>42</v>
      </c>
      <c r="C1344" s="37" t="s">
        <v>3131</v>
      </c>
      <c r="D1344" s="34" t="s">
        <v>43</v>
      </c>
      <c r="E1344" s="163" t="s">
        <v>3132</v>
      </c>
      <c r="F1344" s="163" t="s">
        <v>3132</v>
      </c>
      <c r="G1344" s="34" t="s">
        <v>114</v>
      </c>
      <c r="H1344" s="166" t="s">
        <v>3291</v>
      </c>
      <c r="I1344" s="163" t="s">
        <v>3292</v>
      </c>
      <c r="J1344" s="163" t="s">
        <v>3292</v>
      </c>
      <c r="K1344" s="163" t="s">
        <v>3283</v>
      </c>
      <c r="L1344" s="163" t="s">
        <v>3283</v>
      </c>
      <c r="M1344" s="167" t="s">
        <v>3268</v>
      </c>
      <c r="N1344" s="167">
        <v>45847</v>
      </c>
      <c r="O1344" s="167">
        <v>46053</v>
      </c>
      <c r="P1344" s="163">
        <v>100</v>
      </c>
      <c r="Q1344" s="174">
        <v>3000</v>
      </c>
      <c r="R1344" s="175">
        <v>0.08</v>
      </c>
      <c r="S1344" s="176">
        <v>240</v>
      </c>
      <c r="T1344" s="164">
        <v>24000</v>
      </c>
      <c r="U1344" s="164">
        <v>8400</v>
      </c>
      <c r="V1344" s="171">
        <v>0.35</v>
      </c>
      <c r="W1344" s="164">
        <v>0</v>
      </c>
      <c r="X1344" s="160">
        <v>0</v>
      </c>
      <c r="Y1344" s="164">
        <v>0</v>
      </c>
      <c r="Z1344" s="177">
        <v>0</v>
      </c>
      <c r="AA1344" s="164">
        <v>0</v>
      </c>
      <c r="AB1344" s="160">
        <v>0</v>
      </c>
      <c r="AC1344" s="164">
        <v>15600</v>
      </c>
      <c r="AD1344" s="202">
        <v>0.65</v>
      </c>
      <c r="AE1344" s="176">
        <v>8400</v>
      </c>
      <c r="AF1344" s="219" t="s">
        <v>96</v>
      </c>
      <c r="AH1344" s="34" t="s">
        <v>43</v>
      </c>
    </row>
    <row r="1345" s="114" customFormat="1" ht="36" spans="1:34">
      <c r="A1345" s="37">
        <v>60</v>
      </c>
      <c r="B1345" s="37" t="s">
        <v>42</v>
      </c>
      <c r="C1345" s="37" t="s">
        <v>3131</v>
      </c>
      <c r="D1345" s="34" t="s">
        <v>43</v>
      </c>
      <c r="E1345" s="163" t="s">
        <v>3132</v>
      </c>
      <c r="F1345" s="163" t="s">
        <v>3132</v>
      </c>
      <c r="G1345" s="34" t="s">
        <v>114</v>
      </c>
      <c r="H1345" s="166" t="s">
        <v>3293</v>
      </c>
      <c r="I1345" s="163" t="s">
        <v>3294</v>
      </c>
      <c r="J1345" s="163" t="s">
        <v>3294</v>
      </c>
      <c r="K1345" s="163" t="s">
        <v>3280</v>
      </c>
      <c r="L1345" s="163" t="s">
        <v>3280</v>
      </c>
      <c r="M1345" s="167" t="s">
        <v>3268</v>
      </c>
      <c r="N1345" s="167">
        <v>45847</v>
      </c>
      <c r="O1345" s="167">
        <v>46053</v>
      </c>
      <c r="P1345" s="163">
        <v>100</v>
      </c>
      <c r="Q1345" s="174">
        <v>3000</v>
      </c>
      <c r="R1345" s="175">
        <v>0.08</v>
      </c>
      <c r="S1345" s="176">
        <v>240</v>
      </c>
      <c r="T1345" s="164">
        <v>24000</v>
      </c>
      <c r="U1345" s="164">
        <v>8400</v>
      </c>
      <c r="V1345" s="171">
        <v>0.35</v>
      </c>
      <c r="W1345" s="164">
        <v>0</v>
      </c>
      <c r="X1345" s="160">
        <v>0</v>
      </c>
      <c r="Y1345" s="164">
        <v>0</v>
      </c>
      <c r="Z1345" s="177">
        <v>0</v>
      </c>
      <c r="AA1345" s="164">
        <v>0</v>
      </c>
      <c r="AB1345" s="160">
        <v>0</v>
      </c>
      <c r="AC1345" s="164">
        <v>15600</v>
      </c>
      <c r="AD1345" s="202">
        <v>0.65</v>
      </c>
      <c r="AE1345" s="176">
        <v>8400</v>
      </c>
      <c r="AF1345" s="219" t="s">
        <v>96</v>
      </c>
      <c r="AH1345" s="34" t="s">
        <v>43</v>
      </c>
    </row>
    <row r="1346" s="114" customFormat="1" ht="48" spans="1:34">
      <c r="A1346" s="37">
        <v>61</v>
      </c>
      <c r="B1346" s="37" t="s">
        <v>42</v>
      </c>
      <c r="C1346" s="37" t="s">
        <v>3131</v>
      </c>
      <c r="D1346" s="34" t="s">
        <v>43</v>
      </c>
      <c r="E1346" s="163" t="s">
        <v>3132</v>
      </c>
      <c r="F1346" s="163" t="s">
        <v>3132</v>
      </c>
      <c r="G1346" s="34" t="s">
        <v>114</v>
      </c>
      <c r="H1346" s="166" t="s">
        <v>3295</v>
      </c>
      <c r="I1346" s="163" t="s">
        <v>3296</v>
      </c>
      <c r="J1346" s="163" t="s">
        <v>3296</v>
      </c>
      <c r="K1346" s="163" t="s">
        <v>3297</v>
      </c>
      <c r="L1346" s="163" t="s">
        <v>3297</v>
      </c>
      <c r="M1346" s="167" t="s">
        <v>3268</v>
      </c>
      <c r="N1346" s="167">
        <v>45847</v>
      </c>
      <c r="O1346" s="167">
        <v>46053</v>
      </c>
      <c r="P1346" s="163">
        <v>600</v>
      </c>
      <c r="Q1346" s="174">
        <v>3000</v>
      </c>
      <c r="R1346" s="175">
        <v>0.08</v>
      </c>
      <c r="S1346" s="176">
        <v>240</v>
      </c>
      <c r="T1346" s="164">
        <v>144000</v>
      </c>
      <c r="U1346" s="164">
        <v>50400</v>
      </c>
      <c r="V1346" s="171">
        <v>0.35</v>
      </c>
      <c r="W1346" s="164">
        <v>0</v>
      </c>
      <c r="X1346" s="160">
        <v>0</v>
      </c>
      <c r="Y1346" s="164">
        <v>0</v>
      </c>
      <c r="Z1346" s="177">
        <v>0</v>
      </c>
      <c r="AA1346" s="164">
        <v>0</v>
      </c>
      <c r="AB1346" s="160">
        <v>0</v>
      </c>
      <c r="AC1346" s="164">
        <v>93600</v>
      </c>
      <c r="AD1346" s="202">
        <v>0.65</v>
      </c>
      <c r="AE1346" s="147">
        <v>50400</v>
      </c>
      <c r="AF1346" s="219" t="s">
        <v>96</v>
      </c>
      <c r="AH1346" s="34" t="s">
        <v>43</v>
      </c>
    </row>
    <row r="1347" s="114" customFormat="1" ht="36" spans="1:34">
      <c r="A1347" s="37">
        <v>62</v>
      </c>
      <c r="B1347" s="37" t="s">
        <v>42</v>
      </c>
      <c r="C1347" s="37" t="s">
        <v>3131</v>
      </c>
      <c r="D1347" s="34" t="s">
        <v>43</v>
      </c>
      <c r="E1347" s="163" t="s">
        <v>3132</v>
      </c>
      <c r="F1347" s="163" t="s">
        <v>3132</v>
      </c>
      <c r="G1347" s="34" t="s">
        <v>114</v>
      </c>
      <c r="H1347" s="166" t="s">
        <v>3298</v>
      </c>
      <c r="I1347" s="163" t="s">
        <v>3299</v>
      </c>
      <c r="J1347" s="163" t="s">
        <v>3299</v>
      </c>
      <c r="K1347" s="163" t="s">
        <v>3280</v>
      </c>
      <c r="L1347" s="163" t="s">
        <v>3280</v>
      </c>
      <c r="M1347" s="167" t="s">
        <v>3268</v>
      </c>
      <c r="N1347" s="167">
        <v>45847</v>
      </c>
      <c r="O1347" s="167">
        <v>46053</v>
      </c>
      <c r="P1347" s="163">
        <v>200</v>
      </c>
      <c r="Q1347" s="174">
        <v>3000</v>
      </c>
      <c r="R1347" s="175">
        <v>0.08</v>
      </c>
      <c r="S1347" s="176">
        <v>240</v>
      </c>
      <c r="T1347" s="164">
        <v>48000</v>
      </c>
      <c r="U1347" s="164">
        <v>16800</v>
      </c>
      <c r="V1347" s="171">
        <v>0.35</v>
      </c>
      <c r="W1347" s="164">
        <v>0</v>
      </c>
      <c r="X1347" s="160">
        <v>0</v>
      </c>
      <c r="Y1347" s="164">
        <v>0</v>
      </c>
      <c r="Z1347" s="177">
        <v>0</v>
      </c>
      <c r="AA1347" s="164">
        <v>0</v>
      </c>
      <c r="AB1347" s="160">
        <v>0</v>
      </c>
      <c r="AC1347" s="164">
        <v>31200</v>
      </c>
      <c r="AD1347" s="202">
        <v>0.65</v>
      </c>
      <c r="AE1347" s="176">
        <v>16800</v>
      </c>
      <c r="AF1347" s="219" t="s">
        <v>96</v>
      </c>
      <c r="AH1347" s="34" t="s">
        <v>43</v>
      </c>
    </row>
    <row r="1348" s="114" customFormat="1" ht="36" spans="1:34">
      <c r="A1348" s="37">
        <v>63</v>
      </c>
      <c r="B1348" s="37" t="s">
        <v>42</v>
      </c>
      <c r="C1348" s="37" t="s">
        <v>3131</v>
      </c>
      <c r="D1348" s="34" t="s">
        <v>43</v>
      </c>
      <c r="E1348" s="163" t="s">
        <v>3132</v>
      </c>
      <c r="F1348" s="163" t="s">
        <v>3132</v>
      </c>
      <c r="G1348" s="34" t="s">
        <v>114</v>
      </c>
      <c r="H1348" s="166" t="s">
        <v>3300</v>
      </c>
      <c r="I1348" s="163" t="s">
        <v>3301</v>
      </c>
      <c r="J1348" s="163" t="s">
        <v>3301</v>
      </c>
      <c r="K1348" s="163" t="s">
        <v>3302</v>
      </c>
      <c r="L1348" s="163" t="s">
        <v>3302</v>
      </c>
      <c r="M1348" s="167" t="s">
        <v>3268</v>
      </c>
      <c r="N1348" s="167">
        <v>45847</v>
      </c>
      <c r="O1348" s="167">
        <v>46053</v>
      </c>
      <c r="P1348" s="163">
        <v>3870</v>
      </c>
      <c r="Q1348" s="174">
        <v>3000</v>
      </c>
      <c r="R1348" s="175">
        <v>0.08</v>
      </c>
      <c r="S1348" s="176">
        <v>240</v>
      </c>
      <c r="T1348" s="164">
        <v>928800</v>
      </c>
      <c r="U1348" s="164">
        <v>325080</v>
      </c>
      <c r="V1348" s="171">
        <v>0.35</v>
      </c>
      <c r="W1348" s="164">
        <v>0</v>
      </c>
      <c r="X1348" s="160">
        <v>0</v>
      </c>
      <c r="Y1348" s="164">
        <v>0</v>
      </c>
      <c r="Z1348" s="177">
        <v>0</v>
      </c>
      <c r="AA1348" s="164">
        <v>0</v>
      </c>
      <c r="AB1348" s="160">
        <v>0</v>
      </c>
      <c r="AC1348" s="164">
        <v>603720</v>
      </c>
      <c r="AD1348" s="202">
        <v>0.65</v>
      </c>
      <c r="AE1348" s="147">
        <v>325080</v>
      </c>
      <c r="AF1348" s="219" t="s">
        <v>96</v>
      </c>
      <c r="AH1348" s="34" t="s">
        <v>43</v>
      </c>
    </row>
    <row r="1349" s="114" customFormat="1" ht="36" spans="1:34">
      <c r="A1349" s="37">
        <v>64</v>
      </c>
      <c r="B1349" s="37" t="s">
        <v>42</v>
      </c>
      <c r="C1349" s="37" t="s">
        <v>3131</v>
      </c>
      <c r="D1349" s="34" t="s">
        <v>43</v>
      </c>
      <c r="E1349" s="163" t="s">
        <v>3132</v>
      </c>
      <c r="F1349" s="163" t="s">
        <v>3132</v>
      </c>
      <c r="G1349" s="34" t="s">
        <v>114</v>
      </c>
      <c r="H1349" s="166" t="s">
        <v>3303</v>
      </c>
      <c r="I1349" s="163" t="s">
        <v>3304</v>
      </c>
      <c r="J1349" s="163" t="s">
        <v>3304</v>
      </c>
      <c r="K1349" s="163" t="s">
        <v>3305</v>
      </c>
      <c r="L1349" s="163" t="s">
        <v>3305</v>
      </c>
      <c r="M1349" s="167" t="s">
        <v>3268</v>
      </c>
      <c r="N1349" s="167">
        <v>45847</v>
      </c>
      <c r="O1349" s="167">
        <v>46053</v>
      </c>
      <c r="P1349" s="163">
        <v>150</v>
      </c>
      <c r="Q1349" s="174">
        <v>3000</v>
      </c>
      <c r="R1349" s="175">
        <v>0.08</v>
      </c>
      <c r="S1349" s="176">
        <v>240</v>
      </c>
      <c r="T1349" s="164">
        <v>36000</v>
      </c>
      <c r="U1349" s="164">
        <v>12600</v>
      </c>
      <c r="V1349" s="171">
        <v>0.35</v>
      </c>
      <c r="W1349" s="164">
        <v>0</v>
      </c>
      <c r="X1349" s="160">
        <v>0</v>
      </c>
      <c r="Y1349" s="164">
        <v>0</v>
      </c>
      <c r="Z1349" s="177">
        <v>0</v>
      </c>
      <c r="AA1349" s="164">
        <v>0</v>
      </c>
      <c r="AB1349" s="160">
        <v>0</v>
      </c>
      <c r="AC1349" s="164">
        <v>23400</v>
      </c>
      <c r="AD1349" s="202">
        <v>0.65</v>
      </c>
      <c r="AE1349" s="176">
        <v>12600</v>
      </c>
      <c r="AF1349" s="219" t="s">
        <v>96</v>
      </c>
      <c r="AH1349" s="34" t="s">
        <v>43</v>
      </c>
    </row>
    <row r="1350" s="114" customFormat="1" ht="48" spans="1:34">
      <c r="A1350" s="37">
        <v>65</v>
      </c>
      <c r="B1350" s="37" t="s">
        <v>42</v>
      </c>
      <c r="C1350" s="37" t="s">
        <v>3131</v>
      </c>
      <c r="D1350" s="34" t="s">
        <v>43</v>
      </c>
      <c r="E1350" s="163" t="s">
        <v>3132</v>
      </c>
      <c r="F1350" s="163" t="s">
        <v>3132</v>
      </c>
      <c r="G1350" s="34" t="s">
        <v>114</v>
      </c>
      <c r="H1350" s="166" t="s">
        <v>3306</v>
      </c>
      <c r="I1350" s="163" t="s">
        <v>3307</v>
      </c>
      <c r="J1350" s="163" t="s">
        <v>3307</v>
      </c>
      <c r="K1350" s="163" t="s">
        <v>3308</v>
      </c>
      <c r="L1350" s="163" t="s">
        <v>3308</v>
      </c>
      <c r="M1350" s="167" t="s">
        <v>3268</v>
      </c>
      <c r="N1350" s="167">
        <v>45847</v>
      </c>
      <c r="O1350" s="167">
        <v>46053</v>
      </c>
      <c r="P1350" s="163">
        <v>6090</v>
      </c>
      <c r="Q1350" s="174">
        <v>3000</v>
      </c>
      <c r="R1350" s="175">
        <v>0.08</v>
      </c>
      <c r="S1350" s="176">
        <v>240</v>
      </c>
      <c r="T1350" s="164">
        <v>1461600</v>
      </c>
      <c r="U1350" s="164">
        <v>511560</v>
      </c>
      <c r="V1350" s="171">
        <v>0.35</v>
      </c>
      <c r="W1350" s="164">
        <v>0</v>
      </c>
      <c r="X1350" s="160">
        <v>0</v>
      </c>
      <c r="Y1350" s="164">
        <v>0</v>
      </c>
      <c r="Z1350" s="177">
        <v>0</v>
      </c>
      <c r="AA1350" s="164">
        <v>0</v>
      </c>
      <c r="AB1350" s="160">
        <v>0</v>
      </c>
      <c r="AC1350" s="164">
        <v>950040</v>
      </c>
      <c r="AD1350" s="202">
        <v>0.65</v>
      </c>
      <c r="AE1350" s="176">
        <v>511560</v>
      </c>
      <c r="AF1350" s="219" t="s">
        <v>96</v>
      </c>
      <c r="AH1350" s="34" t="s">
        <v>43</v>
      </c>
    </row>
    <row r="1351" s="114" customFormat="1" ht="36" spans="1:34">
      <c r="A1351" s="37">
        <v>66</v>
      </c>
      <c r="B1351" s="37" t="s">
        <v>42</v>
      </c>
      <c r="C1351" s="37" t="s">
        <v>3131</v>
      </c>
      <c r="D1351" s="34" t="s">
        <v>43</v>
      </c>
      <c r="E1351" s="163" t="s">
        <v>3132</v>
      </c>
      <c r="F1351" s="163" t="s">
        <v>3132</v>
      </c>
      <c r="G1351" s="34" t="s">
        <v>114</v>
      </c>
      <c r="H1351" s="166" t="s">
        <v>3309</v>
      </c>
      <c r="I1351" s="163" t="s">
        <v>3310</v>
      </c>
      <c r="J1351" s="163" t="s">
        <v>3310</v>
      </c>
      <c r="K1351" s="163" t="s">
        <v>3311</v>
      </c>
      <c r="L1351" s="163" t="s">
        <v>3311</v>
      </c>
      <c r="M1351" s="167" t="s">
        <v>3268</v>
      </c>
      <c r="N1351" s="167">
        <v>45847</v>
      </c>
      <c r="O1351" s="167">
        <v>46053</v>
      </c>
      <c r="P1351" s="163">
        <v>40</v>
      </c>
      <c r="Q1351" s="174">
        <v>3000</v>
      </c>
      <c r="R1351" s="175">
        <v>0.08</v>
      </c>
      <c r="S1351" s="176">
        <v>240</v>
      </c>
      <c r="T1351" s="164">
        <v>9600</v>
      </c>
      <c r="U1351" s="164">
        <v>3360</v>
      </c>
      <c r="V1351" s="171">
        <v>0.35</v>
      </c>
      <c r="W1351" s="164">
        <v>0</v>
      </c>
      <c r="X1351" s="160">
        <v>0</v>
      </c>
      <c r="Y1351" s="164">
        <v>0</v>
      </c>
      <c r="Z1351" s="177">
        <v>0</v>
      </c>
      <c r="AA1351" s="164">
        <v>0</v>
      </c>
      <c r="AB1351" s="160">
        <v>0</v>
      </c>
      <c r="AC1351" s="164">
        <v>6240</v>
      </c>
      <c r="AD1351" s="202">
        <v>0.65</v>
      </c>
      <c r="AE1351" s="176">
        <v>3360</v>
      </c>
      <c r="AF1351" s="219" t="s">
        <v>96</v>
      </c>
      <c r="AH1351" s="34" t="s">
        <v>43</v>
      </c>
    </row>
    <row r="1352" s="114" customFormat="1" ht="36" spans="1:34">
      <c r="A1352" s="37">
        <v>67</v>
      </c>
      <c r="B1352" s="37" t="s">
        <v>42</v>
      </c>
      <c r="C1352" s="37" t="s">
        <v>3131</v>
      </c>
      <c r="D1352" s="34" t="s">
        <v>43</v>
      </c>
      <c r="E1352" s="163" t="s">
        <v>3132</v>
      </c>
      <c r="F1352" s="163" t="s">
        <v>3132</v>
      </c>
      <c r="G1352" s="34" t="s">
        <v>114</v>
      </c>
      <c r="H1352" s="166" t="s">
        <v>3312</v>
      </c>
      <c r="I1352" s="163" t="s">
        <v>3313</v>
      </c>
      <c r="J1352" s="163" t="s">
        <v>3313</v>
      </c>
      <c r="K1352" s="163" t="s">
        <v>3314</v>
      </c>
      <c r="L1352" s="163" t="s">
        <v>3314</v>
      </c>
      <c r="M1352" s="167" t="s">
        <v>3268</v>
      </c>
      <c r="N1352" s="167">
        <v>45847</v>
      </c>
      <c r="O1352" s="167">
        <v>46053</v>
      </c>
      <c r="P1352" s="163">
        <v>100</v>
      </c>
      <c r="Q1352" s="174">
        <v>3000</v>
      </c>
      <c r="R1352" s="175">
        <v>0.08</v>
      </c>
      <c r="S1352" s="176">
        <v>240</v>
      </c>
      <c r="T1352" s="164">
        <v>24000</v>
      </c>
      <c r="U1352" s="164">
        <v>8400</v>
      </c>
      <c r="V1352" s="171">
        <v>0.35</v>
      </c>
      <c r="W1352" s="164">
        <v>0</v>
      </c>
      <c r="X1352" s="160">
        <v>0</v>
      </c>
      <c r="Y1352" s="164">
        <v>0</v>
      </c>
      <c r="Z1352" s="177">
        <v>0</v>
      </c>
      <c r="AA1352" s="164">
        <v>0</v>
      </c>
      <c r="AB1352" s="160">
        <v>0</v>
      </c>
      <c r="AC1352" s="164">
        <v>15600</v>
      </c>
      <c r="AD1352" s="202">
        <v>0.65</v>
      </c>
      <c r="AE1352" s="176">
        <v>8400</v>
      </c>
      <c r="AF1352" s="219" t="s">
        <v>96</v>
      </c>
      <c r="AH1352" s="34" t="s">
        <v>43</v>
      </c>
    </row>
    <row r="1353" s="114" customFormat="1" ht="48" spans="1:34">
      <c r="A1353" s="37">
        <v>68</v>
      </c>
      <c r="B1353" s="37" t="s">
        <v>42</v>
      </c>
      <c r="C1353" s="37" t="s">
        <v>3131</v>
      </c>
      <c r="D1353" s="34" t="s">
        <v>43</v>
      </c>
      <c r="E1353" s="163" t="s">
        <v>3132</v>
      </c>
      <c r="F1353" s="163" t="s">
        <v>3132</v>
      </c>
      <c r="G1353" s="34" t="s">
        <v>114</v>
      </c>
      <c r="H1353" s="166" t="s">
        <v>3315</v>
      </c>
      <c r="I1353" s="163" t="s">
        <v>3316</v>
      </c>
      <c r="J1353" s="163" t="s">
        <v>3316</v>
      </c>
      <c r="K1353" s="163" t="s">
        <v>3317</v>
      </c>
      <c r="L1353" s="163" t="s">
        <v>3317</v>
      </c>
      <c r="M1353" s="167" t="s">
        <v>3268</v>
      </c>
      <c r="N1353" s="167">
        <v>45847</v>
      </c>
      <c r="O1353" s="167">
        <v>46053</v>
      </c>
      <c r="P1353" s="163">
        <v>561</v>
      </c>
      <c r="Q1353" s="174">
        <v>3000</v>
      </c>
      <c r="R1353" s="175">
        <v>0.08</v>
      </c>
      <c r="S1353" s="176">
        <v>240</v>
      </c>
      <c r="T1353" s="164">
        <v>134640</v>
      </c>
      <c r="U1353" s="164">
        <v>47124</v>
      </c>
      <c r="V1353" s="171">
        <v>0.35</v>
      </c>
      <c r="W1353" s="164">
        <v>0</v>
      </c>
      <c r="X1353" s="160">
        <v>0</v>
      </c>
      <c r="Y1353" s="164">
        <v>0</v>
      </c>
      <c r="Z1353" s="177">
        <v>0</v>
      </c>
      <c r="AA1353" s="164">
        <v>0</v>
      </c>
      <c r="AB1353" s="160">
        <v>0</v>
      </c>
      <c r="AC1353" s="164">
        <v>87516</v>
      </c>
      <c r="AD1353" s="202">
        <v>0.65</v>
      </c>
      <c r="AE1353" s="147">
        <v>47124</v>
      </c>
      <c r="AF1353" s="219" t="s">
        <v>96</v>
      </c>
      <c r="AH1353" s="34" t="s">
        <v>43</v>
      </c>
    </row>
    <row r="1354" s="114" customFormat="1" ht="36" spans="1:34">
      <c r="A1354" s="37">
        <v>69</v>
      </c>
      <c r="B1354" s="37" t="s">
        <v>42</v>
      </c>
      <c r="C1354" s="37" t="s">
        <v>3131</v>
      </c>
      <c r="D1354" s="34" t="s">
        <v>43</v>
      </c>
      <c r="E1354" s="163" t="s">
        <v>3132</v>
      </c>
      <c r="F1354" s="163" t="s">
        <v>3132</v>
      </c>
      <c r="G1354" s="34" t="s">
        <v>114</v>
      </c>
      <c r="H1354" s="166" t="s">
        <v>3318</v>
      </c>
      <c r="I1354" s="163" t="s">
        <v>3319</v>
      </c>
      <c r="J1354" s="163" t="s">
        <v>3319</v>
      </c>
      <c r="K1354" s="163" t="s">
        <v>3320</v>
      </c>
      <c r="L1354" s="163" t="s">
        <v>3320</v>
      </c>
      <c r="M1354" s="167" t="s">
        <v>3268</v>
      </c>
      <c r="N1354" s="167">
        <v>45847</v>
      </c>
      <c r="O1354" s="167">
        <v>46053</v>
      </c>
      <c r="P1354" s="163">
        <v>100</v>
      </c>
      <c r="Q1354" s="174">
        <v>3000</v>
      </c>
      <c r="R1354" s="175">
        <v>0.08</v>
      </c>
      <c r="S1354" s="176">
        <v>240</v>
      </c>
      <c r="T1354" s="164">
        <v>24000</v>
      </c>
      <c r="U1354" s="164">
        <v>8400</v>
      </c>
      <c r="V1354" s="171">
        <v>0.35</v>
      </c>
      <c r="W1354" s="164">
        <v>0</v>
      </c>
      <c r="X1354" s="160">
        <v>0</v>
      </c>
      <c r="Y1354" s="164">
        <v>0</v>
      </c>
      <c r="Z1354" s="177">
        <v>0</v>
      </c>
      <c r="AA1354" s="164">
        <v>0</v>
      </c>
      <c r="AB1354" s="160">
        <v>0</v>
      </c>
      <c r="AC1354" s="164">
        <v>15600</v>
      </c>
      <c r="AD1354" s="202">
        <v>0.65</v>
      </c>
      <c r="AE1354" s="147">
        <v>8400</v>
      </c>
      <c r="AF1354" s="219" t="s">
        <v>96</v>
      </c>
      <c r="AH1354" s="34" t="s">
        <v>43</v>
      </c>
    </row>
    <row r="1355" s="114" customFormat="1" ht="36" spans="1:34">
      <c r="A1355" s="37">
        <v>70</v>
      </c>
      <c r="B1355" s="37" t="s">
        <v>42</v>
      </c>
      <c r="C1355" s="37" t="s">
        <v>3131</v>
      </c>
      <c r="D1355" s="34" t="s">
        <v>43</v>
      </c>
      <c r="E1355" s="163" t="s">
        <v>3132</v>
      </c>
      <c r="F1355" s="163" t="s">
        <v>3132</v>
      </c>
      <c r="G1355" s="34" t="s">
        <v>114</v>
      </c>
      <c r="H1355" s="166" t="s">
        <v>3321</v>
      </c>
      <c r="I1355" s="163" t="s">
        <v>3322</v>
      </c>
      <c r="J1355" s="163" t="s">
        <v>3322</v>
      </c>
      <c r="K1355" s="163" t="s">
        <v>3311</v>
      </c>
      <c r="L1355" s="163" t="s">
        <v>3311</v>
      </c>
      <c r="M1355" s="167" t="s">
        <v>3268</v>
      </c>
      <c r="N1355" s="167">
        <v>45847</v>
      </c>
      <c r="O1355" s="167">
        <v>46053</v>
      </c>
      <c r="P1355" s="163">
        <v>30</v>
      </c>
      <c r="Q1355" s="174">
        <v>3000</v>
      </c>
      <c r="R1355" s="175">
        <v>0.08</v>
      </c>
      <c r="S1355" s="176">
        <v>240</v>
      </c>
      <c r="T1355" s="164">
        <v>7200</v>
      </c>
      <c r="U1355" s="164">
        <v>2520</v>
      </c>
      <c r="V1355" s="171">
        <v>0.35</v>
      </c>
      <c r="W1355" s="164">
        <v>0</v>
      </c>
      <c r="X1355" s="160">
        <v>0</v>
      </c>
      <c r="Y1355" s="164">
        <v>0</v>
      </c>
      <c r="Z1355" s="177">
        <v>0</v>
      </c>
      <c r="AA1355" s="164">
        <v>0</v>
      </c>
      <c r="AB1355" s="160">
        <v>0</v>
      </c>
      <c r="AC1355" s="164">
        <v>4680</v>
      </c>
      <c r="AD1355" s="202">
        <v>0.65</v>
      </c>
      <c r="AE1355" s="176">
        <v>2520</v>
      </c>
      <c r="AF1355" s="219" t="s">
        <v>96</v>
      </c>
      <c r="AH1355" s="34" t="s">
        <v>43</v>
      </c>
    </row>
    <row r="1356" s="114" customFormat="1" ht="36" spans="1:34">
      <c r="A1356" s="37">
        <v>71</v>
      </c>
      <c r="B1356" s="37" t="s">
        <v>42</v>
      </c>
      <c r="C1356" s="37" t="s">
        <v>3131</v>
      </c>
      <c r="D1356" s="34" t="s">
        <v>43</v>
      </c>
      <c r="E1356" s="163" t="s">
        <v>3132</v>
      </c>
      <c r="F1356" s="163" t="s">
        <v>3132</v>
      </c>
      <c r="G1356" s="34" t="s">
        <v>114</v>
      </c>
      <c r="H1356" s="166" t="s">
        <v>3323</v>
      </c>
      <c r="I1356" s="163" t="s">
        <v>3324</v>
      </c>
      <c r="J1356" s="163" t="s">
        <v>3324</v>
      </c>
      <c r="K1356" s="163" t="s">
        <v>3320</v>
      </c>
      <c r="L1356" s="163" t="s">
        <v>3320</v>
      </c>
      <c r="M1356" s="167" t="s">
        <v>3268</v>
      </c>
      <c r="N1356" s="167">
        <v>45847</v>
      </c>
      <c r="O1356" s="167">
        <v>46053</v>
      </c>
      <c r="P1356" s="163">
        <v>100</v>
      </c>
      <c r="Q1356" s="174">
        <v>3000</v>
      </c>
      <c r="R1356" s="175">
        <v>0.08</v>
      </c>
      <c r="S1356" s="176">
        <v>240</v>
      </c>
      <c r="T1356" s="164">
        <v>24000</v>
      </c>
      <c r="U1356" s="164">
        <v>8400</v>
      </c>
      <c r="V1356" s="171">
        <v>0.35</v>
      </c>
      <c r="W1356" s="164">
        <v>0</v>
      </c>
      <c r="X1356" s="160">
        <v>0</v>
      </c>
      <c r="Y1356" s="164">
        <v>0</v>
      </c>
      <c r="Z1356" s="177">
        <v>0</v>
      </c>
      <c r="AA1356" s="164">
        <v>0</v>
      </c>
      <c r="AB1356" s="160">
        <v>0</v>
      </c>
      <c r="AC1356" s="164">
        <v>15600</v>
      </c>
      <c r="AD1356" s="202">
        <v>0.65</v>
      </c>
      <c r="AE1356" s="147">
        <v>8400</v>
      </c>
      <c r="AF1356" s="219" t="s">
        <v>96</v>
      </c>
      <c r="AH1356" s="34" t="s">
        <v>43</v>
      </c>
    </row>
    <row r="1357" s="114" customFormat="1" ht="36" spans="1:34">
      <c r="A1357" s="37">
        <v>72</v>
      </c>
      <c r="B1357" s="37" t="s">
        <v>42</v>
      </c>
      <c r="C1357" s="37" t="s">
        <v>3131</v>
      </c>
      <c r="D1357" s="34" t="s">
        <v>43</v>
      </c>
      <c r="E1357" s="163" t="s">
        <v>3132</v>
      </c>
      <c r="F1357" s="163" t="s">
        <v>3132</v>
      </c>
      <c r="G1357" s="34" t="s">
        <v>114</v>
      </c>
      <c r="H1357" s="166" t="s">
        <v>3325</v>
      </c>
      <c r="I1357" s="163" t="s">
        <v>3326</v>
      </c>
      <c r="J1357" s="163" t="s">
        <v>3326</v>
      </c>
      <c r="K1357" s="163" t="s">
        <v>3327</v>
      </c>
      <c r="L1357" s="163" t="s">
        <v>3327</v>
      </c>
      <c r="M1357" s="167" t="s">
        <v>3268</v>
      </c>
      <c r="N1357" s="167">
        <v>45847</v>
      </c>
      <c r="O1357" s="167">
        <v>46053</v>
      </c>
      <c r="P1357" s="163">
        <v>80</v>
      </c>
      <c r="Q1357" s="174">
        <v>3000</v>
      </c>
      <c r="R1357" s="175">
        <v>0.08</v>
      </c>
      <c r="S1357" s="176">
        <v>240</v>
      </c>
      <c r="T1357" s="164">
        <v>19200</v>
      </c>
      <c r="U1357" s="164">
        <v>6720</v>
      </c>
      <c r="V1357" s="171">
        <v>0.35</v>
      </c>
      <c r="W1357" s="164">
        <v>0</v>
      </c>
      <c r="X1357" s="160">
        <v>0</v>
      </c>
      <c r="Y1357" s="164">
        <v>0</v>
      </c>
      <c r="Z1357" s="177">
        <v>0</v>
      </c>
      <c r="AA1357" s="164">
        <v>0</v>
      </c>
      <c r="AB1357" s="160">
        <v>0</v>
      </c>
      <c r="AC1357" s="164">
        <v>12480</v>
      </c>
      <c r="AD1357" s="202">
        <v>0.65</v>
      </c>
      <c r="AE1357" s="176">
        <v>6720</v>
      </c>
      <c r="AF1357" s="219" t="s">
        <v>96</v>
      </c>
      <c r="AH1357" s="34" t="s">
        <v>43</v>
      </c>
    </row>
    <row r="1358" s="114" customFormat="1" ht="36" spans="1:34">
      <c r="A1358" s="37">
        <v>73</v>
      </c>
      <c r="B1358" s="37" t="s">
        <v>42</v>
      </c>
      <c r="C1358" s="37" t="s">
        <v>3131</v>
      </c>
      <c r="D1358" s="34" t="s">
        <v>43</v>
      </c>
      <c r="E1358" s="163" t="s">
        <v>3132</v>
      </c>
      <c r="F1358" s="163" t="s">
        <v>3132</v>
      </c>
      <c r="G1358" s="34" t="s">
        <v>114</v>
      </c>
      <c r="H1358" s="166" t="s">
        <v>3328</v>
      </c>
      <c r="I1358" s="163" t="s">
        <v>3329</v>
      </c>
      <c r="J1358" s="163" t="s">
        <v>3329</v>
      </c>
      <c r="K1358" s="163" t="s">
        <v>3305</v>
      </c>
      <c r="L1358" s="163" t="s">
        <v>3305</v>
      </c>
      <c r="M1358" s="167" t="s">
        <v>3268</v>
      </c>
      <c r="N1358" s="167">
        <v>45847</v>
      </c>
      <c r="O1358" s="167">
        <v>46053</v>
      </c>
      <c r="P1358" s="163">
        <v>3127</v>
      </c>
      <c r="Q1358" s="174">
        <v>3000</v>
      </c>
      <c r="R1358" s="175">
        <v>0.08</v>
      </c>
      <c r="S1358" s="176">
        <v>240</v>
      </c>
      <c r="T1358" s="164">
        <v>750480</v>
      </c>
      <c r="U1358" s="164">
        <v>262668</v>
      </c>
      <c r="V1358" s="171">
        <v>0.35</v>
      </c>
      <c r="W1358" s="164">
        <v>0</v>
      </c>
      <c r="X1358" s="160">
        <v>0</v>
      </c>
      <c r="Y1358" s="164">
        <v>0</v>
      </c>
      <c r="Z1358" s="177">
        <v>0</v>
      </c>
      <c r="AA1358" s="164">
        <v>0</v>
      </c>
      <c r="AB1358" s="160">
        <v>0</v>
      </c>
      <c r="AC1358" s="164">
        <v>487812</v>
      </c>
      <c r="AD1358" s="202">
        <v>0.65</v>
      </c>
      <c r="AE1358" s="176">
        <v>262668</v>
      </c>
      <c r="AF1358" s="219" t="s">
        <v>96</v>
      </c>
      <c r="AH1358" s="34" t="s">
        <v>43</v>
      </c>
    </row>
    <row r="1359" s="114" customFormat="1" ht="36" spans="1:34">
      <c r="A1359" s="37">
        <v>74</v>
      </c>
      <c r="B1359" s="37" t="s">
        <v>42</v>
      </c>
      <c r="C1359" s="37" t="s">
        <v>3131</v>
      </c>
      <c r="D1359" s="34" t="s">
        <v>43</v>
      </c>
      <c r="E1359" s="163" t="s">
        <v>3132</v>
      </c>
      <c r="F1359" s="163" t="s">
        <v>3132</v>
      </c>
      <c r="G1359" s="34" t="s">
        <v>114</v>
      </c>
      <c r="H1359" s="166" t="s">
        <v>3330</v>
      </c>
      <c r="I1359" s="163" t="s">
        <v>3331</v>
      </c>
      <c r="J1359" s="163" t="s">
        <v>3331</v>
      </c>
      <c r="K1359" s="163" t="s">
        <v>3332</v>
      </c>
      <c r="L1359" s="163" t="s">
        <v>3332</v>
      </c>
      <c r="M1359" s="167" t="s">
        <v>3264</v>
      </c>
      <c r="N1359" s="167">
        <v>45857</v>
      </c>
      <c r="O1359" s="167">
        <v>46053</v>
      </c>
      <c r="P1359" s="163">
        <v>150</v>
      </c>
      <c r="Q1359" s="174">
        <v>3000</v>
      </c>
      <c r="R1359" s="175">
        <v>0.08</v>
      </c>
      <c r="S1359" s="176">
        <v>240</v>
      </c>
      <c r="T1359" s="164">
        <v>36000</v>
      </c>
      <c r="U1359" s="164">
        <v>12600</v>
      </c>
      <c r="V1359" s="171">
        <v>0.35</v>
      </c>
      <c r="W1359" s="164">
        <v>0</v>
      </c>
      <c r="X1359" s="160">
        <v>0</v>
      </c>
      <c r="Y1359" s="164">
        <v>0</v>
      </c>
      <c r="Z1359" s="177">
        <v>0</v>
      </c>
      <c r="AA1359" s="164">
        <v>0</v>
      </c>
      <c r="AB1359" s="160">
        <v>0</v>
      </c>
      <c r="AC1359" s="164">
        <v>23400</v>
      </c>
      <c r="AD1359" s="202">
        <v>0.65</v>
      </c>
      <c r="AE1359" s="147">
        <v>12600</v>
      </c>
      <c r="AF1359" s="219" t="s">
        <v>96</v>
      </c>
      <c r="AH1359" s="34" t="s">
        <v>43</v>
      </c>
    </row>
    <row r="1360" s="114" customFormat="1" ht="36" spans="1:34">
      <c r="A1360" s="37">
        <v>75</v>
      </c>
      <c r="B1360" s="37" t="s">
        <v>42</v>
      </c>
      <c r="C1360" s="37" t="s">
        <v>3131</v>
      </c>
      <c r="D1360" s="34" t="s">
        <v>43</v>
      </c>
      <c r="E1360" s="163" t="s">
        <v>3132</v>
      </c>
      <c r="F1360" s="163" t="s">
        <v>3132</v>
      </c>
      <c r="G1360" s="34" t="s">
        <v>114</v>
      </c>
      <c r="H1360" s="166" t="s">
        <v>3333</v>
      </c>
      <c r="I1360" s="163" t="s">
        <v>3334</v>
      </c>
      <c r="J1360" s="163" t="s">
        <v>3334</v>
      </c>
      <c r="K1360" s="163" t="s">
        <v>3314</v>
      </c>
      <c r="L1360" s="163" t="s">
        <v>3314</v>
      </c>
      <c r="M1360" s="167" t="s">
        <v>3335</v>
      </c>
      <c r="N1360" s="167">
        <v>45847</v>
      </c>
      <c r="O1360" s="167">
        <v>46053</v>
      </c>
      <c r="P1360" s="163">
        <v>200</v>
      </c>
      <c r="Q1360" s="174">
        <v>3000</v>
      </c>
      <c r="R1360" s="175">
        <v>0.08</v>
      </c>
      <c r="S1360" s="176">
        <v>240</v>
      </c>
      <c r="T1360" s="164">
        <v>48000</v>
      </c>
      <c r="U1360" s="164">
        <v>16800</v>
      </c>
      <c r="V1360" s="171">
        <v>0.35</v>
      </c>
      <c r="W1360" s="164">
        <v>0</v>
      </c>
      <c r="X1360" s="160">
        <v>0</v>
      </c>
      <c r="Y1360" s="164">
        <v>0</v>
      </c>
      <c r="Z1360" s="177">
        <v>0</v>
      </c>
      <c r="AA1360" s="164">
        <v>0</v>
      </c>
      <c r="AB1360" s="160">
        <v>0</v>
      </c>
      <c r="AC1360" s="164">
        <v>31200</v>
      </c>
      <c r="AD1360" s="202">
        <v>0.65</v>
      </c>
      <c r="AE1360" s="176">
        <v>16800</v>
      </c>
      <c r="AF1360" s="219" t="s">
        <v>96</v>
      </c>
      <c r="AH1360" s="34" t="s">
        <v>43</v>
      </c>
    </row>
    <row r="1361" s="114" customFormat="1" ht="36" spans="1:34">
      <c r="A1361" s="37">
        <v>76</v>
      </c>
      <c r="B1361" s="37" t="s">
        <v>42</v>
      </c>
      <c r="C1361" s="37" t="s">
        <v>3131</v>
      </c>
      <c r="D1361" s="34" t="s">
        <v>43</v>
      </c>
      <c r="E1361" s="163" t="s">
        <v>3132</v>
      </c>
      <c r="F1361" s="163" t="s">
        <v>3132</v>
      </c>
      <c r="G1361" s="34" t="s">
        <v>114</v>
      </c>
      <c r="H1361" s="166" t="s">
        <v>3336</v>
      </c>
      <c r="I1361" s="163" t="s">
        <v>3337</v>
      </c>
      <c r="J1361" s="163" t="s">
        <v>3337</v>
      </c>
      <c r="K1361" s="163" t="s">
        <v>3338</v>
      </c>
      <c r="L1361" s="163" t="s">
        <v>3338</v>
      </c>
      <c r="M1361" s="167" t="s">
        <v>3264</v>
      </c>
      <c r="N1361" s="167">
        <v>45857</v>
      </c>
      <c r="O1361" s="167">
        <v>46053</v>
      </c>
      <c r="P1361" s="163">
        <v>100</v>
      </c>
      <c r="Q1361" s="174">
        <v>3000</v>
      </c>
      <c r="R1361" s="175">
        <v>0.08</v>
      </c>
      <c r="S1361" s="176">
        <v>240</v>
      </c>
      <c r="T1361" s="164">
        <v>24000</v>
      </c>
      <c r="U1361" s="164">
        <v>8400</v>
      </c>
      <c r="V1361" s="171">
        <v>0.35</v>
      </c>
      <c r="W1361" s="164">
        <v>0</v>
      </c>
      <c r="X1361" s="160">
        <v>0</v>
      </c>
      <c r="Y1361" s="164">
        <v>0</v>
      </c>
      <c r="Z1361" s="177">
        <v>0</v>
      </c>
      <c r="AA1361" s="164">
        <v>0</v>
      </c>
      <c r="AB1361" s="160">
        <v>0</v>
      </c>
      <c r="AC1361" s="164">
        <v>15600</v>
      </c>
      <c r="AD1361" s="202">
        <v>0.65</v>
      </c>
      <c r="AE1361" s="147">
        <v>8400</v>
      </c>
      <c r="AF1361" s="219" t="s">
        <v>96</v>
      </c>
      <c r="AH1361" s="34" t="s">
        <v>43</v>
      </c>
    </row>
    <row r="1362" s="114" customFormat="1" ht="36" spans="1:34">
      <c r="A1362" s="37">
        <v>77</v>
      </c>
      <c r="B1362" s="37" t="s">
        <v>42</v>
      </c>
      <c r="C1362" s="37" t="s">
        <v>3131</v>
      </c>
      <c r="D1362" s="34" t="s">
        <v>43</v>
      </c>
      <c r="E1362" s="163" t="s">
        <v>3132</v>
      </c>
      <c r="F1362" s="163" t="s">
        <v>3132</v>
      </c>
      <c r="G1362" s="34" t="s">
        <v>114</v>
      </c>
      <c r="H1362" s="166" t="s">
        <v>3339</v>
      </c>
      <c r="I1362" s="163" t="s">
        <v>3340</v>
      </c>
      <c r="J1362" s="163" t="s">
        <v>3340</v>
      </c>
      <c r="K1362" s="163" t="s">
        <v>3302</v>
      </c>
      <c r="L1362" s="163" t="s">
        <v>3302</v>
      </c>
      <c r="M1362" s="167" t="s">
        <v>3341</v>
      </c>
      <c r="N1362" s="167">
        <v>45857</v>
      </c>
      <c r="O1362" s="167">
        <v>46053</v>
      </c>
      <c r="P1362" s="163">
        <v>100</v>
      </c>
      <c r="Q1362" s="174">
        <v>3000</v>
      </c>
      <c r="R1362" s="175">
        <v>0.08</v>
      </c>
      <c r="S1362" s="176">
        <v>240</v>
      </c>
      <c r="T1362" s="164">
        <v>24000</v>
      </c>
      <c r="U1362" s="164">
        <v>8400</v>
      </c>
      <c r="V1362" s="171">
        <v>0.35</v>
      </c>
      <c r="W1362" s="164">
        <v>0</v>
      </c>
      <c r="X1362" s="160">
        <v>0</v>
      </c>
      <c r="Y1362" s="164">
        <v>0</v>
      </c>
      <c r="Z1362" s="177">
        <v>0</v>
      </c>
      <c r="AA1362" s="164">
        <v>0</v>
      </c>
      <c r="AB1362" s="160">
        <v>0</v>
      </c>
      <c r="AC1362" s="164">
        <v>15600</v>
      </c>
      <c r="AD1362" s="202">
        <v>0.65</v>
      </c>
      <c r="AE1362" s="176">
        <v>8400</v>
      </c>
      <c r="AF1362" s="219" t="s">
        <v>96</v>
      </c>
      <c r="AH1362" s="34" t="s">
        <v>43</v>
      </c>
    </row>
    <row r="1363" s="114" customFormat="1" ht="36" spans="1:34">
      <c r="A1363" s="37">
        <v>78</v>
      </c>
      <c r="B1363" s="37" t="s">
        <v>42</v>
      </c>
      <c r="C1363" s="37" t="s">
        <v>3131</v>
      </c>
      <c r="D1363" s="34" t="s">
        <v>43</v>
      </c>
      <c r="E1363" s="163" t="s">
        <v>3132</v>
      </c>
      <c r="F1363" s="163" t="s">
        <v>3132</v>
      </c>
      <c r="G1363" s="34" t="s">
        <v>114</v>
      </c>
      <c r="H1363" s="166" t="s">
        <v>3342</v>
      </c>
      <c r="I1363" s="163" t="s">
        <v>3343</v>
      </c>
      <c r="J1363" s="163" t="s">
        <v>3343</v>
      </c>
      <c r="K1363" s="163" t="s">
        <v>3302</v>
      </c>
      <c r="L1363" s="163" t="s">
        <v>3302</v>
      </c>
      <c r="M1363" s="167" t="s">
        <v>3341</v>
      </c>
      <c r="N1363" s="167">
        <v>45857</v>
      </c>
      <c r="O1363" s="167">
        <v>46053</v>
      </c>
      <c r="P1363" s="163">
        <v>100</v>
      </c>
      <c r="Q1363" s="174">
        <v>3000</v>
      </c>
      <c r="R1363" s="175">
        <v>0.08</v>
      </c>
      <c r="S1363" s="176">
        <v>240</v>
      </c>
      <c r="T1363" s="164">
        <v>24000</v>
      </c>
      <c r="U1363" s="164">
        <v>8400</v>
      </c>
      <c r="V1363" s="171">
        <v>0.35</v>
      </c>
      <c r="W1363" s="164">
        <v>0</v>
      </c>
      <c r="X1363" s="160">
        <v>0</v>
      </c>
      <c r="Y1363" s="164">
        <v>0</v>
      </c>
      <c r="Z1363" s="177">
        <v>0</v>
      </c>
      <c r="AA1363" s="164">
        <v>0</v>
      </c>
      <c r="AB1363" s="160">
        <v>0</v>
      </c>
      <c r="AC1363" s="164">
        <v>15600</v>
      </c>
      <c r="AD1363" s="202">
        <v>0.65</v>
      </c>
      <c r="AE1363" s="176">
        <v>8400</v>
      </c>
      <c r="AF1363" s="219" t="s">
        <v>96</v>
      </c>
      <c r="AH1363" s="34" t="s">
        <v>43</v>
      </c>
    </row>
    <row r="1364" s="114" customFormat="1" ht="36" spans="1:34">
      <c r="A1364" s="37">
        <v>79</v>
      </c>
      <c r="B1364" s="37" t="s">
        <v>42</v>
      </c>
      <c r="C1364" s="37" t="s">
        <v>3131</v>
      </c>
      <c r="D1364" s="34" t="s">
        <v>43</v>
      </c>
      <c r="E1364" s="163" t="s">
        <v>3132</v>
      </c>
      <c r="F1364" s="163" t="s">
        <v>3132</v>
      </c>
      <c r="G1364" s="34" t="s">
        <v>114</v>
      </c>
      <c r="H1364" s="166" t="s">
        <v>3344</v>
      </c>
      <c r="I1364" s="163" t="s">
        <v>3345</v>
      </c>
      <c r="J1364" s="163" t="s">
        <v>3345</v>
      </c>
      <c r="K1364" s="163" t="s">
        <v>3302</v>
      </c>
      <c r="L1364" s="163" t="s">
        <v>3302</v>
      </c>
      <c r="M1364" s="167" t="s">
        <v>3341</v>
      </c>
      <c r="N1364" s="167">
        <v>45857</v>
      </c>
      <c r="O1364" s="167">
        <v>46053</v>
      </c>
      <c r="P1364" s="163">
        <v>100</v>
      </c>
      <c r="Q1364" s="174">
        <v>3000</v>
      </c>
      <c r="R1364" s="175">
        <v>0.08</v>
      </c>
      <c r="S1364" s="176">
        <v>240</v>
      </c>
      <c r="T1364" s="164">
        <v>24000</v>
      </c>
      <c r="U1364" s="164">
        <v>8400</v>
      </c>
      <c r="V1364" s="171">
        <v>0.35</v>
      </c>
      <c r="W1364" s="164">
        <v>0</v>
      </c>
      <c r="X1364" s="160">
        <v>0</v>
      </c>
      <c r="Y1364" s="164">
        <v>0</v>
      </c>
      <c r="Z1364" s="177">
        <v>0</v>
      </c>
      <c r="AA1364" s="164">
        <v>0</v>
      </c>
      <c r="AB1364" s="160">
        <v>0</v>
      </c>
      <c r="AC1364" s="164">
        <v>15600</v>
      </c>
      <c r="AD1364" s="202">
        <v>0.65</v>
      </c>
      <c r="AE1364" s="176">
        <v>8400</v>
      </c>
      <c r="AF1364" s="219" t="s">
        <v>96</v>
      </c>
      <c r="AH1364" s="34" t="s">
        <v>43</v>
      </c>
    </row>
    <row r="1365" s="114" customFormat="1" ht="36" spans="1:34">
      <c r="A1365" s="37">
        <v>80</v>
      </c>
      <c r="B1365" s="37" t="s">
        <v>42</v>
      </c>
      <c r="C1365" s="37" t="s">
        <v>3131</v>
      </c>
      <c r="D1365" s="34" t="s">
        <v>43</v>
      </c>
      <c r="E1365" s="163" t="s">
        <v>3132</v>
      </c>
      <c r="F1365" s="163" t="s">
        <v>3132</v>
      </c>
      <c r="G1365" s="34" t="s">
        <v>114</v>
      </c>
      <c r="H1365" s="166" t="s">
        <v>3346</v>
      </c>
      <c r="I1365" s="163" t="s">
        <v>3347</v>
      </c>
      <c r="J1365" s="163" t="s">
        <v>3347</v>
      </c>
      <c r="K1365" s="163" t="s">
        <v>3302</v>
      </c>
      <c r="L1365" s="163" t="s">
        <v>3302</v>
      </c>
      <c r="M1365" s="167" t="s">
        <v>3341</v>
      </c>
      <c r="N1365" s="167">
        <v>45857</v>
      </c>
      <c r="O1365" s="167">
        <v>46053</v>
      </c>
      <c r="P1365" s="163">
        <v>100</v>
      </c>
      <c r="Q1365" s="174">
        <v>3000</v>
      </c>
      <c r="R1365" s="175">
        <v>0.08</v>
      </c>
      <c r="S1365" s="176">
        <v>240</v>
      </c>
      <c r="T1365" s="164">
        <v>24000</v>
      </c>
      <c r="U1365" s="164">
        <v>8400</v>
      </c>
      <c r="V1365" s="171">
        <v>0.35</v>
      </c>
      <c r="W1365" s="164">
        <v>0</v>
      </c>
      <c r="X1365" s="160">
        <v>0</v>
      </c>
      <c r="Y1365" s="164">
        <v>0</v>
      </c>
      <c r="Z1365" s="177">
        <v>0</v>
      </c>
      <c r="AA1365" s="164">
        <v>0</v>
      </c>
      <c r="AB1365" s="160">
        <v>0</v>
      </c>
      <c r="AC1365" s="164">
        <v>15600</v>
      </c>
      <c r="AD1365" s="202">
        <v>0.65</v>
      </c>
      <c r="AE1365" s="176">
        <v>8400</v>
      </c>
      <c r="AF1365" s="219" t="s">
        <v>96</v>
      </c>
      <c r="AH1365" s="34" t="s">
        <v>43</v>
      </c>
    </row>
    <row r="1366" s="114" customFormat="1" ht="36" spans="1:34">
      <c r="A1366" s="37">
        <v>81</v>
      </c>
      <c r="B1366" s="37" t="s">
        <v>42</v>
      </c>
      <c r="C1366" s="37" t="s">
        <v>3131</v>
      </c>
      <c r="D1366" s="34" t="s">
        <v>43</v>
      </c>
      <c r="E1366" s="163" t="s">
        <v>3132</v>
      </c>
      <c r="F1366" s="163" t="s">
        <v>3132</v>
      </c>
      <c r="G1366" s="34" t="s">
        <v>114</v>
      </c>
      <c r="H1366" s="166" t="s">
        <v>3348</v>
      </c>
      <c r="I1366" s="163" t="s">
        <v>3349</v>
      </c>
      <c r="J1366" s="163" t="s">
        <v>3349</v>
      </c>
      <c r="K1366" s="163" t="s">
        <v>3302</v>
      </c>
      <c r="L1366" s="163" t="s">
        <v>3302</v>
      </c>
      <c r="M1366" s="167" t="s">
        <v>3341</v>
      </c>
      <c r="N1366" s="167">
        <v>45857</v>
      </c>
      <c r="O1366" s="167">
        <v>46053</v>
      </c>
      <c r="P1366" s="163">
        <v>100</v>
      </c>
      <c r="Q1366" s="174">
        <v>3000</v>
      </c>
      <c r="R1366" s="175">
        <v>0.08</v>
      </c>
      <c r="S1366" s="176">
        <v>240</v>
      </c>
      <c r="T1366" s="164">
        <v>24000</v>
      </c>
      <c r="U1366" s="164">
        <v>8400</v>
      </c>
      <c r="V1366" s="171">
        <v>0.35</v>
      </c>
      <c r="W1366" s="164">
        <v>0</v>
      </c>
      <c r="X1366" s="160">
        <v>0</v>
      </c>
      <c r="Y1366" s="164">
        <v>0</v>
      </c>
      <c r="Z1366" s="177">
        <v>0</v>
      </c>
      <c r="AA1366" s="164">
        <v>0</v>
      </c>
      <c r="AB1366" s="160">
        <v>0</v>
      </c>
      <c r="AC1366" s="164">
        <v>15600</v>
      </c>
      <c r="AD1366" s="202">
        <v>0.65</v>
      </c>
      <c r="AE1366" s="176">
        <v>8400</v>
      </c>
      <c r="AF1366" s="219" t="s">
        <v>96</v>
      </c>
      <c r="AH1366" s="34" t="s">
        <v>43</v>
      </c>
    </row>
    <row r="1367" s="114" customFormat="1" ht="36" spans="1:34">
      <c r="A1367" s="37">
        <v>82</v>
      </c>
      <c r="B1367" s="37" t="s">
        <v>42</v>
      </c>
      <c r="C1367" s="37" t="s">
        <v>3131</v>
      </c>
      <c r="D1367" s="34" t="s">
        <v>43</v>
      </c>
      <c r="E1367" s="163" t="s">
        <v>3132</v>
      </c>
      <c r="F1367" s="163" t="s">
        <v>3132</v>
      </c>
      <c r="G1367" s="34" t="s">
        <v>114</v>
      </c>
      <c r="H1367" s="166" t="s">
        <v>3350</v>
      </c>
      <c r="I1367" s="163" t="s">
        <v>3351</v>
      </c>
      <c r="J1367" s="163" t="s">
        <v>3351</v>
      </c>
      <c r="K1367" s="163" t="s">
        <v>3302</v>
      </c>
      <c r="L1367" s="163" t="s">
        <v>3302</v>
      </c>
      <c r="M1367" s="167" t="s">
        <v>3341</v>
      </c>
      <c r="N1367" s="167">
        <v>45857</v>
      </c>
      <c r="O1367" s="167">
        <v>46053</v>
      </c>
      <c r="P1367" s="163">
        <v>100</v>
      </c>
      <c r="Q1367" s="174">
        <v>3000</v>
      </c>
      <c r="R1367" s="175">
        <v>0.08</v>
      </c>
      <c r="S1367" s="176">
        <v>240</v>
      </c>
      <c r="T1367" s="164">
        <v>24000</v>
      </c>
      <c r="U1367" s="164">
        <v>8400</v>
      </c>
      <c r="V1367" s="171">
        <v>0.35</v>
      </c>
      <c r="W1367" s="164">
        <v>0</v>
      </c>
      <c r="X1367" s="160">
        <v>0</v>
      </c>
      <c r="Y1367" s="164">
        <v>0</v>
      </c>
      <c r="Z1367" s="177">
        <v>0</v>
      </c>
      <c r="AA1367" s="164">
        <v>0</v>
      </c>
      <c r="AB1367" s="160">
        <v>0</v>
      </c>
      <c r="AC1367" s="164">
        <v>15600</v>
      </c>
      <c r="AD1367" s="202">
        <v>0.65</v>
      </c>
      <c r="AE1367" s="176">
        <v>8400</v>
      </c>
      <c r="AF1367" s="219" t="s">
        <v>96</v>
      </c>
      <c r="AH1367" s="34" t="s">
        <v>43</v>
      </c>
    </row>
    <row r="1368" s="114" customFormat="1" ht="36" spans="1:34">
      <c r="A1368" s="37">
        <v>83</v>
      </c>
      <c r="B1368" s="37" t="s">
        <v>42</v>
      </c>
      <c r="C1368" s="37" t="s">
        <v>3131</v>
      </c>
      <c r="D1368" s="34" t="s">
        <v>43</v>
      </c>
      <c r="E1368" s="163" t="s">
        <v>3132</v>
      </c>
      <c r="F1368" s="163" t="s">
        <v>3132</v>
      </c>
      <c r="G1368" s="34" t="s">
        <v>114</v>
      </c>
      <c r="H1368" s="166" t="s">
        <v>3352</v>
      </c>
      <c r="I1368" s="163" t="s">
        <v>3353</v>
      </c>
      <c r="J1368" s="163" t="s">
        <v>3353</v>
      </c>
      <c r="K1368" s="163" t="s">
        <v>3302</v>
      </c>
      <c r="L1368" s="163" t="s">
        <v>3302</v>
      </c>
      <c r="M1368" s="167" t="s">
        <v>3341</v>
      </c>
      <c r="N1368" s="167">
        <v>45857</v>
      </c>
      <c r="O1368" s="167">
        <v>46053</v>
      </c>
      <c r="P1368" s="163">
        <v>100</v>
      </c>
      <c r="Q1368" s="174">
        <v>3000</v>
      </c>
      <c r="R1368" s="175">
        <v>0.08</v>
      </c>
      <c r="S1368" s="176">
        <v>240</v>
      </c>
      <c r="T1368" s="164">
        <v>24000</v>
      </c>
      <c r="U1368" s="164">
        <v>8400</v>
      </c>
      <c r="V1368" s="171">
        <v>0.35</v>
      </c>
      <c r="W1368" s="164">
        <v>0</v>
      </c>
      <c r="X1368" s="160">
        <v>0</v>
      </c>
      <c r="Y1368" s="164">
        <v>0</v>
      </c>
      <c r="Z1368" s="177">
        <v>0</v>
      </c>
      <c r="AA1368" s="164">
        <v>0</v>
      </c>
      <c r="AB1368" s="160">
        <v>0</v>
      </c>
      <c r="AC1368" s="164">
        <v>15600</v>
      </c>
      <c r="AD1368" s="202">
        <v>0.65</v>
      </c>
      <c r="AE1368" s="176">
        <v>8400</v>
      </c>
      <c r="AF1368" s="219" t="s">
        <v>96</v>
      </c>
      <c r="AH1368" s="34" t="s">
        <v>43</v>
      </c>
    </row>
    <row r="1369" s="114" customFormat="1" ht="36" spans="1:34">
      <c r="A1369" s="37">
        <v>84</v>
      </c>
      <c r="B1369" s="37" t="s">
        <v>42</v>
      </c>
      <c r="C1369" s="37" t="s">
        <v>3131</v>
      </c>
      <c r="D1369" s="34" t="s">
        <v>43</v>
      </c>
      <c r="E1369" s="163" t="s">
        <v>3132</v>
      </c>
      <c r="F1369" s="163" t="s">
        <v>3132</v>
      </c>
      <c r="G1369" s="34" t="s">
        <v>114</v>
      </c>
      <c r="H1369" s="166" t="s">
        <v>3354</v>
      </c>
      <c r="I1369" s="163" t="s">
        <v>3355</v>
      </c>
      <c r="J1369" s="163" t="s">
        <v>3355</v>
      </c>
      <c r="K1369" s="163" t="s">
        <v>3302</v>
      </c>
      <c r="L1369" s="163" t="s">
        <v>3302</v>
      </c>
      <c r="M1369" s="167" t="s">
        <v>3341</v>
      </c>
      <c r="N1369" s="167">
        <v>45857</v>
      </c>
      <c r="O1369" s="167">
        <v>46053</v>
      </c>
      <c r="P1369" s="163">
        <v>100</v>
      </c>
      <c r="Q1369" s="174">
        <v>3000</v>
      </c>
      <c r="R1369" s="175">
        <v>0.08</v>
      </c>
      <c r="S1369" s="176">
        <v>240</v>
      </c>
      <c r="T1369" s="164">
        <v>24000</v>
      </c>
      <c r="U1369" s="164">
        <v>8400</v>
      </c>
      <c r="V1369" s="171">
        <v>0.35</v>
      </c>
      <c r="W1369" s="164">
        <v>0</v>
      </c>
      <c r="X1369" s="160">
        <v>0</v>
      </c>
      <c r="Y1369" s="164">
        <v>0</v>
      </c>
      <c r="Z1369" s="177">
        <v>0</v>
      </c>
      <c r="AA1369" s="164">
        <v>0</v>
      </c>
      <c r="AB1369" s="160">
        <v>0</v>
      </c>
      <c r="AC1369" s="164">
        <v>15600</v>
      </c>
      <c r="AD1369" s="202">
        <v>0.65</v>
      </c>
      <c r="AE1369" s="176">
        <v>8400</v>
      </c>
      <c r="AF1369" s="219" t="s">
        <v>96</v>
      </c>
      <c r="AH1369" s="34" t="s">
        <v>43</v>
      </c>
    </row>
    <row r="1370" s="114" customFormat="1" ht="36" spans="1:34">
      <c r="A1370" s="37">
        <v>85</v>
      </c>
      <c r="B1370" s="37" t="s">
        <v>42</v>
      </c>
      <c r="C1370" s="37" t="s">
        <v>3131</v>
      </c>
      <c r="D1370" s="34" t="s">
        <v>43</v>
      </c>
      <c r="E1370" s="163" t="s">
        <v>3132</v>
      </c>
      <c r="F1370" s="163" t="s">
        <v>3132</v>
      </c>
      <c r="G1370" s="34" t="s">
        <v>114</v>
      </c>
      <c r="H1370" s="166" t="s">
        <v>3356</v>
      </c>
      <c r="I1370" s="163" t="s">
        <v>3357</v>
      </c>
      <c r="J1370" s="163" t="s">
        <v>3357</v>
      </c>
      <c r="K1370" s="163" t="s">
        <v>3302</v>
      </c>
      <c r="L1370" s="163" t="s">
        <v>3302</v>
      </c>
      <c r="M1370" s="167" t="s">
        <v>3341</v>
      </c>
      <c r="N1370" s="167">
        <v>45857</v>
      </c>
      <c r="O1370" s="167">
        <v>46053</v>
      </c>
      <c r="P1370" s="163">
        <v>100</v>
      </c>
      <c r="Q1370" s="174">
        <v>3000</v>
      </c>
      <c r="R1370" s="175">
        <v>0.08</v>
      </c>
      <c r="S1370" s="176">
        <v>240</v>
      </c>
      <c r="T1370" s="164">
        <v>24000</v>
      </c>
      <c r="U1370" s="164">
        <v>8400</v>
      </c>
      <c r="V1370" s="171">
        <v>0.35</v>
      </c>
      <c r="W1370" s="164">
        <v>0</v>
      </c>
      <c r="X1370" s="160">
        <v>0</v>
      </c>
      <c r="Y1370" s="164">
        <v>0</v>
      </c>
      <c r="Z1370" s="177">
        <v>0</v>
      </c>
      <c r="AA1370" s="164">
        <v>0</v>
      </c>
      <c r="AB1370" s="160">
        <v>0</v>
      </c>
      <c r="AC1370" s="164">
        <v>15600</v>
      </c>
      <c r="AD1370" s="202">
        <v>0.65</v>
      </c>
      <c r="AE1370" s="176">
        <v>8400</v>
      </c>
      <c r="AF1370" s="219" t="s">
        <v>96</v>
      </c>
      <c r="AH1370" s="34" t="s">
        <v>43</v>
      </c>
    </row>
    <row r="1371" s="114" customFormat="1" ht="36" spans="1:34">
      <c r="A1371" s="37">
        <v>86</v>
      </c>
      <c r="B1371" s="37" t="s">
        <v>42</v>
      </c>
      <c r="C1371" s="37" t="s">
        <v>3131</v>
      </c>
      <c r="D1371" s="34" t="s">
        <v>43</v>
      </c>
      <c r="E1371" s="163" t="s">
        <v>3132</v>
      </c>
      <c r="F1371" s="163" t="s">
        <v>3132</v>
      </c>
      <c r="G1371" s="34" t="s">
        <v>114</v>
      </c>
      <c r="H1371" s="166" t="s">
        <v>3358</v>
      </c>
      <c r="I1371" s="163" t="s">
        <v>3359</v>
      </c>
      <c r="J1371" s="163" t="s">
        <v>3359</v>
      </c>
      <c r="K1371" s="163" t="s">
        <v>3302</v>
      </c>
      <c r="L1371" s="163" t="s">
        <v>3302</v>
      </c>
      <c r="M1371" s="167" t="s">
        <v>3341</v>
      </c>
      <c r="N1371" s="167">
        <v>45857</v>
      </c>
      <c r="O1371" s="167">
        <v>46053</v>
      </c>
      <c r="P1371" s="163">
        <v>100</v>
      </c>
      <c r="Q1371" s="174">
        <v>3000</v>
      </c>
      <c r="R1371" s="175">
        <v>0.08</v>
      </c>
      <c r="S1371" s="176">
        <v>240</v>
      </c>
      <c r="T1371" s="164">
        <v>24000</v>
      </c>
      <c r="U1371" s="164">
        <v>8400</v>
      </c>
      <c r="V1371" s="171">
        <v>0.35</v>
      </c>
      <c r="W1371" s="164">
        <v>0</v>
      </c>
      <c r="X1371" s="160">
        <v>0</v>
      </c>
      <c r="Y1371" s="164">
        <v>0</v>
      </c>
      <c r="Z1371" s="177">
        <v>0</v>
      </c>
      <c r="AA1371" s="164">
        <v>0</v>
      </c>
      <c r="AB1371" s="160">
        <v>0</v>
      </c>
      <c r="AC1371" s="164">
        <v>15600</v>
      </c>
      <c r="AD1371" s="202">
        <v>0.65</v>
      </c>
      <c r="AE1371" s="176">
        <v>8400</v>
      </c>
      <c r="AF1371" s="219" t="s">
        <v>96</v>
      </c>
      <c r="AH1371" s="34" t="s">
        <v>43</v>
      </c>
    </row>
    <row r="1372" s="114" customFormat="1" ht="36" spans="1:34">
      <c r="A1372" s="37">
        <v>87</v>
      </c>
      <c r="B1372" s="37" t="s">
        <v>42</v>
      </c>
      <c r="C1372" s="37" t="s">
        <v>3131</v>
      </c>
      <c r="D1372" s="34" t="s">
        <v>43</v>
      </c>
      <c r="E1372" s="163" t="s">
        <v>3132</v>
      </c>
      <c r="F1372" s="163" t="s">
        <v>3132</v>
      </c>
      <c r="G1372" s="34" t="s">
        <v>114</v>
      </c>
      <c r="H1372" s="166" t="s">
        <v>3360</v>
      </c>
      <c r="I1372" s="163" t="s">
        <v>3361</v>
      </c>
      <c r="J1372" s="163" t="s">
        <v>3361</v>
      </c>
      <c r="K1372" s="163" t="s">
        <v>3302</v>
      </c>
      <c r="L1372" s="163" t="s">
        <v>3302</v>
      </c>
      <c r="M1372" s="167" t="s">
        <v>3341</v>
      </c>
      <c r="N1372" s="167">
        <v>45857</v>
      </c>
      <c r="O1372" s="167">
        <v>46053</v>
      </c>
      <c r="P1372" s="163">
        <v>100</v>
      </c>
      <c r="Q1372" s="174">
        <v>3000</v>
      </c>
      <c r="R1372" s="175">
        <v>0.08</v>
      </c>
      <c r="S1372" s="176">
        <v>240</v>
      </c>
      <c r="T1372" s="164">
        <v>24000</v>
      </c>
      <c r="U1372" s="164">
        <v>8400</v>
      </c>
      <c r="V1372" s="171">
        <v>0.35</v>
      </c>
      <c r="W1372" s="164">
        <v>0</v>
      </c>
      <c r="X1372" s="160">
        <v>0</v>
      </c>
      <c r="Y1372" s="164">
        <v>0</v>
      </c>
      <c r="Z1372" s="177">
        <v>0</v>
      </c>
      <c r="AA1372" s="164">
        <v>0</v>
      </c>
      <c r="AB1372" s="160">
        <v>0</v>
      </c>
      <c r="AC1372" s="164">
        <v>15600</v>
      </c>
      <c r="AD1372" s="202">
        <v>0.65</v>
      </c>
      <c r="AE1372" s="176">
        <v>8400</v>
      </c>
      <c r="AF1372" s="219" t="s">
        <v>96</v>
      </c>
      <c r="AH1372" s="34" t="s">
        <v>43</v>
      </c>
    </row>
    <row r="1373" s="114" customFormat="1" ht="36" spans="1:34">
      <c r="A1373" s="37">
        <v>88</v>
      </c>
      <c r="B1373" s="37" t="s">
        <v>42</v>
      </c>
      <c r="C1373" s="37" t="s">
        <v>3131</v>
      </c>
      <c r="D1373" s="34" t="s">
        <v>43</v>
      </c>
      <c r="E1373" s="163" t="s">
        <v>3132</v>
      </c>
      <c r="F1373" s="163" t="s">
        <v>3132</v>
      </c>
      <c r="G1373" s="34" t="s">
        <v>114</v>
      </c>
      <c r="H1373" s="166" t="s">
        <v>3362</v>
      </c>
      <c r="I1373" s="163" t="s">
        <v>3363</v>
      </c>
      <c r="J1373" s="163" t="s">
        <v>3363</v>
      </c>
      <c r="K1373" s="163" t="s">
        <v>3302</v>
      </c>
      <c r="L1373" s="163" t="s">
        <v>3302</v>
      </c>
      <c r="M1373" s="167" t="s">
        <v>3341</v>
      </c>
      <c r="N1373" s="167">
        <v>45857</v>
      </c>
      <c r="O1373" s="167">
        <v>46053</v>
      </c>
      <c r="P1373" s="163">
        <v>200</v>
      </c>
      <c r="Q1373" s="174">
        <v>3000</v>
      </c>
      <c r="R1373" s="175">
        <v>0.08</v>
      </c>
      <c r="S1373" s="176">
        <v>240</v>
      </c>
      <c r="T1373" s="164">
        <v>48000</v>
      </c>
      <c r="U1373" s="164">
        <v>16800</v>
      </c>
      <c r="V1373" s="171">
        <v>0.35</v>
      </c>
      <c r="W1373" s="164">
        <v>0</v>
      </c>
      <c r="X1373" s="160">
        <v>0</v>
      </c>
      <c r="Y1373" s="164">
        <v>0</v>
      </c>
      <c r="Z1373" s="177">
        <v>0</v>
      </c>
      <c r="AA1373" s="164">
        <v>0</v>
      </c>
      <c r="AB1373" s="160">
        <v>0</v>
      </c>
      <c r="AC1373" s="164">
        <v>31200</v>
      </c>
      <c r="AD1373" s="202">
        <v>0.65</v>
      </c>
      <c r="AE1373" s="176">
        <v>16800</v>
      </c>
      <c r="AF1373" s="219" t="s">
        <v>96</v>
      </c>
      <c r="AH1373" s="34" t="s">
        <v>43</v>
      </c>
    </row>
    <row r="1374" s="114" customFormat="1" ht="36" spans="1:34">
      <c r="A1374" s="37">
        <v>89</v>
      </c>
      <c r="B1374" s="37" t="s">
        <v>42</v>
      </c>
      <c r="C1374" s="37" t="s">
        <v>3131</v>
      </c>
      <c r="D1374" s="34" t="s">
        <v>43</v>
      </c>
      <c r="E1374" s="163" t="s">
        <v>3132</v>
      </c>
      <c r="F1374" s="163" t="s">
        <v>3132</v>
      </c>
      <c r="G1374" s="34" t="s">
        <v>114</v>
      </c>
      <c r="H1374" s="166" t="s">
        <v>3364</v>
      </c>
      <c r="I1374" s="163" t="s">
        <v>3365</v>
      </c>
      <c r="J1374" s="163" t="s">
        <v>3365</v>
      </c>
      <c r="K1374" s="163" t="s">
        <v>3302</v>
      </c>
      <c r="L1374" s="163" t="s">
        <v>3302</v>
      </c>
      <c r="M1374" s="167" t="s">
        <v>3341</v>
      </c>
      <c r="N1374" s="167">
        <v>45857</v>
      </c>
      <c r="O1374" s="167">
        <v>46053</v>
      </c>
      <c r="P1374" s="163">
        <v>100</v>
      </c>
      <c r="Q1374" s="174">
        <v>3000</v>
      </c>
      <c r="R1374" s="175">
        <v>0.08</v>
      </c>
      <c r="S1374" s="176">
        <v>240</v>
      </c>
      <c r="T1374" s="164">
        <v>24000</v>
      </c>
      <c r="U1374" s="164">
        <v>8400</v>
      </c>
      <c r="V1374" s="171">
        <v>0.35</v>
      </c>
      <c r="W1374" s="164">
        <v>0</v>
      </c>
      <c r="X1374" s="160">
        <v>0</v>
      </c>
      <c r="Y1374" s="164">
        <v>0</v>
      </c>
      <c r="Z1374" s="177">
        <v>0</v>
      </c>
      <c r="AA1374" s="164">
        <v>0</v>
      </c>
      <c r="AB1374" s="160">
        <v>0</v>
      </c>
      <c r="AC1374" s="164">
        <v>15600</v>
      </c>
      <c r="AD1374" s="202">
        <v>0.65</v>
      </c>
      <c r="AE1374" s="176">
        <v>8400</v>
      </c>
      <c r="AF1374" s="219" t="s">
        <v>96</v>
      </c>
      <c r="AH1374" s="34" t="s">
        <v>43</v>
      </c>
    </row>
    <row r="1375" s="114" customFormat="1" ht="36" spans="1:34">
      <c r="A1375" s="37">
        <v>90</v>
      </c>
      <c r="B1375" s="37" t="s">
        <v>42</v>
      </c>
      <c r="C1375" s="37" t="s">
        <v>3131</v>
      </c>
      <c r="D1375" s="34" t="s">
        <v>43</v>
      </c>
      <c r="E1375" s="163" t="s">
        <v>3132</v>
      </c>
      <c r="F1375" s="163" t="s">
        <v>3132</v>
      </c>
      <c r="G1375" s="34" t="s">
        <v>114</v>
      </c>
      <c r="H1375" s="166" t="s">
        <v>3366</v>
      </c>
      <c r="I1375" s="163" t="s">
        <v>3367</v>
      </c>
      <c r="J1375" s="163" t="s">
        <v>3367</v>
      </c>
      <c r="K1375" s="163" t="s">
        <v>3302</v>
      </c>
      <c r="L1375" s="163" t="s">
        <v>3302</v>
      </c>
      <c r="M1375" s="167" t="s">
        <v>3341</v>
      </c>
      <c r="N1375" s="167">
        <v>45857</v>
      </c>
      <c r="O1375" s="167">
        <v>46053</v>
      </c>
      <c r="P1375" s="163">
        <v>100</v>
      </c>
      <c r="Q1375" s="174">
        <v>3000</v>
      </c>
      <c r="R1375" s="175">
        <v>0.08</v>
      </c>
      <c r="S1375" s="176">
        <v>240</v>
      </c>
      <c r="T1375" s="164">
        <v>24000</v>
      </c>
      <c r="U1375" s="164">
        <v>8400</v>
      </c>
      <c r="V1375" s="171">
        <v>0.35</v>
      </c>
      <c r="W1375" s="164">
        <v>0</v>
      </c>
      <c r="X1375" s="160">
        <v>0</v>
      </c>
      <c r="Y1375" s="164">
        <v>0</v>
      </c>
      <c r="Z1375" s="177">
        <v>0</v>
      </c>
      <c r="AA1375" s="164">
        <v>0</v>
      </c>
      <c r="AB1375" s="160">
        <v>0</v>
      </c>
      <c r="AC1375" s="164">
        <v>15600</v>
      </c>
      <c r="AD1375" s="202">
        <v>0.65</v>
      </c>
      <c r="AE1375" s="176">
        <v>8400</v>
      </c>
      <c r="AF1375" s="219" t="s">
        <v>96</v>
      </c>
      <c r="AH1375" s="34" t="s">
        <v>43</v>
      </c>
    </row>
    <row r="1376" s="114" customFormat="1" ht="36" spans="1:34">
      <c r="A1376" s="37">
        <v>91</v>
      </c>
      <c r="B1376" s="37" t="s">
        <v>42</v>
      </c>
      <c r="C1376" s="37" t="s">
        <v>3131</v>
      </c>
      <c r="D1376" s="34" t="s">
        <v>43</v>
      </c>
      <c r="E1376" s="163" t="s">
        <v>3132</v>
      </c>
      <c r="F1376" s="163" t="s">
        <v>3132</v>
      </c>
      <c r="G1376" s="34" t="s">
        <v>114</v>
      </c>
      <c r="H1376" s="166" t="s">
        <v>3368</v>
      </c>
      <c r="I1376" s="163" t="s">
        <v>3369</v>
      </c>
      <c r="J1376" s="163" t="s">
        <v>3369</v>
      </c>
      <c r="K1376" s="163" t="s">
        <v>3302</v>
      </c>
      <c r="L1376" s="163" t="s">
        <v>3302</v>
      </c>
      <c r="M1376" s="167" t="s">
        <v>3341</v>
      </c>
      <c r="N1376" s="167">
        <v>45857</v>
      </c>
      <c r="O1376" s="167">
        <v>46053</v>
      </c>
      <c r="P1376" s="163">
        <v>800</v>
      </c>
      <c r="Q1376" s="174">
        <v>3000</v>
      </c>
      <c r="R1376" s="175">
        <v>0.08</v>
      </c>
      <c r="S1376" s="176">
        <v>240</v>
      </c>
      <c r="T1376" s="164">
        <v>192000</v>
      </c>
      <c r="U1376" s="164">
        <v>67200</v>
      </c>
      <c r="V1376" s="171">
        <v>0.35</v>
      </c>
      <c r="W1376" s="164">
        <v>0</v>
      </c>
      <c r="X1376" s="160">
        <v>0</v>
      </c>
      <c r="Y1376" s="164">
        <v>0</v>
      </c>
      <c r="Z1376" s="177">
        <v>0</v>
      </c>
      <c r="AA1376" s="164">
        <v>0</v>
      </c>
      <c r="AB1376" s="160">
        <v>0</v>
      </c>
      <c r="AC1376" s="164">
        <v>124800</v>
      </c>
      <c r="AD1376" s="202">
        <v>0.65</v>
      </c>
      <c r="AE1376" s="176">
        <v>67200</v>
      </c>
      <c r="AF1376" s="219" t="s">
        <v>96</v>
      </c>
      <c r="AH1376" s="34" t="s">
        <v>43</v>
      </c>
    </row>
    <row r="1377" s="114" customFormat="1" ht="36" spans="1:34">
      <c r="A1377" s="37">
        <v>92</v>
      </c>
      <c r="B1377" s="37" t="s">
        <v>42</v>
      </c>
      <c r="C1377" s="37" t="s">
        <v>3131</v>
      </c>
      <c r="D1377" s="34" t="s">
        <v>43</v>
      </c>
      <c r="E1377" s="163" t="s">
        <v>3132</v>
      </c>
      <c r="F1377" s="163" t="s">
        <v>3132</v>
      </c>
      <c r="G1377" s="34" t="s">
        <v>114</v>
      </c>
      <c r="H1377" s="166" t="s">
        <v>3370</v>
      </c>
      <c r="I1377" s="163" t="s">
        <v>3371</v>
      </c>
      <c r="J1377" s="163" t="s">
        <v>3371</v>
      </c>
      <c r="K1377" s="163" t="s">
        <v>3372</v>
      </c>
      <c r="L1377" s="163" t="s">
        <v>3372</v>
      </c>
      <c r="M1377" s="167" t="s">
        <v>3264</v>
      </c>
      <c r="N1377" s="167">
        <v>45857</v>
      </c>
      <c r="O1377" s="167">
        <v>46053</v>
      </c>
      <c r="P1377" s="163">
        <v>882</v>
      </c>
      <c r="Q1377" s="174">
        <v>3000</v>
      </c>
      <c r="R1377" s="175">
        <v>0.08</v>
      </c>
      <c r="S1377" s="176">
        <v>240</v>
      </c>
      <c r="T1377" s="164">
        <v>211680</v>
      </c>
      <c r="U1377" s="164">
        <v>74088</v>
      </c>
      <c r="V1377" s="171">
        <v>0.35</v>
      </c>
      <c r="W1377" s="164">
        <v>0</v>
      </c>
      <c r="X1377" s="160">
        <v>0</v>
      </c>
      <c r="Y1377" s="164">
        <v>0</v>
      </c>
      <c r="Z1377" s="177">
        <v>0</v>
      </c>
      <c r="AA1377" s="164">
        <v>0</v>
      </c>
      <c r="AB1377" s="160">
        <v>0</v>
      </c>
      <c r="AC1377" s="164">
        <v>137592</v>
      </c>
      <c r="AD1377" s="202">
        <v>0.65</v>
      </c>
      <c r="AE1377" s="147">
        <v>74088</v>
      </c>
      <c r="AF1377" s="219" t="s">
        <v>96</v>
      </c>
      <c r="AH1377" s="34" t="s">
        <v>43</v>
      </c>
    </row>
    <row r="1378" s="114" customFormat="1" ht="48" spans="1:34">
      <c r="A1378" s="37">
        <v>93</v>
      </c>
      <c r="B1378" s="37" t="s">
        <v>42</v>
      </c>
      <c r="C1378" s="37" t="s">
        <v>3373</v>
      </c>
      <c r="D1378" s="34" t="s">
        <v>45</v>
      </c>
      <c r="E1378" s="163" t="s">
        <v>45</v>
      </c>
      <c r="F1378" s="163" t="s">
        <v>45</v>
      </c>
      <c r="G1378" s="34" t="s">
        <v>114</v>
      </c>
      <c r="H1378" s="166" t="s">
        <v>3374</v>
      </c>
      <c r="I1378" s="163" t="s">
        <v>3375</v>
      </c>
      <c r="J1378" s="163" t="s">
        <v>3375</v>
      </c>
      <c r="K1378" s="163" t="s">
        <v>3376</v>
      </c>
      <c r="L1378" s="163" t="s">
        <v>3377</v>
      </c>
      <c r="M1378" s="167">
        <v>45799</v>
      </c>
      <c r="N1378" s="167">
        <v>45806</v>
      </c>
      <c r="O1378" s="167">
        <v>46170</v>
      </c>
      <c r="P1378" s="163">
        <v>60000</v>
      </c>
      <c r="Q1378" s="174">
        <v>50</v>
      </c>
      <c r="R1378" s="175">
        <v>0.06</v>
      </c>
      <c r="S1378" s="176">
        <v>3</v>
      </c>
      <c r="T1378" s="164">
        <v>180000</v>
      </c>
      <c r="U1378" s="164">
        <v>63000</v>
      </c>
      <c r="V1378" s="171">
        <v>0.35</v>
      </c>
      <c r="W1378" s="164">
        <v>0</v>
      </c>
      <c r="X1378" s="160">
        <v>0</v>
      </c>
      <c r="Y1378" s="164">
        <v>0</v>
      </c>
      <c r="Z1378" s="177">
        <v>0</v>
      </c>
      <c r="AA1378" s="164">
        <v>0</v>
      </c>
      <c r="AB1378" s="160">
        <v>0</v>
      </c>
      <c r="AC1378" s="164">
        <v>117000</v>
      </c>
      <c r="AD1378" s="202">
        <v>0.65</v>
      </c>
      <c r="AE1378" s="147">
        <v>63000</v>
      </c>
      <c r="AF1378" s="219"/>
      <c r="AH1378" s="34" t="s">
        <v>45</v>
      </c>
    </row>
    <row r="1379" s="114" customFormat="1" ht="72" spans="1:34">
      <c r="A1379" s="37">
        <v>1</v>
      </c>
      <c r="B1379" s="37" t="s">
        <v>46</v>
      </c>
      <c r="C1379" s="37" t="s">
        <v>3378</v>
      </c>
      <c r="D1379" s="34" t="s">
        <v>47</v>
      </c>
      <c r="E1379" s="163" t="s">
        <v>47</v>
      </c>
      <c r="F1379" s="220" t="s">
        <v>96</v>
      </c>
      <c r="G1379" s="34" t="s">
        <v>114</v>
      </c>
      <c r="H1379" s="166" t="s">
        <v>3379</v>
      </c>
      <c r="I1379" s="163" t="s">
        <v>3380</v>
      </c>
      <c r="J1379" s="163" t="s">
        <v>3380</v>
      </c>
      <c r="K1379" s="163" t="s">
        <v>3381</v>
      </c>
      <c r="L1379" s="163" t="s">
        <v>3382</v>
      </c>
      <c r="M1379" s="167">
        <v>45959</v>
      </c>
      <c r="N1379" s="167">
        <v>45960</v>
      </c>
      <c r="O1379" s="167">
        <v>46051</v>
      </c>
      <c r="P1379" s="163">
        <v>150</v>
      </c>
      <c r="Q1379" s="174">
        <v>1500</v>
      </c>
      <c r="R1379" s="175">
        <v>0.06</v>
      </c>
      <c r="S1379" s="176">
        <v>90</v>
      </c>
      <c r="T1379" s="164">
        <v>13500</v>
      </c>
      <c r="U1379" s="164">
        <v>4725</v>
      </c>
      <c r="V1379" s="164">
        <v>0.35</v>
      </c>
      <c r="W1379" s="164">
        <v>4050</v>
      </c>
      <c r="X1379" s="160">
        <v>0.3</v>
      </c>
      <c r="Y1379" s="164">
        <v>2025</v>
      </c>
      <c r="Z1379" s="177">
        <v>0.15</v>
      </c>
      <c r="AA1379" s="164">
        <v>2025</v>
      </c>
      <c r="AB1379" s="160">
        <v>0.15</v>
      </c>
      <c r="AC1379" s="164">
        <v>4725</v>
      </c>
      <c r="AD1379" s="202">
        <v>0.35</v>
      </c>
      <c r="AE1379" s="147">
        <v>4725</v>
      </c>
      <c r="AF1379" s="221" t="s">
        <v>96</v>
      </c>
      <c r="AH1379" s="34" t="s">
        <v>47</v>
      </c>
    </row>
    <row r="1380" s="114" customFormat="1" ht="84" spans="1:34">
      <c r="A1380" s="37">
        <v>2</v>
      </c>
      <c r="B1380" s="37" t="s">
        <v>46</v>
      </c>
      <c r="C1380" s="37" t="s">
        <v>3378</v>
      </c>
      <c r="D1380" s="34" t="s">
        <v>47</v>
      </c>
      <c r="E1380" s="163" t="s">
        <v>47</v>
      </c>
      <c r="F1380" s="220" t="s">
        <v>96</v>
      </c>
      <c r="G1380" s="34" t="s">
        <v>114</v>
      </c>
      <c r="H1380" s="166" t="s">
        <v>3383</v>
      </c>
      <c r="I1380" s="163" t="s">
        <v>3384</v>
      </c>
      <c r="J1380" s="163" t="s">
        <v>3384</v>
      </c>
      <c r="K1380" s="163" t="s">
        <v>3385</v>
      </c>
      <c r="L1380" s="163" t="s">
        <v>3386</v>
      </c>
      <c r="M1380" s="167">
        <v>45959</v>
      </c>
      <c r="N1380" s="167">
        <v>45960</v>
      </c>
      <c r="O1380" s="167">
        <v>46051</v>
      </c>
      <c r="P1380" s="163">
        <v>332</v>
      </c>
      <c r="Q1380" s="174">
        <v>1500</v>
      </c>
      <c r="R1380" s="175">
        <v>0.06</v>
      </c>
      <c r="S1380" s="176">
        <v>90</v>
      </c>
      <c r="T1380" s="164">
        <v>29880</v>
      </c>
      <c r="U1380" s="164">
        <v>10458</v>
      </c>
      <c r="V1380" s="164">
        <v>0.35</v>
      </c>
      <c r="W1380" s="164">
        <v>8964</v>
      </c>
      <c r="X1380" s="160">
        <v>0.3</v>
      </c>
      <c r="Y1380" s="164">
        <v>4482</v>
      </c>
      <c r="Z1380" s="177">
        <v>0.15</v>
      </c>
      <c r="AA1380" s="164">
        <v>4482</v>
      </c>
      <c r="AB1380" s="160">
        <v>0.15</v>
      </c>
      <c r="AC1380" s="164">
        <v>10458</v>
      </c>
      <c r="AD1380" s="202">
        <v>0.35</v>
      </c>
      <c r="AE1380" s="147">
        <v>10458</v>
      </c>
      <c r="AF1380" s="221" t="s">
        <v>96</v>
      </c>
      <c r="AH1380" s="34" t="s">
        <v>47</v>
      </c>
    </row>
    <row r="1381" s="114" customFormat="1" ht="72" spans="1:34">
      <c r="A1381" s="37">
        <v>3</v>
      </c>
      <c r="B1381" s="37" t="s">
        <v>46</v>
      </c>
      <c r="C1381" s="37" t="s">
        <v>3378</v>
      </c>
      <c r="D1381" s="34" t="s">
        <v>47</v>
      </c>
      <c r="E1381" s="163" t="s">
        <v>47</v>
      </c>
      <c r="F1381" s="220" t="s">
        <v>96</v>
      </c>
      <c r="G1381" s="34" t="s">
        <v>114</v>
      </c>
      <c r="H1381" s="166" t="s">
        <v>3387</v>
      </c>
      <c r="I1381" s="163" t="s">
        <v>3388</v>
      </c>
      <c r="J1381" s="163" t="s">
        <v>3388</v>
      </c>
      <c r="K1381" s="163" t="s">
        <v>3389</v>
      </c>
      <c r="L1381" s="163" t="s">
        <v>3390</v>
      </c>
      <c r="M1381" s="167">
        <v>45960</v>
      </c>
      <c r="N1381" s="167">
        <v>45961</v>
      </c>
      <c r="O1381" s="167">
        <v>46052</v>
      </c>
      <c r="P1381" s="163">
        <v>143</v>
      </c>
      <c r="Q1381" s="174">
        <v>1500</v>
      </c>
      <c r="R1381" s="175">
        <v>0.06</v>
      </c>
      <c r="S1381" s="176">
        <v>90</v>
      </c>
      <c r="T1381" s="164">
        <v>12870</v>
      </c>
      <c r="U1381" s="164">
        <v>4504.5</v>
      </c>
      <c r="V1381" s="164">
        <v>0.35</v>
      </c>
      <c r="W1381" s="164">
        <v>3861</v>
      </c>
      <c r="X1381" s="160">
        <v>0.3</v>
      </c>
      <c r="Y1381" s="164">
        <v>1930.5</v>
      </c>
      <c r="Z1381" s="177">
        <v>0.15</v>
      </c>
      <c r="AA1381" s="164">
        <v>1930.5</v>
      </c>
      <c r="AB1381" s="160">
        <v>0.15</v>
      </c>
      <c r="AC1381" s="164">
        <v>4504.5</v>
      </c>
      <c r="AD1381" s="202">
        <v>0.35</v>
      </c>
      <c r="AE1381" s="147">
        <v>4504.5</v>
      </c>
      <c r="AF1381" s="221" t="s">
        <v>96</v>
      </c>
      <c r="AH1381" s="34" t="s">
        <v>47</v>
      </c>
    </row>
    <row r="1382" s="114" customFormat="1" ht="84" spans="1:34">
      <c r="A1382" s="37">
        <v>4</v>
      </c>
      <c r="B1382" s="37" t="s">
        <v>46</v>
      </c>
      <c r="C1382" s="37" t="s">
        <v>3378</v>
      </c>
      <c r="D1382" s="34" t="s">
        <v>47</v>
      </c>
      <c r="E1382" s="163" t="s">
        <v>47</v>
      </c>
      <c r="F1382" s="220" t="s">
        <v>96</v>
      </c>
      <c r="G1382" s="34" t="s">
        <v>114</v>
      </c>
      <c r="H1382" s="166" t="s">
        <v>3391</v>
      </c>
      <c r="I1382" s="163" t="s">
        <v>3392</v>
      </c>
      <c r="J1382" s="163" t="s">
        <v>3392</v>
      </c>
      <c r="K1382" s="163" t="s">
        <v>3393</v>
      </c>
      <c r="L1382" s="163" t="s">
        <v>3394</v>
      </c>
      <c r="M1382" s="167">
        <v>45960</v>
      </c>
      <c r="N1382" s="167">
        <v>45961</v>
      </c>
      <c r="O1382" s="167">
        <v>46052</v>
      </c>
      <c r="P1382" s="163">
        <v>135</v>
      </c>
      <c r="Q1382" s="174">
        <v>1500</v>
      </c>
      <c r="R1382" s="175">
        <v>0.06</v>
      </c>
      <c r="S1382" s="176">
        <v>90</v>
      </c>
      <c r="T1382" s="164">
        <v>12150</v>
      </c>
      <c r="U1382" s="164">
        <v>4252.5</v>
      </c>
      <c r="V1382" s="164">
        <v>0.35</v>
      </c>
      <c r="W1382" s="164">
        <v>3645</v>
      </c>
      <c r="X1382" s="160">
        <v>0.3</v>
      </c>
      <c r="Y1382" s="164">
        <v>1822.5</v>
      </c>
      <c r="Z1382" s="177">
        <v>0.15</v>
      </c>
      <c r="AA1382" s="164">
        <v>1822.5</v>
      </c>
      <c r="AB1382" s="160">
        <v>0.15</v>
      </c>
      <c r="AC1382" s="164">
        <v>4252.5</v>
      </c>
      <c r="AD1382" s="202">
        <v>0.35</v>
      </c>
      <c r="AE1382" s="147">
        <v>4252.5</v>
      </c>
      <c r="AF1382" s="221" t="s">
        <v>96</v>
      </c>
      <c r="AH1382" s="34" t="s">
        <v>47</v>
      </c>
    </row>
    <row r="1383" s="114" customFormat="1" ht="60" spans="1:34">
      <c r="A1383" s="37">
        <v>5</v>
      </c>
      <c r="B1383" s="37" t="s">
        <v>46</v>
      </c>
      <c r="C1383" s="37" t="s">
        <v>3378</v>
      </c>
      <c r="D1383" s="34" t="s">
        <v>47</v>
      </c>
      <c r="E1383" s="163" t="s">
        <v>47</v>
      </c>
      <c r="F1383" s="220" t="s">
        <v>96</v>
      </c>
      <c r="G1383" s="34" t="s">
        <v>114</v>
      </c>
      <c r="H1383" s="166" t="s">
        <v>3395</v>
      </c>
      <c r="I1383" s="163" t="s">
        <v>3396</v>
      </c>
      <c r="J1383" s="163" t="s">
        <v>3396</v>
      </c>
      <c r="K1383" s="163" t="s">
        <v>3397</v>
      </c>
      <c r="L1383" s="163" t="s">
        <v>3398</v>
      </c>
      <c r="M1383" s="167">
        <v>45961</v>
      </c>
      <c r="N1383" s="167">
        <v>45961</v>
      </c>
      <c r="O1383" s="167">
        <v>46142</v>
      </c>
      <c r="P1383" s="163">
        <v>100</v>
      </c>
      <c r="Q1383" s="174">
        <v>1500</v>
      </c>
      <c r="R1383" s="175">
        <v>0.06</v>
      </c>
      <c r="S1383" s="176">
        <v>90</v>
      </c>
      <c r="T1383" s="164">
        <v>9000</v>
      </c>
      <c r="U1383" s="164">
        <v>3150</v>
      </c>
      <c r="V1383" s="164">
        <v>0.35</v>
      </c>
      <c r="W1383" s="164">
        <v>2700</v>
      </c>
      <c r="X1383" s="160">
        <v>0.3</v>
      </c>
      <c r="Y1383" s="164">
        <v>1350</v>
      </c>
      <c r="Z1383" s="177">
        <v>0.15</v>
      </c>
      <c r="AA1383" s="164">
        <v>1350</v>
      </c>
      <c r="AB1383" s="160">
        <v>0.15</v>
      </c>
      <c r="AC1383" s="164">
        <v>3150</v>
      </c>
      <c r="AD1383" s="202">
        <v>0.35</v>
      </c>
      <c r="AE1383" s="147">
        <v>3150</v>
      </c>
      <c r="AF1383" s="221" t="s">
        <v>96</v>
      </c>
      <c r="AH1383" s="34" t="s">
        <v>47</v>
      </c>
    </row>
    <row r="1384" s="114" customFormat="1" ht="84" spans="1:34">
      <c r="A1384" s="37">
        <v>6</v>
      </c>
      <c r="B1384" s="37" t="s">
        <v>46</v>
      </c>
      <c r="C1384" s="37" t="s">
        <v>3378</v>
      </c>
      <c r="D1384" s="34" t="s">
        <v>47</v>
      </c>
      <c r="E1384" s="163" t="s">
        <v>47</v>
      </c>
      <c r="F1384" s="220" t="s">
        <v>96</v>
      </c>
      <c r="G1384" s="34" t="s">
        <v>114</v>
      </c>
      <c r="H1384" s="166" t="s">
        <v>3399</v>
      </c>
      <c r="I1384" s="163" t="s">
        <v>3400</v>
      </c>
      <c r="J1384" s="163" t="s">
        <v>3400</v>
      </c>
      <c r="K1384" s="163" t="s">
        <v>3401</v>
      </c>
      <c r="L1384" s="163" t="s">
        <v>3402</v>
      </c>
      <c r="M1384" s="167">
        <v>45965</v>
      </c>
      <c r="N1384" s="167">
        <v>45966</v>
      </c>
      <c r="O1384" s="167">
        <v>46177</v>
      </c>
      <c r="P1384" s="163">
        <v>114</v>
      </c>
      <c r="Q1384" s="174">
        <v>1500</v>
      </c>
      <c r="R1384" s="175">
        <v>0.06</v>
      </c>
      <c r="S1384" s="176">
        <v>90</v>
      </c>
      <c r="T1384" s="164">
        <v>10260</v>
      </c>
      <c r="U1384" s="164">
        <v>3591</v>
      </c>
      <c r="V1384" s="164">
        <v>0.35</v>
      </c>
      <c r="W1384" s="164">
        <v>3078</v>
      </c>
      <c r="X1384" s="160">
        <v>0.3</v>
      </c>
      <c r="Y1384" s="164">
        <v>1539</v>
      </c>
      <c r="Z1384" s="177">
        <v>0.15</v>
      </c>
      <c r="AA1384" s="164">
        <v>1539</v>
      </c>
      <c r="AB1384" s="160">
        <v>0.15</v>
      </c>
      <c r="AC1384" s="164">
        <v>3591</v>
      </c>
      <c r="AD1384" s="202">
        <v>0.35</v>
      </c>
      <c r="AE1384" s="147">
        <v>3591</v>
      </c>
      <c r="AF1384" s="221" t="s">
        <v>96</v>
      </c>
      <c r="AH1384" s="34" t="s">
        <v>47</v>
      </c>
    </row>
    <row r="1385" s="114" customFormat="1" ht="72" spans="1:34">
      <c r="A1385" s="37">
        <v>7</v>
      </c>
      <c r="B1385" s="37" t="s">
        <v>46</v>
      </c>
      <c r="C1385" s="37" t="s">
        <v>3378</v>
      </c>
      <c r="D1385" s="34" t="s">
        <v>47</v>
      </c>
      <c r="E1385" s="163" t="s">
        <v>47</v>
      </c>
      <c r="F1385" s="220" t="s">
        <v>96</v>
      </c>
      <c r="G1385" s="34" t="s">
        <v>114</v>
      </c>
      <c r="H1385" s="166" t="s">
        <v>3403</v>
      </c>
      <c r="I1385" s="163" t="s">
        <v>3404</v>
      </c>
      <c r="J1385" s="163" t="s">
        <v>3404</v>
      </c>
      <c r="K1385" s="163" t="s">
        <v>3405</v>
      </c>
      <c r="L1385" s="163" t="s">
        <v>3406</v>
      </c>
      <c r="M1385" s="167">
        <v>45968</v>
      </c>
      <c r="N1385" s="167">
        <v>45969</v>
      </c>
      <c r="O1385" s="167">
        <v>46060</v>
      </c>
      <c r="P1385" s="163">
        <v>501</v>
      </c>
      <c r="Q1385" s="174">
        <v>1500</v>
      </c>
      <c r="R1385" s="175">
        <v>0.06</v>
      </c>
      <c r="S1385" s="176">
        <v>90</v>
      </c>
      <c r="T1385" s="164">
        <v>45090</v>
      </c>
      <c r="U1385" s="164">
        <v>15781.5</v>
      </c>
      <c r="V1385" s="164">
        <v>0.35</v>
      </c>
      <c r="W1385" s="164">
        <v>13527</v>
      </c>
      <c r="X1385" s="160">
        <v>0.3</v>
      </c>
      <c r="Y1385" s="164">
        <v>6763.5</v>
      </c>
      <c r="Z1385" s="177">
        <v>0.15</v>
      </c>
      <c r="AA1385" s="164">
        <v>6763.5</v>
      </c>
      <c r="AB1385" s="160">
        <v>0.15</v>
      </c>
      <c r="AC1385" s="164">
        <v>15781.5</v>
      </c>
      <c r="AD1385" s="202">
        <v>0.35</v>
      </c>
      <c r="AE1385" s="147">
        <v>15781.5</v>
      </c>
      <c r="AF1385" s="221" t="s">
        <v>96</v>
      </c>
      <c r="AH1385" s="34" t="s">
        <v>47</v>
      </c>
    </row>
    <row r="1386" s="114" customFormat="1" ht="72" spans="1:34">
      <c r="A1386" s="37">
        <v>8</v>
      </c>
      <c r="B1386" s="37" t="s">
        <v>46</v>
      </c>
      <c r="C1386" s="37" t="s">
        <v>3378</v>
      </c>
      <c r="D1386" s="34" t="s">
        <v>47</v>
      </c>
      <c r="E1386" s="163" t="s">
        <v>47</v>
      </c>
      <c r="F1386" s="220" t="s">
        <v>96</v>
      </c>
      <c r="G1386" s="34" t="s">
        <v>114</v>
      </c>
      <c r="H1386" s="166" t="s">
        <v>3407</v>
      </c>
      <c r="I1386" s="163" t="s">
        <v>3408</v>
      </c>
      <c r="J1386" s="163" t="s">
        <v>3408</v>
      </c>
      <c r="K1386" s="163" t="s">
        <v>3381</v>
      </c>
      <c r="L1386" s="163" t="s">
        <v>3409</v>
      </c>
      <c r="M1386" s="167">
        <v>45974</v>
      </c>
      <c r="N1386" s="167">
        <v>45975</v>
      </c>
      <c r="O1386" s="167">
        <v>46094</v>
      </c>
      <c r="P1386" s="163">
        <v>310</v>
      </c>
      <c r="Q1386" s="174">
        <v>1500</v>
      </c>
      <c r="R1386" s="175">
        <v>0.06</v>
      </c>
      <c r="S1386" s="176">
        <v>90</v>
      </c>
      <c r="T1386" s="164">
        <v>27900</v>
      </c>
      <c r="U1386" s="164">
        <v>9765</v>
      </c>
      <c r="V1386" s="164">
        <v>0.35</v>
      </c>
      <c r="W1386" s="164">
        <v>8370</v>
      </c>
      <c r="X1386" s="160">
        <v>0.3</v>
      </c>
      <c r="Y1386" s="164">
        <v>4185</v>
      </c>
      <c r="Z1386" s="177">
        <v>0.15</v>
      </c>
      <c r="AA1386" s="164">
        <v>4185</v>
      </c>
      <c r="AB1386" s="160">
        <v>0.15</v>
      </c>
      <c r="AC1386" s="164">
        <v>9765</v>
      </c>
      <c r="AD1386" s="202">
        <v>0.35</v>
      </c>
      <c r="AE1386" s="147">
        <v>9765</v>
      </c>
      <c r="AF1386" s="221" t="s">
        <v>96</v>
      </c>
      <c r="AH1386" s="34" t="s">
        <v>47</v>
      </c>
    </row>
    <row r="1387" s="114" customFormat="1" ht="84" spans="1:34">
      <c r="A1387" s="37">
        <v>9</v>
      </c>
      <c r="B1387" s="37" t="s">
        <v>46</v>
      </c>
      <c r="C1387" s="37" t="s">
        <v>3378</v>
      </c>
      <c r="D1387" s="34" t="s">
        <v>47</v>
      </c>
      <c r="E1387" s="163" t="s">
        <v>47</v>
      </c>
      <c r="F1387" s="220" t="s">
        <v>96</v>
      </c>
      <c r="G1387" s="34" t="s">
        <v>114</v>
      </c>
      <c r="H1387" s="166" t="s">
        <v>3410</v>
      </c>
      <c r="I1387" s="163" t="s">
        <v>3411</v>
      </c>
      <c r="J1387" s="163" t="s">
        <v>3411</v>
      </c>
      <c r="K1387" s="163" t="s">
        <v>3412</v>
      </c>
      <c r="L1387" s="163" t="s">
        <v>3390</v>
      </c>
      <c r="M1387" s="167">
        <v>45974</v>
      </c>
      <c r="N1387" s="167">
        <v>45976</v>
      </c>
      <c r="O1387" s="167">
        <v>46067</v>
      </c>
      <c r="P1387" s="163">
        <v>237</v>
      </c>
      <c r="Q1387" s="174">
        <v>1500</v>
      </c>
      <c r="R1387" s="175">
        <v>0.06</v>
      </c>
      <c r="S1387" s="176">
        <v>90</v>
      </c>
      <c r="T1387" s="164">
        <v>21330</v>
      </c>
      <c r="U1387" s="164">
        <v>7465.5</v>
      </c>
      <c r="V1387" s="164">
        <v>0.35</v>
      </c>
      <c r="W1387" s="164">
        <v>6399</v>
      </c>
      <c r="X1387" s="160">
        <v>0.3</v>
      </c>
      <c r="Y1387" s="164">
        <v>3199.5</v>
      </c>
      <c r="Z1387" s="177">
        <v>0.15</v>
      </c>
      <c r="AA1387" s="164">
        <v>3199.5</v>
      </c>
      <c r="AB1387" s="160">
        <v>0.15</v>
      </c>
      <c r="AC1387" s="164">
        <v>7465.5</v>
      </c>
      <c r="AD1387" s="202">
        <v>0.35</v>
      </c>
      <c r="AE1387" s="147">
        <v>7465.5</v>
      </c>
      <c r="AF1387" s="221" t="s">
        <v>96</v>
      </c>
      <c r="AH1387" s="34" t="s">
        <v>47</v>
      </c>
    </row>
    <row r="1388" s="114" customFormat="1" ht="96" spans="1:34">
      <c r="A1388" s="37">
        <v>10</v>
      </c>
      <c r="B1388" s="37" t="s">
        <v>46</v>
      </c>
      <c r="C1388" s="37" t="s">
        <v>3378</v>
      </c>
      <c r="D1388" s="34" t="s">
        <v>47</v>
      </c>
      <c r="E1388" s="163" t="s">
        <v>47</v>
      </c>
      <c r="F1388" s="220" t="s">
        <v>96</v>
      </c>
      <c r="G1388" s="34" t="s">
        <v>114</v>
      </c>
      <c r="H1388" s="166" t="s">
        <v>3413</v>
      </c>
      <c r="I1388" s="163" t="s">
        <v>3414</v>
      </c>
      <c r="J1388" s="163" t="s">
        <v>3414</v>
      </c>
      <c r="K1388" s="163" t="s">
        <v>3415</v>
      </c>
      <c r="L1388" s="163" t="s">
        <v>3416</v>
      </c>
      <c r="M1388" s="167">
        <v>45980</v>
      </c>
      <c r="N1388" s="167">
        <v>45982</v>
      </c>
      <c r="O1388" s="167">
        <v>46073</v>
      </c>
      <c r="P1388" s="163">
        <v>357</v>
      </c>
      <c r="Q1388" s="174">
        <v>1500</v>
      </c>
      <c r="R1388" s="175">
        <v>0.06</v>
      </c>
      <c r="S1388" s="176">
        <v>90</v>
      </c>
      <c r="T1388" s="164">
        <v>32130</v>
      </c>
      <c r="U1388" s="164">
        <v>11245.5</v>
      </c>
      <c r="V1388" s="164">
        <v>0.35</v>
      </c>
      <c r="W1388" s="164">
        <v>9639</v>
      </c>
      <c r="X1388" s="160">
        <v>0.3</v>
      </c>
      <c r="Y1388" s="164">
        <v>4819.5</v>
      </c>
      <c r="Z1388" s="177">
        <v>0.15</v>
      </c>
      <c r="AA1388" s="164">
        <v>4819.5</v>
      </c>
      <c r="AB1388" s="160">
        <v>0.15</v>
      </c>
      <c r="AC1388" s="164">
        <v>11245.5</v>
      </c>
      <c r="AD1388" s="202">
        <v>0.35</v>
      </c>
      <c r="AE1388" s="147">
        <v>11245.5</v>
      </c>
      <c r="AF1388" s="221" t="s">
        <v>96</v>
      </c>
      <c r="AH1388" s="34" t="s">
        <v>47</v>
      </c>
    </row>
    <row r="1389" s="114" customFormat="1" ht="72" spans="1:34">
      <c r="A1389" s="37">
        <v>11</v>
      </c>
      <c r="B1389" s="37" t="s">
        <v>46</v>
      </c>
      <c r="C1389" s="37" t="s">
        <v>3378</v>
      </c>
      <c r="D1389" s="34" t="s">
        <v>47</v>
      </c>
      <c r="E1389" s="163" t="s">
        <v>47</v>
      </c>
      <c r="F1389" s="220" t="s">
        <v>96</v>
      </c>
      <c r="G1389" s="34" t="s">
        <v>114</v>
      </c>
      <c r="H1389" s="166" t="s">
        <v>3417</v>
      </c>
      <c r="I1389" s="163" t="s">
        <v>3418</v>
      </c>
      <c r="J1389" s="163" t="s">
        <v>3418</v>
      </c>
      <c r="K1389" s="163" t="s">
        <v>3419</v>
      </c>
      <c r="L1389" s="163" t="s">
        <v>3420</v>
      </c>
      <c r="M1389" s="167">
        <v>45979</v>
      </c>
      <c r="N1389" s="167">
        <v>45982</v>
      </c>
      <c r="O1389" s="167">
        <v>46132</v>
      </c>
      <c r="P1389" s="163">
        <v>446</v>
      </c>
      <c r="Q1389" s="174">
        <v>1500</v>
      </c>
      <c r="R1389" s="175">
        <v>0.06</v>
      </c>
      <c r="S1389" s="176">
        <v>90</v>
      </c>
      <c r="T1389" s="164">
        <v>40140</v>
      </c>
      <c r="U1389" s="164">
        <v>14049</v>
      </c>
      <c r="V1389" s="164">
        <v>0.35</v>
      </c>
      <c r="W1389" s="164">
        <v>12042</v>
      </c>
      <c r="X1389" s="160">
        <v>0.3</v>
      </c>
      <c r="Y1389" s="164">
        <v>6021</v>
      </c>
      <c r="Z1389" s="177">
        <v>0.15</v>
      </c>
      <c r="AA1389" s="164">
        <v>6021</v>
      </c>
      <c r="AB1389" s="160">
        <v>0.15</v>
      </c>
      <c r="AC1389" s="164">
        <v>14049</v>
      </c>
      <c r="AD1389" s="202">
        <v>0.35</v>
      </c>
      <c r="AE1389" s="147">
        <v>14049</v>
      </c>
      <c r="AF1389" s="221" t="s">
        <v>96</v>
      </c>
      <c r="AH1389" s="34" t="s">
        <v>47</v>
      </c>
    </row>
    <row r="1390" s="114" customFormat="1" ht="72" spans="1:34">
      <c r="A1390" s="37">
        <v>12</v>
      </c>
      <c r="B1390" s="37" t="s">
        <v>46</v>
      </c>
      <c r="C1390" s="37" t="s">
        <v>3378</v>
      </c>
      <c r="D1390" s="34" t="s">
        <v>47</v>
      </c>
      <c r="E1390" s="163" t="s">
        <v>47</v>
      </c>
      <c r="F1390" s="220" t="s">
        <v>96</v>
      </c>
      <c r="G1390" s="34" t="s">
        <v>114</v>
      </c>
      <c r="H1390" s="166" t="s">
        <v>3421</v>
      </c>
      <c r="I1390" s="163" t="s">
        <v>3422</v>
      </c>
      <c r="J1390" s="163" t="s">
        <v>3422</v>
      </c>
      <c r="K1390" s="163" t="s">
        <v>3423</v>
      </c>
      <c r="L1390" s="163" t="s">
        <v>3424</v>
      </c>
      <c r="M1390" s="167">
        <v>45986</v>
      </c>
      <c r="N1390" s="167">
        <v>45987</v>
      </c>
      <c r="O1390" s="167">
        <v>46106</v>
      </c>
      <c r="P1390" s="163">
        <v>209</v>
      </c>
      <c r="Q1390" s="174">
        <v>1500</v>
      </c>
      <c r="R1390" s="175">
        <v>0.06</v>
      </c>
      <c r="S1390" s="176">
        <v>90</v>
      </c>
      <c r="T1390" s="164">
        <v>18810</v>
      </c>
      <c r="U1390" s="164">
        <v>6583.5</v>
      </c>
      <c r="V1390" s="164">
        <v>0.35</v>
      </c>
      <c r="W1390" s="164">
        <v>5643</v>
      </c>
      <c r="X1390" s="160">
        <v>0.3</v>
      </c>
      <c r="Y1390" s="164">
        <v>2821.5</v>
      </c>
      <c r="Z1390" s="177">
        <v>0.15</v>
      </c>
      <c r="AA1390" s="164">
        <v>2821.5</v>
      </c>
      <c r="AB1390" s="160">
        <v>0.15</v>
      </c>
      <c r="AC1390" s="164">
        <v>6583.5</v>
      </c>
      <c r="AD1390" s="202">
        <v>0.35</v>
      </c>
      <c r="AE1390" s="147">
        <v>6583.5</v>
      </c>
      <c r="AF1390" s="221" t="s">
        <v>96</v>
      </c>
      <c r="AH1390" s="34" t="s">
        <v>47</v>
      </c>
    </row>
    <row r="1391" s="114" customFormat="1" ht="72" spans="1:34">
      <c r="A1391" s="37">
        <v>13</v>
      </c>
      <c r="B1391" s="37" t="s">
        <v>46</v>
      </c>
      <c r="C1391" s="37" t="s">
        <v>3378</v>
      </c>
      <c r="D1391" s="34" t="s">
        <v>47</v>
      </c>
      <c r="E1391" s="163" t="s">
        <v>47</v>
      </c>
      <c r="F1391" s="220" t="s">
        <v>96</v>
      </c>
      <c r="G1391" s="34" t="s">
        <v>114</v>
      </c>
      <c r="H1391" s="166" t="s">
        <v>3425</v>
      </c>
      <c r="I1391" s="163" t="s">
        <v>3426</v>
      </c>
      <c r="J1391" s="163" t="s">
        <v>3426</v>
      </c>
      <c r="K1391" s="163" t="s">
        <v>3427</v>
      </c>
      <c r="L1391" s="163" t="s">
        <v>3428</v>
      </c>
      <c r="M1391" s="167">
        <v>45986</v>
      </c>
      <c r="N1391" s="167">
        <v>45987</v>
      </c>
      <c r="O1391" s="167">
        <v>46137</v>
      </c>
      <c r="P1391" s="163">
        <v>405</v>
      </c>
      <c r="Q1391" s="174">
        <v>1500</v>
      </c>
      <c r="R1391" s="175">
        <v>0.06</v>
      </c>
      <c r="S1391" s="176">
        <v>90</v>
      </c>
      <c r="T1391" s="164">
        <v>36450</v>
      </c>
      <c r="U1391" s="164">
        <v>12757.5</v>
      </c>
      <c r="V1391" s="164">
        <v>0.35</v>
      </c>
      <c r="W1391" s="164">
        <v>10935</v>
      </c>
      <c r="X1391" s="160">
        <v>0.3</v>
      </c>
      <c r="Y1391" s="164">
        <v>5467.5</v>
      </c>
      <c r="Z1391" s="177">
        <v>0.15</v>
      </c>
      <c r="AA1391" s="164">
        <v>5467.5</v>
      </c>
      <c r="AB1391" s="160">
        <v>0.15</v>
      </c>
      <c r="AC1391" s="164">
        <v>12757.5</v>
      </c>
      <c r="AD1391" s="202">
        <v>0.35</v>
      </c>
      <c r="AE1391" s="147">
        <v>12757.5</v>
      </c>
      <c r="AF1391" s="221" t="s">
        <v>96</v>
      </c>
      <c r="AH1391" s="34" t="s">
        <v>47</v>
      </c>
    </row>
    <row r="1392" s="114" customFormat="1" ht="72" spans="1:34">
      <c r="A1392" s="37">
        <v>14</v>
      </c>
      <c r="B1392" s="37" t="s">
        <v>46</v>
      </c>
      <c r="C1392" s="37" t="s">
        <v>3378</v>
      </c>
      <c r="D1392" s="34" t="s">
        <v>47</v>
      </c>
      <c r="E1392" s="163" t="s">
        <v>47</v>
      </c>
      <c r="F1392" s="220" t="s">
        <v>96</v>
      </c>
      <c r="G1392" s="34" t="s">
        <v>114</v>
      </c>
      <c r="H1392" s="166" t="s">
        <v>3429</v>
      </c>
      <c r="I1392" s="163" t="s">
        <v>3430</v>
      </c>
      <c r="J1392" s="163" t="s">
        <v>3430</v>
      </c>
      <c r="K1392" s="163" t="s">
        <v>3431</v>
      </c>
      <c r="L1392" s="163" t="s">
        <v>3432</v>
      </c>
      <c r="M1392" s="167">
        <v>45987</v>
      </c>
      <c r="N1392" s="167">
        <v>45988</v>
      </c>
      <c r="O1392" s="167">
        <v>46138</v>
      </c>
      <c r="P1392" s="163">
        <v>329</v>
      </c>
      <c r="Q1392" s="174">
        <v>1500</v>
      </c>
      <c r="R1392" s="175">
        <v>0.06</v>
      </c>
      <c r="S1392" s="176">
        <v>90</v>
      </c>
      <c r="T1392" s="164">
        <v>29610</v>
      </c>
      <c r="U1392" s="164">
        <v>10363.5</v>
      </c>
      <c r="V1392" s="164">
        <v>0.35</v>
      </c>
      <c r="W1392" s="164">
        <v>8883</v>
      </c>
      <c r="X1392" s="160">
        <v>0.3</v>
      </c>
      <c r="Y1392" s="164">
        <v>4441.5</v>
      </c>
      <c r="Z1392" s="177">
        <v>0.15</v>
      </c>
      <c r="AA1392" s="164">
        <v>4441.5</v>
      </c>
      <c r="AB1392" s="160">
        <v>0.15</v>
      </c>
      <c r="AC1392" s="164">
        <v>10363.5</v>
      </c>
      <c r="AD1392" s="202">
        <v>0.35</v>
      </c>
      <c r="AE1392" s="147">
        <v>10363.5</v>
      </c>
      <c r="AF1392" s="221" t="s">
        <v>96</v>
      </c>
      <c r="AH1392" s="34" t="s">
        <v>47</v>
      </c>
    </row>
    <row r="1393" s="114" customFormat="1" ht="72" spans="1:34">
      <c r="A1393" s="37">
        <v>15</v>
      </c>
      <c r="B1393" s="37" t="s">
        <v>46</v>
      </c>
      <c r="C1393" s="37" t="s">
        <v>3378</v>
      </c>
      <c r="D1393" s="34" t="s">
        <v>47</v>
      </c>
      <c r="E1393" s="163" t="s">
        <v>47</v>
      </c>
      <c r="F1393" s="220" t="s">
        <v>96</v>
      </c>
      <c r="G1393" s="34" t="s">
        <v>114</v>
      </c>
      <c r="H1393" s="166" t="s">
        <v>3433</v>
      </c>
      <c r="I1393" s="163" t="s">
        <v>3434</v>
      </c>
      <c r="J1393" s="163" t="s">
        <v>3434</v>
      </c>
      <c r="K1393" s="163" t="s">
        <v>3435</v>
      </c>
      <c r="L1393" s="163" t="s">
        <v>3432</v>
      </c>
      <c r="M1393" s="167">
        <v>45987</v>
      </c>
      <c r="N1393" s="167">
        <v>45988</v>
      </c>
      <c r="O1393" s="167">
        <v>46138</v>
      </c>
      <c r="P1393" s="163">
        <v>361</v>
      </c>
      <c r="Q1393" s="174">
        <v>1500</v>
      </c>
      <c r="R1393" s="175">
        <v>0.06</v>
      </c>
      <c r="S1393" s="176">
        <v>90</v>
      </c>
      <c r="T1393" s="164">
        <v>32490</v>
      </c>
      <c r="U1393" s="164">
        <v>11371.5</v>
      </c>
      <c r="V1393" s="164">
        <v>0.35</v>
      </c>
      <c r="W1393" s="164">
        <v>9747</v>
      </c>
      <c r="X1393" s="160">
        <v>0.3</v>
      </c>
      <c r="Y1393" s="164">
        <v>4873.5</v>
      </c>
      <c r="Z1393" s="177">
        <v>0.15</v>
      </c>
      <c r="AA1393" s="164">
        <v>4873.5</v>
      </c>
      <c r="AB1393" s="160">
        <v>0.15</v>
      </c>
      <c r="AC1393" s="164">
        <v>11371.5</v>
      </c>
      <c r="AD1393" s="202">
        <v>0.35</v>
      </c>
      <c r="AE1393" s="147">
        <v>11371.5</v>
      </c>
      <c r="AF1393" s="221" t="s">
        <v>96</v>
      </c>
      <c r="AH1393" s="34" t="s">
        <v>47</v>
      </c>
    </row>
    <row r="1394" s="114" customFormat="1" ht="72" spans="1:34">
      <c r="A1394" s="37">
        <v>16</v>
      </c>
      <c r="B1394" s="37" t="s">
        <v>46</v>
      </c>
      <c r="C1394" s="37" t="s">
        <v>3378</v>
      </c>
      <c r="D1394" s="34" t="s">
        <v>47</v>
      </c>
      <c r="E1394" s="163" t="s">
        <v>47</v>
      </c>
      <c r="F1394" s="220" t="s">
        <v>96</v>
      </c>
      <c r="G1394" s="34" t="s">
        <v>114</v>
      </c>
      <c r="H1394" s="166" t="s">
        <v>3436</v>
      </c>
      <c r="I1394" s="163" t="s">
        <v>3437</v>
      </c>
      <c r="J1394" s="163" t="s">
        <v>3437</v>
      </c>
      <c r="K1394" s="163" t="s">
        <v>3438</v>
      </c>
      <c r="L1394" s="163" t="s">
        <v>3439</v>
      </c>
      <c r="M1394" s="167">
        <v>45989</v>
      </c>
      <c r="N1394" s="167">
        <v>45990</v>
      </c>
      <c r="O1394" s="167">
        <v>46109</v>
      </c>
      <c r="P1394" s="163">
        <v>125</v>
      </c>
      <c r="Q1394" s="174">
        <v>1500</v>
      </c>
      <c r="R1394" s="175">
        <v>0.06</v>
      </c>
      <c r="S1394" s="176">
        <v>90</v>
      </c>
      <c r="T1394" s="164">
        <v>11250</v>
      </c>
      <c r="U1394" s="164">
        <v>3937.5</v>
      </c>
      <c r="V1394" s="164">
        <v>0.35</v>
      </c>
      <c r="W1394" s="164">
        <v>3375</v>
      </c>
      <c r="X1394" s="160">
        <v>0.3</v>
      </c>
      <c r="Y1394" s="164">
        <v>1687.5</v>
      </c>
      <c r="Z1394" s="177">
        <v>0.15</v>
      </c>
      <c r="AA1394" s="164">
        <v>1687.5</v>
      </c>
      <c r="AB1394" s="160">
        <v>0.15</v>
      </c>
      <c r="AC1394" s="164">
        <v>3937.5</v>
      </c>
      <c r="AD1394" s="202">
        <v>0.35</v>
      </c>
      <c r="AE1394" s="147">
        <v>3937.5</v>
      </c>
      <c r="AF1394" s="221" t="s">
        <v>96</v>
      </c>
      <c r="AH1394" s="34" t="s">
        <v>47</v>
      </c>
    </row>
    <row r="1395" s="114" customFormat="1" ht="84" spans="1:34">
      <c r="A1395" s="37">
        <v>17</v>
      </c>
      <c r="B1395" s="37" t="s">
        <v>46</v>
      </c>
      <c r="C1395" s="37" t="s">
        <v>3378</v>
      </c>
      <c r="D1395" s="34" t="s">
        <v>47</v>
      </c>
      <c r="E1395" s="163" t="s">
        <v>47</v>
      </c>
      <c r="F1395" s="220" t="s">
        <v>96</v>
      </c>
      <c r="G1395" s="34" t="s">
        <v>114</v>
      </c>
      <c r="H1395" s="166" t="s">
        <v>3440</v>
      </c>
      <c r="I1395" s="163" t="s">
        <v>3441</v>
      </c>
      <c r="J1395" s="163" t="s">
        <v>3441</v>
      </c>
      <c r="K1395" s="163" t="s">
        <v>3442</v>
      </c>
      <c r="L1395" s="163" t="s">
        <v>3406</v>
      </c>
      <c r="M1395" s="167">
        <v>45993</v>
      </c>
      <c r="N1395" s="167">
        <v>45994</v>
      </c>
      <c r="O1395" s="167">
        <v>46114</v>
      </c>
      <c r="P1395" s="163">
        <v>656</v>
      </c>
      <c r="Q1395" s="174">
        <v>1500</v>
      </c>
      <c r="R1395" s="175">
        <v>0.06</v>
      </c>
      <c r="S1395" s="176">
        <v>90</v>
      </c>
      <c r="T1395" s="164">
        <v>59040</v>
      </c>
      <c r="U1395" s="164">
        <v>20664</v>
      </c>
      <c r="V1395" s="164">
        <v>0.35</v>
      </c>
      <c r="W1395" s="164">
        <v>17712</v>
      </c>
      <c r="X1395" s="160">
        <v>0.3</v>
      </c>
      <c r="Y1395" s="164">
        <v>8856</v>
      </c>
      <c r="Z1395" s="177">
        <v>0.15</v>
      </c>
      <c r="AA1395" s="164">
        <v>8856</v>
      </c>
      <c r="AB1395" s="160">
        <v>0.15</v>
      </c>
      <c r="AC1395" s="164">
        <v>20664</v>
      </c>
      <c r="AD1395" s="202">
        <v>0.35</v>
      </c>
      <c r="AE1395" s="147">
        <v>20664</v>
      </c>
      <c r="AF1395" s="221" t="s">
        <v>96</v>
      </c>
      <c r="AH1395" s="34" t="s">
        <v>47</v>
      </c>
    </row>
    <row r="1396" s="114" customFormat="1" ht="60" spans="1:34">
      <c r="A1396" s="37">
        <v>18</v>
      </c>
      <c r="B1396" s="37" t="s">
        <v>46</v>
      </c>
      <c r="C1396" s="37" t="s">
        <v>3378</v>
      </c>
      <c r="D1396" s="34" t="s">
        <v>47</v>
      </c>
      <c r="E1396" s="163" t="s">
        <v>47</v>
      </c>
      <c r="F1396" s="220" t="s">
        <v>96</v>
      </c>
      <c r="G1396" s="34" t="s">
        <v>114</v>
      </c>
      <c r="H1396" s="166" t="s">
        <v>3443</v>
      </c>
      <c r="I1396" s="163" t="s">
        <v>3444</v>
      </c>
      <c r="J1396" s="163" t="s">
        <v>3444</v>
      </c>
      <c r="K1396" s="163" t="s">
        <v>3445</v>
      </c>
      <c r="L1396" s="163" t="s">
        <v>3446</v>
      </c>
      <c r="M1396" s="167">
        <v>45994</v>
      </c>
      <c r="N1396" s="167">
        <v>45995</v>
      </c>
      <c r="O1396" s="167">
        <v>46115</v>
      </c>
      <c r="P1396" s="163">
        <v>566</v>
      </c>
      <c r="Q1396" s="174">
        <v>1500</v>
      </c>
      <c r="R1396" s="175">
        <v>0.06</v>
      </c>
      <c r="S1396" s="176">
        <v>90</v>
      </c>
      <c r="T1396" s="164">
        <v>50940</v>
      </c>
      <c r="U1396" s="164">
        <v>17829</v>
      </c>
      <c r="V1396" s="164">
        <v>0.35</v>
      </c>
      <c r="W1396" s="164">
        <v>15282</v>
      </c>
      <c r="X1396" s="160">
        <v>0.3</v>
      </c>
      <c r="Y1396" s="164">
        <v>7641</v>
      </c>
      <c r="Z1396" s="177">
        <v>0.15</v>
      </c>
      <c r="AA1396" s="164">
        <v>7641</v>
      </c>
      <c r="AB1396" s="160">
        <v>0.15</v>
      </c>
      <c r="AC1396" s="164">
        <v>17829</v>
      </c>
      <c r="AD1396" s="202">
        <v>0.35</v>
      </c>
      <c r="AE1396" s="147">
        <v>17829</v>
      </c>
      <c r="AF1396" s="221" t="s">
        <v>96</v>
      </c>
      <c r="AH1396" s="34" t="s">
        <v>47</v>
      </c>
    </row>
    <row r="1397" s="114" customFormat="1" ht="72" spans="1:34">
      <c r="A1397" s="37">
        <v>19</v>
      </c>
      <c r="B1397" s="37" t="s">
        <v>46</v>
      </c>
      <c r="C1397" s="37" t="s">
        <v>3378</v>
      </c>
      <c r="D1397" s="34" t="s">
        <v>47</v>
      </c>
      <c r="E1397" s="163" t="s">
        <v>47</v>
      </c>
      <c r="F1397" s="220" t="s">
        <v>96</v>
      </c>
      <c r="G1397" s="34" t="s">
        <v>114</v>
      </c>
      <c r="H1397" s="166" t="s">
        <v>3447</v>
      </c>
      <c r="I1397" s="163" t="s">
        <v>3448</v>
      </c>
      <c r="J1397" s="163" t="s">
        <v>3448</v>
      </c>
      <c r="K1397" s="163" t="s">
        <v>3449</v>
      </c>
      <c r="L1397" s="163" t="s">
        <v>3450</v>
      </c>
      <c r="M1397" s="167">
        <v>45999</v>
      </c>
      <c r="N1397" s="167">
        <v>46000</v>
      </c>
      <c r="O1397" s="167">
        <v>46120</v>
      </c>
      <c r="P1397" s="163">
        <v>444</v>
      </c>
      <c r="Q1397" s="174">
        <v>1500</v>
      </c>
      <c r="R1397" s="175">
        <v>0.06</v>
      </c>
      <c r="S1397" s="176">
        <v>90</v>
      </c>
      <c r="T1397" s="164">
        <v>39960</v>
      </c>
      <c r="U1397" s="164">
        <v>13986</v>
      </c>
      <c r="V1397" s="164">
        <v>0.35</v>
      </c>
      <c r="W1397" s="164">
        <v>11988</v>
      </c>
      <c r="X1397" s="160">
        <v>0.3</v>
      </c>
      <c r="Y1397" s="164">
        <v>5994</v>
      </c>
      <c r="Z1397" s="177">
        <v>0.15</v>
      </c>
      <c r="AA1397" s="164">
        <v>5994</v>
      </c>
      <c r="AB1397" s="160">
        <v>0.15</v>
      </c>
      <c r="AC1397" s="164">
        <v>13986</v>
      </c>
      <c r="AD1397" s="202">
        <v>0.35</v>
      </c>
      <c r="AE1397" s="147">
        <v>13986</v>
      </c>
      <c r="AF1397" s="221" t="s">
        <v>96</v>
      </c>
      <c r="AH1397" s="34" t="s">
        <v>47</v>
      </c>
    </row>
    <row r="1398" s="114" customFormat="1" ht="48" spans="1:34">
      <c r="A1398" s="37">
        <v>20</v>
      </c>
      <c r="B1398" s="37" t="s">
        <v>46</v>
      </c>
      <c r="C1398" s="37" t="s">
        <v>3378</v>
      </c>
      <c r="D1398" s="34" t="s">
        <v>47</v>
      </c>
      <c r="E1398" s="163" t="s">
        <v>47</v>
      </c>
      <c r="F1398" s="220" t="s">
        <v>96</v>
      </c>
      <c r="G1398" s="34" t="s">
        <v>114</v>
      </c>
      <c r="H1398" s="166" t="s">
        <v>3451</v>
      </c>
      <c r="I1398" s="163" t="s">
        <v>3452</v>
      </c>
      <c r="J1398" s="163" t="s">
        <v>3452</v>
      </c>
      <c r="K1398" s="163" t="s">
        <v>3453</v>
      </c>
      <c r="L1398" s="163" t="s">
        <v>3446</v>
      </c>
      <c r="M1398" s="167">
        <v>46001</v>
      </c>
      <c r="N1398" s="167">
        <v>46002</v>
      </c>
      <c r="O1398" s="167">
        <v>46122</v>
      </c>
      <c r="P1398" s="163">
        <v>561</v>
      </c>
      <c r="Q1398" s="174">
        <v>1500</v>
      </c>
      <c r="R1398" s="175">
        <v>0.06</v>
      </c>
      <c r="S1398" s="176">
        <v>90</v>
      </c>
      <c r="T1398" s="164">
        <v>50490</v>
      </c>
      <c r="U1398" s="164">
        <v>17671.5</v>
      </c>
      <c r="V1398" s="164">
        <v>0.35</v>
      </c>
      <c r="W1398" s="164">
        <v>15147</v>
      </c>
      <c r="X1398" s="160">
        <v>0.3</v>
      </c>
      <c r="Y1398" s="164">
        <v>7573.5</v>
      </c>
      <c r="Z1398" s="177">
        <v>0.15</v>
      </c>
      <c r="AA1398" s="164">
        <v>7573.5</v>
      </c>
      <c r="AB1398" s="160">
        <v>0.15</v>
      </c>
      <c r="AC1398" s="164">
        <v>17671.5</v>
      </c>
      <c r="AD1398" s="202">
        <v>0.35</v>
      </c>
      <c r="AE1398" s="147">
        <v>17671.5</v>
      </c>
      <c r="AF1398" s="221" t="s">
        <v>96</v>
      </c>
      <c r="AH1398" s="34" t="s">
        <v>47</v>
      </c>
    </row>
    <row r="1399" s="114" customFormat="1" ht="60" spans="1:34">
      <c r="A1399" s="37">
        <v>21</v>
      </c>
      <c r="B1399" s="37" t="s">
        <v>46</v>
      </c>
      <c r="C1399" s="37" t="s">
        <v>3378</v>
      </c>
      <c r="D1399" s="34" t="s">
        <v>47</v>
      </c>
      <c r="E1399" s="163" t="s">
        <v>47</v>
      </c>
      <c r="F1399" s="220" t="s">
        <v>96</v>
      </c>
      <c r="G1399" s="34" t="s">
        <v>114</v>
      </c>
      <c r="H1399" s="166" t="s">
        <v>3454</v>
      </c>
      <c r="I1399" s="163" t="s">
        <v>3455</v>
      </c>
      <c r="J1399" s="163" t="s">
        <v>3455</v>
      </c>
      <c r="K1399" s="163" t="s">
        <v>3456</v>
      </c>
      <c r="L1399" s="163" t="s">
        <v>3457</v>
      </c>
      <c r="M1399" s="167">
        <v>46015</v>
      </c>
      <c r="N1399" s="167">
        <v>46017</v>
      </c>
      <c r="O1399" s="167">
        <v>46173</v>
      </c>
      <c r="P1399" s="163">
        <v>297</v>
      </c>
      <c r="Q1399" s="174">
        <v>1500</v>
      </c>
      <c r="R1399" s="175">
        <v>0.06</v>
      </c>
      <c r="S1399" s="176">
        <v>90</v>
      </c>
      <c r="T1399" s="164">
        <v>26730</v>
      </c>
      <c r="U1399" s="164">
        <v>9355.5</v>
      </c>
      <c r="V1399" s="164">
        <v>0.35</v>
      </c>
      <c r="W1399" s="164">
        <v>8019</v>
      </c>
      <c r="X1399" s="160">
        <v>0.3</v>
      </c>
      <c r="Y1399" s="164">
        <v>4009.5</v>
      </c>
      <c r="Z1399" s="177">
        <v>0.15</v>
      </c>
      <c r="AA1399" s="164">
        <v>4009.5</v>
      </c>
      <c r="AB1399" s="160">
        <v>0.15</v>
      </c>
      <c r="AC1399" s="164">
        <v>9355.5</v>
      </c>
      <c r="AD1399" s="202">
        <v>0.35</v>
      </c>
      <c r="AE1399" s="147">
        <v>9355.5</v>
      </c>
      <c r="AF1399" s="221" t="s">
        <v>96</v>
      </c>
      <c r="AH1399" s="34" t="s">
        <v>47</v>
      </c>
    </row>
    <row r="1400" s="114" customFormat="1" ht="72" spans="1:34">
      <c r="A1400" s="37">
        <v>22</v>
      </c>
      <c r="B1400" s="37" t="s">
        <v>46</v>
      </c>
      <c r="C1400" s="37" t="s">
        <v>3378</v>
      </c>
      <c r="D1400" s="34" t="s">
        <v>47</v>
      </c>
      <c r="E1400" s="163" t="s">
        <v>47</v>
      </c>
      <c r="F1400" s="220" t="s">
        <v>96</v>
      </c>
      <c r="G1400" s="34" t="s">
        <v>114</v>
      </c>
      <c r="H1400" s="166" t="s">
        <v>3458</v>
      </c>
      <c r="I1400" s="163" t="s">
        <v>3459</v>
      </c>
      <c r="J1400" s="163" t="s">
        <v>3459</v>
      </c>
      <c r="K1400" s="163" t="s">
        <v>3460</v>
      </c>
      <c r="L1400" s="163" t="s">
        <v>3461</v>
      </c>
      <c r="M1400" s="167">
        <v>46015</v>
      </c>
      <c r="N1400" s="167">
        <v>46017</v>
      </c>
      <c r="O1400" s="167">
        <v>46173</v>
      </c>
      <c r="P1400" s="163">
        <v>100</v>
      </c>
      <c r="Q1400" s="174">
        <v>1500</v>
      </c>
      <c r="R1400" s="175">
        <v>0.06</v>
      </c>
      <c r="S1400" s="176">
        <v>90</v>
      </c>
      <c r="T1400" s="164">
        <v>9000</v>
      </c>
      <c r="U1400" s="164">
        <v>3150</v>
      </c>
      <c r="V1400" s="164">
        <v>0.35</v>
      </c>
      <c r="W1400" s="164">
        <v>2700</v>
      </c>
      <c r="X1400" s="160">
        <v>0.3</v>
      </c>
      <c r="Y1400" s="164">
        <v>1350</v>
      </c>
      <c r="Z1400" s="177">
        <v>0.15</v>
      </c>
      <c r="AA1400" s="164">
        <v>1350</v>
      </c>
      <c r="AB1400" s="160">
        <v>0.15</v>
      </c>
      <c r="AC1400" s="164">
        <v>3150</v>
      </c>
      <c r="AD1400" s="202">
        <v>0.35</v>
      </c>
      <c r="AE1400" s="147">
        <v>3150</v>
      </c>
      <c r="AF1400" s="221" t="s">
        <v>96</v>
      </c>
      <c r="AH1400" s="34" t="s">
        <v>47</v>
      </c>
    </row>
    <row r="1401" s="114" customFormat="1" ht="48" spans="1:34">
      <c r="A1401" s="37">
        <v>23</v>
      </c>
      <c r="B1401" s="37" t="s">
        <v>46</v>
      </c>
      <c r="C1401" s="37" t="s">
        <v>3378</v>
      </c>
      <c r="D1401" s="34" t="s">
        <v>47</v>
      </c>
      <c r="E1401" s="163" t="s">
        <v>47</v>
      </c>
      <c r="F1401" s="220" t="s">
        <v>96</v>
      </c>
      <c r="G1401" s="34" t="s">
        <v>114</v>
      </c>
      <c r="H1401" s="166" t="s">
        <v>3462</v>
      </c>
      <c r="I1401" s="163" t="s">
        <v>3463</v>
      </c>
      <c r="J1401" s="163" t="s">
        <v>3463</v>
      </c>
      <c r="K1401" s="163" t="s">
        <v>3464</v>
      </c>
      <c r="L1401" s="163" t="s">
        <v>3461</v>
      </c>
      <c r="M1401" s="167">
        <v>46015</v>
      </c>
      <c r="N1401" s="167">
        <v>46017</v>
      </c>
      <c r="O1401" s="167">
        <v>46173</v>
      </c>
      <c r="P1401" s="163">
        <v>222</v>
      </c>
      <c r="Q1401" s="174">
        <v>1500</v>
      </c>
      <c r="R1401" s="175">
        <v>0.06</v>
      </c>
      <c r="S1401" s="176">
        <v>90</v>
      </c>
      <c r="T1401" s="164">
        <v>19980</v>
      </c>
      <c r="U1401" s="164">
        <v>6993</v>
      </c>
      <c r="V1401" s="164">
        <v>0.35</v>
      </c>
      <c r="W1401" s="164">
        <v>5994</v>
      </c>
      <c r="X1401" s="160">
        <v>0.3</v>
      </c>
      <c r="Y1401" s="164">
        <v>2997</v>
      </c>
      <c r="Z1401" s="177">
        <v>0.15</v>
      </c>
      <c r="AA1401" s="164">
        <v>2997</v>
      </c>
      <c r="AB1401" s="160">
        <v>0.15</v>
      </c>
      <c r="AC1401" s="164">
        <v>6993</v>
      </c>
      <c r="AD1401" s="202">
        <v>0.35</v>
      </c>
      <c r="AE1401" s="147">
        <v>6993</v>
      </c>
      <c r="AF1401" s="221" t="s">
        <v>96</v>
      </c>
      <c r="AH1401" s="34" t="s">
        <v>47</v>
      </c>
    </row>
    <row r="1402" s="114" customFormat="1" ht="84" spans="1:34">
      <c r="A1402" s="37">
        <v>24</v>
      </c>
      <c r="B1402" s="37" t="s">
        <v>46</v>
      </c>
      <c r="C1402" s="37" t="s">
        <v>3378</v>
      </c>
      <c r="D1402" s="34" t="s">
        <v>47</v>
      </c>
      <c r="E1402" s="163" t="s">
        <v>47</v>
      </c>
      <c r="F1402" s="220" t="s">
        <v>96</v>
      </c>
      <c r="G1402" s="34" t="s">
        <v>114</v>
      </c>
      <c r="H1402" s="166" t="s">
        <v>3465</v>
      </c>
      <c r="I1402" s="163" t="s">
        <v>3466</v>
      </c>
      <c r="J1402" s="163" t="s">
        <v>3466</v>
      </c>
      <c r="K1402" s="163" t="s">
        <v>3467</v>
      </c>
      <c r="L1402" s="163" t="s">
        <v>3457</v>
      </c>
      <c r="M1402" s="167">
        <v>46015</v>
      </c>
      <c r="N1402" s="167">
        <v>46017</v>
      </c>
      <c r="O1402" s="167">
        <v>46173</v>
      </c>
      <c r="P1402" s="163">
        <v>257</v>
      </c>
      <c r="Q1402" s="174">
        <v>1500</v>
      </c>
      <c r="R1402" s="175">
        <v>0.06</v>
      </c>
      <c r="S1402" s="176">
        <v>90</v>
      </c>
      <c r="T1402" s="164">
        <v>23130</v>
      </c>
      <c r="U1402" s="164">
        <v>8095.5</v>
      </c>
      <c r="V1402" s="164">
        <v>0.35</v>
      </c>
      <c r="W1402" s="164">
        <v>6939</v>
      </c>
      <c r="X1402" s="160">
        <v>0.3</v>
      </c>
      <c r="Y1402" s="164">
        <v>3469.5</v>
      </c>
      <c r="Z1402" s="177">
        <v>0.15</v>
      </c>
      <c r="AA1402" s="164">
        <v>3469.5</v>
      </c>
      <c r="AB1402" s="160">
        <v>0.15</v>
      </c>
      <c r="AC1402" s="164">
        <v>8095.5</v>
      </c>
      <c r="AD1402" s="202">
        <v>0.35</v>
      </c>
      <c r="AE1402" s="147">
        <v>8095.5</v>
      </c>
      <c r="AF1402" s="221" t="s">
        <v>96</v>
      </c>
      <c r="AH1402" s="34" t="s">
        <v>47</v>
      </c>
    </row>
    <row r="1403" s="114" customFormat="1" ht="60" spans="1:34">
      <c r="A1403" s="37">
        <v>25</v>
      </c>
      <c r="B1403" s="37" t="s">
        <v>46</v>
      </c>
      <c r="C1403" s="37" t="s">
        <v>3378</v>
      </c>
      <c r="D1403" s="34" t="s">
        <v>47</v>
      </c>
      <c r="E1403" s="163" t="s">
        <v>47</v>
      </c>
      <c r="F1403" s="220" t="s">
        <v>96</v>
      </c>
      <c r="G1403" s="34" t="s">
        <v>114</v>
      </c>
      <c r="H1403" s="166" t="s">
        <v>3468</v>
      </c>
      <c r="I1403" s="163" t="s">
        <v>3469</v>
      </c>
      <c r="J1403" s="163" t="s">
        <v>3469</v>
      </c>
      <c r="K1403" s="163" t="s">
        <v>3470</v>
      </c>
      <c r="L1403" s="163" t="s">
        <v>3461</v>
      </c>
      <c r="M1403" s="167">
        <v>46015</v>
      </c>
      <c r="N1403" s="167">
        <v>46017</v>
      </c>
      <c r="O1403" s="167">
        <v>46173</v>
      </c>
      <c r="P1403" s="163">
        <v>400</v>
      </c>
      <c r="Q1403" s="174">
        <v>1500</v>
      </c>
      <c r="R1403" s="175">
        <v>0.06</v>
      </c>
      <c r="S1403" s="176">
        <v>90</v>
      </c>
      <c r="T1403" s="164">
        <v>36000</v>
      </c>
      <c r="U1403" s="164">
        <v>12600</v>
      </c>
      <c r="V1403" s="164">
        <v>0.35</v>
      </c>
      <c r="W1403" s="164">
        <v>10800</v>
      </c>
      <c r="X1403" s="160">
        <v>0.3</v>
      </c>
      <c r="Y1403" s="164">
        <v>5400</v>
      </c>
      <c r="Z1403" s="177">
        <v>0.15</v>
      </c>
      <c r="AA1403" s="164">
        <v>5400</v>
      </c>
      <c r="AB1403" s="160">
        <v>0.15</v>
      </c>
      <c r="AC1403" s="164">
        <v>12600</v>
      </c>
      <c r="AD1403" s="202">
        <v>0.35</v>
      </c>
      <c r="AE1403" s="147">
        <v>12600</v>
      </c>
      <c r="AF1403" s="221" t="s">
        <v>96</v>
      </c>
      <c r="AH1403" s="34" t="s">
        <v>47</v>
      </c>
    </row>
    <row r="1404" s="114" customFormat="1" ht="48" spans="1:34">
      <c r="A1404" s="37">
        <v>26</v>
      </c>
      <c r="B1404" s="37" t="s">
        <v>46</v>
      </c>
      <c r="C1404" s="37" t="s">
        <v>3378</v>
      </c>
      <c r="D1404" s="34" t="s">
        <v>47</v>
      </c>
      <c r="E1404" s="163" t="s">
        <v>47</v>
      </c>
      <c r="F1404" s="220" t="s">
        <v>96</v>
      </c>
      <c r="G1404" s="34" t="s">
        <v>114</v>
      </c>
      <c r="H1404" s="166" t="s">
        <v>3471</v>
      </c>
      <c r="I1404" s="163" t="s">
        <v>3472</v>
      </c>
      <c r="J1404" s="163" t="s">
        <v>3472</v>
      </c>
      <c r="K1404" s="163" t="s">
        <v>3473</v>
      </c>
      <c r="L1404" s="163" t="s">
        <v>3461</v>
      </c>
      <c r="M1404" s="167">
        <v>46015</v>
      </c>
      <c r="N1404" s="167">
        <v>46017</v>
      </c>
      <c r="O1404" s="167">
        <v>46173</v>
      </c>
      <c r="P1404" s="163">
        <v>340</v>
      </c>
      <c r="Q1404" s="174">
        <v>1500</v>
      </c>
      <c r="R1404" s="175">
        <v>0.06</v>
      </c>
      <c r="S1404" s="176">
        <v>90</v>
      </c>
      <c r="T1404" s="164">
        <v>30600</v>
      </c>
      <c r="U1404" s="164">
        <v>10710</v>
      </c>
      <c r="V1404" s="164">
        <v>0.35</v>
      </c>
      <c r="W1404" s="164">
        <v>9180</v>
      </c>
      <c r="X1404" s="160">
        <v>0.3</v>
      </c>
      <c r="Y1404" s="164">
        <v>4590</v>
      </c>
      <c r="Z1404" s="177">
        <v>0.15</v>
      </c>
      <c r="AA1404" s="164">
        <v>4590</v>
      </c>
      <c r="AB1404" s="160">
        <v>0.15</v>
      </c>
      <c r="AC1404" s="164">
        <v>10710</v>
      </c>
      <c r="AD1404" s="202">
        <v>0.35</v>
      </c>
      <c r="AE1404" s="147">
        <v>10710</v>
      </c>
      <c r="AF1404" s="221" t="s">
        <v>96</v>
      </c>
      <c r="AH1404" s="34" t="s">
        <v>47</v>
      </c>
    </row>
    <row r="1405" s="114" customFormat="1" ht="72" spans="1:34">
      <c r="A1405" s="37">
        <v>27</v>
      </c>
      <c r="B1405" s="37" t="s">
        <v>46</v>
      </c>
      <c r="C1405" s="37" t="s">
        <v>3378</v>
      </c>
      <c r="D1405" s="34" t="s">
        <v>47</v>
      </c>
      <c r="E1405" s="163" t="s">
        <v>47</v>
      </c>
      <c r="F1405" s="220" t="s">
        <v>96</v>
      </c>
      <c r="G1405" s="34" t="s">
        <v>114</v>
      </c>
      <c r="H1405" s="166" t="s">
        <v>3474</v>
      </c>
      <c r="I1405" s="163" t="s">
        <v>3475</v>
      </c>
      <c r="J1405" s="163" t="s">
        <v>3475</v>
      </c>
      <c r="K1405" s="163" t="s">
        <v>3476</v>
      </c>
      <c r="L1405" s="163" t="s">
        <v>3461</v>
      </c>
      <c r="M1405" s="167">
        <v>46015</v>
      </c>
      <c r="N1405" s="167">
        <v>46017</v>
      </c>
      <c r="O1405" s="167">
        <v>46173</v>
      </c>
      <c r="P1405" s="163">
        <v>180</v>
      </c>
      <c r="Q1405" s="174">
        <v>1500</v>
      </c>
      <c r="R1405" s="175">
        <v>0.06</v>
      </c>
      <c r="S1405" s="176">
        <v>90</v>
      </c>
      <c r="T1405" s="164">
        <v>16200</v>
      </c>
      <c r="U1405" s="164">
        <v>5670</v>
      </c>
      <c r="V1405" s="164">
        <v>0.35</v>
      </c>
      <c r="W1405" s="164">
        <v>4860</v>
      </c>
      <c r="X1405" s="160">
        <v>0.3</v>
      </c>
      <c r="Y1405" s="164">
        <v>2430</v>
      </c>
      <c r="Z1405" s="177">
        <v>0.15</v>
      </c>
      <c r="AA1405" s="164">
        <v>2430</v>
      </c>
      <c r="AB1405" s="160">
        <v>0.15</v>
      </c>
      <c r="AC1405" s="164">
        <v>5670</v>
      </c>
      <c r="AD1405" s="202">
        <v>0.35</v>
      </c>
      <c r="AE1405" s="147">
        <v>5670</v>
      </c>
      <c r="AF1405" s="221" t="s">
        <v>96</v>
      </c>
      <c r="AH1405" s="34" t="s">
        <v>47</v>
      </c>
    </row>
    <row r="1406" s="114" customFormat="1" ht="60" spans="1:34">
      <c r="A1406" s="37">
        <v>28</v>
      </c>
      <c r="B1406" s="37" t="s">
        <v>46</v>
      </c>
      <c r="C1406" s="37" t="s">
        <v>3378</v>
      </c>
      <c r="D1406" s="34" t="s">
        <v>47</v>
      </c>
      <c r="E1406" s="163" t="s">
        <v>47</v>
      </c>
      <c r="F1406" s="220" t="s">
        <v>96</v>
      </c>
      <c r="G1406" s="34" t="s">
        <v>114</v>
      </c>
      <c r="H1406" s="166" t="s">
        <v>3477</v>
      </c>
      <c r="I1406" s="163" t="s">
        <v>3478</v>
      </c>
      <c r="J1406" s="163" t="s">
        <v>3478</v>
      </c>
      <c r="K1406" s="163" t="s">
        <v>3479</v>
      </c>
      <c r="L1406" s="163" t="s">
        <v>3461</v>
      </c>
      <c r="M1406" s="167">
        <v>46015</v>
      </c>
      <c r="N1406" s="167">
        <v>46017</v>
      </c>
      <c r="O1406" s="167">
        <v>46173</v>
      </c>
      <c r="P1406" s="163">
        <v>188</v>
      </c>
      <c r="Q1406" s="174">
        <v>1500</v>
      </c>
      <c r="R1406" s="175">
        <v>0.06</v>
      </c>
      <c r="S1406" s="176">
        <v>90</v>
      </c>
      <c r="T1406" s="164">
        <v>16920</v>
      </c>
      <c r="U1406" s="164">
        <v>5922</v>
      </c>
      <c r="V1406" s="164">
        <v>0.35</v>
      </c>
      <c r="W1406" s="164">
        <v>5076</v>
      </c>
      <c r="X1406" s="160">
        <v>0.3</v>
      </c>
      <c r="Y1406" s="164">
        <v>2538</v>
      </c>
      <c r="Z1406" s="177">
        <v>0.15</v>
      </c>
      <c r="AA1406" s="164">
        <v>2538</v>
      </c>
      <c r="AB1406" s="160">
        <v>0.15</v>
      </c>
      <c r="AC1406" s="164">
        <v>5922</v>
      </c>
      <c r="AD1406" s="202">
        <v>0.35</v>
      </c>
      <c r="AE1406" s="147">
        <v>5922</v>
      </c>
      <c r="AF1406" s="221" t="s">
        <v>96</v>
      </c>
      <c r="AH1406" s="34" t="s">
        <v>47</v>
      </c>
    </row>
    <row r="1407" s="114" customFormat="1" ht="72" spans="1:34">
      <c r="A1407" s="37">
        <v>29</v>
      </c>
      <c r="B1407" s="37" t="s">
        <v>46</v>
      </c>
      <c r="C1407" s="37" t="s">
        <v>3378</v>
      </c>
      <c r="D1407" s="34" t="s">
        <v>47</v>
      </c>
      <c r="E1407" s="163" t="s">
        <v>47</v>
      </c>
      <c r="F1407" s="220" t="s">
        <v>96</v>
      </c>
      <c r="G1407" s="34" t="s">
        <v>114</v>
      </c>
      <c r="H1407" s="166" t="s">
        <v>3480</v>
      </c>
      <c r="I1407" s="163" t="s">
        <v>3481</v>
      </c>
      <c r="J1407" s="163" t="s">
        <v>3481</v>
      </c>
      <c r="K1407" s="163" t="s">
        <v>3482</v>
      </c>
      <c r="L1407" s="163" t="s">
        <v>3461</v>
      </c>
      <c r="M1407" s="167">
        <v>46015</v>
      </c>
      <c r="N1407" s="167">
        <v>46017</v>
      </c>
      <c r="O1407" s="167">
        <v>46173</v>
      </c>
      <c r="P1407" s="163">
        <v>185</v>
      </c>
      <c r="Q1407" s="174">
        <v>1500</v>
      </c>
      <c r="R1407" s="175">
        <v>0.06</v>
      </c>
      <c r="S1407" s="176">
        <v>90</v>
      </c>
      <c r="T1407" s="164">
        <v>16650</v>
      </c>
      <c r="U1407" s="164">
        <v>5827.5</v>
      </c>
      <c r="V1407" s="164">
        <v>0.35</v>
      </c>
      <c r="W1407" s="164">
        <v>4995</v>
      </c>
      <c r="X1407" s="160">
        <v>0.3</v>
      </c>
      <c r="Y1407" s="164">
        <v>2497.5</v>
      </c>
      <c r="Z1407" s="177">
        <v>0.15</v>
      </c>
      <c r="AA1407" s="164">
        <v>2497.5</v>
      </c>
      <c r="AB1407" s="160">
        <v>0.15</v>
      </c>
      <c r="AC1407" s="164">
        <v>5827.5</v>
      </c>
      <c r="AD1407" s="202">
        <v>0.35</v>
      </c>
      <c r="AE1407" s="147">
        <v>5827.5</v>
      </c>
      <c r="AF1407" s="221" t="s">
        <v>96</v>
      </c>
      <c r="AH1407" s="34" t="s">
        <v>47</v>
      </c>
    </row>
    <row r="1408" s="114" customFormat="1" ht="84" spans="1:34">
      <c r="A1408" s="37">
        <v>30</v>
      </c>
      <c r="B1408" s="37" t="s">
        <v>46</v>
      </c>
      <c r="C1408" s="37" t="s">
        <v>3378</v>
      </c>
      <c r="D1408" s="34" t="s">
        <v>47</v>
      </c>
      <c r="E1408" s="163" t="s">
        <v>47</v>
      </c>
      <c r="F1408" s="220" t="s">
        <v>96</v>
      </c>
      <c r="G1408" s="34" t="s">
        <v>114</v>
      </c>
      <c r="H1408" s="166" t="s">
        <v>3483</v>
      </c>
      <c r="I1408" s="163" t="s">
        <v>3484</v>
      </c>
      <c r="J1408" s="163" t="s">
        <v>3484</v>
      </c>
      <c r="K1408" s="163" t="s">
        <v>3485</v>
      </c>
      <c r="L1408" s="163" t="s">
        <v>3486</v>
      </c>
      <c r="M1408" s="167">
        <v>46016</v>
      </c>
      <c r="N1408" s="167">
        <v>46018</v>
      </c>
      <c r="O1408" s="167">
        <v>46138</v>
      </c>
      <c r="P1408" s="163">
        <v>120</v>
      </c>
      <c r="Q1408" s="174">
        <v>1500</v>
      </c>
      <c r="R1408" s="175">
        <v>0.06</v>
      </c>
      <c r="S1408" s="176">
        <v>90</v>
      </c>
      <c r="T1408" s="164">
        <v>10800</v>
      </c>
      <c r="U1408" s="164">
        <v>3780</v>
      </c>
      <c r="V1408" s="164">
        <v>0.35</v>
      </c>
      <c r="W1408" s="164">
        <v>3240</v>
      </c>
      <c r="X1408" s="160">
        <v>0.3</v>
      </c>
      <c r="Y1408" s="164">
        <v>1620</v>
      </c>
      <c r="Z1408" s="177">
        <v>0.15</v>
      </c>
      <c r="AA1408" s="164">
        <v>1620</v>
      </c>
      <c r="AB1408" s="160">
        <v>0.15</v>
      </c>
      <c r="AC1408" s="164">
        <v>3780</v>
      </c>
      <c r="AD1408" s="202">
        <v>0.35</v>
      </c>
      <c r="AE1408" s="147">
        <v>3780</v>
      </c>
      <c r="AF1408" s="221" t="s">
        <v>96</v>
      </c>
      <c r="AH1408" s="34" t="s">
        <v>47</v>
      </c>
    </row>
    <row r="1409" s="114" customFormat="1" ht="84" spans="1:34">
      <c r="A1409" s="37">
        <v>31</v>
      </c>
      <c r="B1409" s="37" t="s">
        <v>46</v>
      </c>
      <c r="C1409" s="37" t="s">
        <v>3378</v>
      </c>
      <c r="D1409" s="34" t="s">
        <v>47</v>
      </c>
      <c r="E1409" s="163" t="s">
        <v>47</v>
      </c>
      <c r="F1409" s="220" t="s">
        <v>96</v>
      </c>
      <c r="G1409" s="34" t="s">
        <v>114</v>
      </c>
      <c r="H1409" s="166" t="s">
        <v>3487</v>
      </c>
      <c r="I1409" s="163" t="s">
        <v>3484</v>
      </c>
      <c r="J1409" s="163" t="s">
        <v>3484</v>
      </c>
      <c r="K1409" s="163" t="s">
        <v>3485</v>
      </c>
      <c r="L1409" s="163" t="s">
        <v>3488</v>
      </c>
      <c r="M1409" s="167">
        <v>46016</v>
      </c>
      <c r="N1409" s="167">
        <v>46018</v>
      </c>
      <c r="O1409" s="167">
        <v>46138</v>
      </c>
      <c r="P1409" s="163">
        <v>75</v>
      </c>
      <c r="Q1409" s="174">
        <v>1500</v>
      </c>
      <c r="R1409" s="175">
        <v>0.06</v>
      </c>
      <c r="S1409" s="176">
        <v>90</v>
      </c>
      <c r="T1409" s="164">
        <v>6750</v>
      </c>
      <c r="U1409" s="164">
        <v>2362.5</v>
      </c>
      <c r="V1409" s="164">
        <v>0.35</v>
      </c>
      <c r="W1409" s="164">
        <v>2025</v>
      </c>
      <c r="X1409" s="160">
        <v>0.3</v>
      </c>
      <c r="Y1409" s="164">
        <v>1012.5</v>
      </c>
      <c r="Z1409" s="177">
        <v>0.15</v>
      </c>
      <c r="AA1409" s="164">
        <v>1012.5</v>
      </c>
      <c r="AB1409" s="160">
        <v>0.15</v>
      </c>
      <c r="AC1409" s="164">
        <v>2362.5</v>
      </c>
      <c r="AD1409" s="202">
        <v>0.35</v>
      </c>
      <c r="AE1409" s="147">
        <v>2362.5</v>
      </c>
      <c r="AF1409" s="221" t="s">
        <v>96</v>
      </c>
      <c r="AH1409" s="34" t="s">
        <v>47</v>
      </c>
    </row>
    <row r="1410" s="114" customFormat="1" ht="72" spans="1:34">
      <c r="A1410" s="37">
        <v>32</v>
      </c>
      <c r="B1410" s="37" t="s">
        <v>46</v>
      </c>
      <c r="C1410" s="37" t="s">
        <v>3378</v>
      </c>
      <c r="D1410" s="34" t="s">
        <v>47</v>
      </c>
      <c r="E1410" s="163" t="s">
        <v>47</v>
      </c>
      <c r="F1410" s="220" t="s">
        <v>96</v>
      </c>
      <c r="G1410" s="34" t="s">
        <v>114</v>
      </c>
      <c r="H1410" s="166" t="s">
        <v>3489</v>
      </c>
      <c r="I1410" s="163" t="s">
        <v>3301</v>
      </c>
      <c r="J1410" s="163" t="s">
        <v>3301</v>
      </c>
      <c r="K1410" s="163" t="s">
        <v>3490</v>
      </c>
      <c r="L1410" s="163" t="s">
        <v>3491</v>
      </c>
      <c r="M1410" s="167">
        <v>46017</v>
      </c>
      <c r="N1410" s="167">
        <v>46018</v>
      </c>
      <c r="O1410" s="167">
        <v>46138</v>
      </c>
      <c r="P1410" s="163">
        <v>66</v>
      </c>
      <c r="Q1410" s="174">
        <v>1500</v>
      </c>
      <c r="R1410" s="175">
        <v>0.06</v>
      </c>
      <c r="S1410" s="176">
        <v>90</v>
      </c>
      <c r="T1410" s="164">
        <v>5940</v>
      </c>
      <c r="U1410" s="164">
        <v>2079</v>
      </c>
      <c r="V1410" s="164">
        <v>0.35</v>
      </c>
      <c r="W1410" s="164">
        <v>1782</v>
      </c>
      <c r="X1410" s="160">
        <v>0.3</v>
      </c>
      <c r="Y1410" s="164">
        <v>891</v>
      </c>
      <c r="Z1410" s="177">
        <v>0.15</v>
      </c>
      <c r="AA1410" s="164">
        <v>891</v>
      </c>
      <c r="AB1410" s="160">
        <v>0.15</v>
      </c>
      <c r="AC1410" s="164">
        <v>2079</v>
      </c>
      <c r="AD1410" s="202">
        <v>0.35</v>
      </c>
      <c r="AE1410" s="147">
        <v>2079</v>
      </c>
      <c r="AF1410" s="221" t="s">
        <v>96</v>
      </c>
      <c r="AH1410" s="34" t="s">
        <v>47</v>
      </c>
    </row>
    <row r="1411" s="114" customFormat="1" ht="84" spans="1:34">
      <c r="A1411" s="37">
        <v>33</v>
      </c>
      <c r="B1411" s="37" t="s">
        <v>46</v>
      </c>
      <c r="C1411" s="37" t="s">
        <v>3378</v>
      </c>
      <c r="D1411" s="34" t="s">
        <v>47</v>
      </c>
      <c r="E1411" s="163" t="s">
        <v>47</v>
      </c>
      <c r="F1411" s="220" t="s">
        <v>96</v>
      </c>
      <c r="G1411" s="34" t="s">
        <v>114</v>
      </c>
      <c r="H1411" s="166" t="s">
        <v>3492</v>
      </c>
      <c r="I1411" s="163" t="s">
        <v>3493</v>
      </c>
      <c r="J1411" s="163" t="s">
        <v>3493</v>
      </c>
      <c r="K1411" s="163" t="s">
        <v>3494</v>
      </c>
      <c r="L1411" s="163" t="s">
        <v>3495</v>
      </c>
      <c r="M1411" s="167">
        <v>46017</v>
      </c>
      <c r="N1411" s="167">
        <v>46018</v>
      </c>
      <c r="O1411" s="167">
        <v>46173</v>
      </c>
      <c r="P1411" s="163">
        <v>316</v>
      </c>
      <c r="Q1411" s="174">
        <v>1500</v>
      </c>
      <c r="R1411" s="175">
        <v>0.06</v>
      </c>
      <c r="S1411" s="176">
        <v>90</v>
      </c>
      <c r="T1411" s="164">
        <v>28440</v>
      </c>
      <c r="U1411" s="164">
        <v>9954</v>
      </c>
      <c r="V1411" s="164">
        <v>0.35</v>
      </c>
      <c r="W1411" s="164">
        <v>8532</v>
      </c>
      <c r="X1411" s="160">
        <v>0.3</v>
      </c>
      <c r="Y1411" s="164">
        <v>4266</v>
      </c>
      <c r="Z1411" s="177">
        <v>0.15</v>
      </c>
      <c r="AA1411" s="164">
        <v>4266</v>
      </c>
      <c r="AB1411" s="160">
        <v>0.15</v>
      </c>
      <c r="AC1411" s="164">
        <v>9954</v>
      </c>
      <c r="AD1411" s="202">
        <v>0.35</v>
      </c>
      <c r="AE1411" s="147">
        <v>9954</v>
      </c>
      <c r="AF1411" s="221" t="s">
        <v>96</v>
      </c>
      <c r="AH1411" s="34" t="s">
        <v>47</v>
      </c>
    </row>
    <row r="1412" s="114" customFormat="1" ht="84" spans="1:34">
      <c r="A1412" s="37">
        <v>34</v>
      </c>
      <c r="B1412" s="37" t="s">
        <v>46</v>
      </c>
      <c r="C1412" s="37" t="s">
        <v>3378</v>
      </c>
      <c r="D1412" s="34" t="s">
        <v>47</v>
      </c>
      <c r="E1412" s="163" t="s">
        <v>47</v>
      </c>
      <c r="F1412" s="220" t="s">
        <v>96</v>
      </c>
      <c r="G1412" s="34" t="s">
        <v>114</v>
      </c>
      <c r="H1412" s="166" t="s">
        <v>3496</v>
      </c>
      <c r="I1412" s="163" t="s">
        <v>3497</v>
      </c>
      <c r="J1412" s="163" t="s">
        <v>3497</v>
      </c>
      <c r="K1412" s="163" t="s">
        <v>3498</v>
      </c>
      <c r="L1412" s="163" t="s">
        <v>3495</v>
      </c>
      <c r="M1412" s="167">
        <v>46017</v>
      </c>
      <c r="N1412" s="167">
        <v>46018</v>
      </c>
      <c r="O1412" s="167">
        <v>46173</v>
      </c>
      <c r="P1412" s="163">
        <v>250</v>
      </c>
      <c r="Q1412" s="174">
        <v>1500</v>
      </c>
      <c r="R1412" s="175">
        <v>0.06</v>
      </c>
      <c r="S1412" s="176">
        <v>90</v>
      </c>
      <c r="T1412" s="164">
        <v>22500</v>
      </c>
      <c r="U1412" s="164">
        <v>7875</v>
      </c>
      <c r="V1412" s="164">
        <v>0.35</v>
      </c>
      <c r="W1412" s="164">
        <v>6750</v>
      </c>
      <c r="X1412" s="160">
        <v>0.3</v>
      </c>
      <c r="Y1412" s="164">
        <v>3375</v>
      </c>
      <c r="Z1412" s="177">
        <v>0.15</v>
      </c>
      <c r="AA1412" s="164">
        <v>3375</v>
      </c>
      <c r="AB1412" s="160">
        <v>0.15</v>
      </c>
      <c r="AC1412" s="164">
        <v>7875</v>
      </c>
      <c r="AD1412" s="202">
        <v>0.35</v>
      </c>
      <c r="AE1412" s="147">
        <v>7875</v>
      </c>
      <c r="AF1412" s="221" t="s">
        <v>96</v>
      </c>
      <c r="AH1412" s="34" t="s">
        <v>47</v>
      </c>
    </row>
    <row r="1413" s="114" customFormat="1" ht="84" spans="1:34">
      <c r="A1413" s="37">
        <v>35</v>
      </c>
      <c r="B1413" s="37" t="s">
        <v>46</v>
      </c>
      <c r="C1413" s="37" t="s">
        <v>3378</v>
      </c>
      <c r="D1413" s="34" t="s">
        <v>47</v>
      </c>
      <c r="E1413" s="163" t="s">
        <v>47</v>
      </c>
      <c r="F1413" s="220" t="s">
        <v>96</v>
      </c>
      <c r="G1413" s="34" t="s">
        <v>114</v>
      </c>
      <c r="H1413" s="166" t="s">
        <v>3499</v>
      </c>
      <c r="I1413" s="163" t="s">
        <v>3500</v>
      </c>
      <c r="J1413" s="163" t="s">
        <v>3500</v>
      </c>
      <c r="K1413" s="163" t="s">
        <v>3501</v>
      </c>
      <c r="L1413" s="163" t="s">
        <v>3495</v>
      </c>
      <c r="M1413" s="167">
        <v>46017</v>
      </c>
      <c r="N1413" s="167">
        <v>46018</v>
      </c>
      <c r="O1413" s="167">
        <v>46173</v>
      </c>
      <c r="P1413" s="163">
        <v>379</v>
      </c>
      <c r="Q1413" s="174">
        <v>1500</v>
      </c>
      <c r="R1413" s="175">
        <v>0.06</v>
      </c>
      <c r="S1413" s="176">
        <v>90</v>
      </c>
      <c r="T1413" s="164">
        <v>34110</v>
      </c>
      <c r="U1413" s="164">
        <v>11938.5</v>
      </c>
      <c r="V1413" s="164">
        <v>0.35</v>
      </c>
      <c r="W1413" s="164">
        <v>10233</v>
      </c>
      <c r="X1413" s="160">
        <v>0.3</v>
      </c>
      <c r="Y1413" s="164">
        <v>5116.5</v>
      </c>
      <c r="Z1413" s="177">
        <v>0.15</v>
      </c>
      <c r="AA1413" s="164">
        <v>5116.5</v>
      </c>
      <c r="AB1413" s="160">
        <v>0.15</v>
      </c>
      <c r="AC1413" s="164">
        <v>11938.5</v>
      </c>
      <c r="AD1413" s="202">
        <v>0.35</v>
      </c>
      <c r="AE1413" s="147">
        <v>11938.5</v>
      </c>
      <c r="AF1413" s="221" t="s">
        <v>96</v>
      </c>
      <c r="AH1413" s="34" t="s">
        <v>47</v>
      </c>
    </row>
    <row r="1414" s="114" customFormat="1" ht="96" spans="1:34">
      <c r="A1414" s="37">
        <v>36</v>
      </c>
      <c r="B1414" s="37" t="s">
        <v>46</v>
      </c>
      <c r="C1414" s="37" t="s">
        <v>3378</v>
      </c>
      <c r="D1414" s="34" t="s">
        <v>47</v>
      </c>
      <c r="E1414" s="163" t="s">
        <v>47</v>
      </c>
      <c r="F1414" s="220" t="s">
        <v>96</v>
      </c>
      <c r="G1414" s="34" t="s">
        <v>114</v>
      </c>
      <c r="H1414" s="166" t="s">
        <v>3502</v>
      </c>
      <c r="I1414" s="163" t="s">
        <v>3503</v>
      </c>
      <c r="J1414" s="163" t="s">
        <v>3503</v>
      </c>
      <c r="K1414" s="163" t="s">
        <v>3504</v>
      </c>
      <c r="L1414" s="163" t="s">
        <v>3505</v>
      </c>
      <c r="M1414" s="167">
        <v>46017</v>
      </c>
      <c r="N1414" s="167">
        <v>46018</v>
      </c>
      <c r="O1414" s="167">
        <v>46168</v>
      </c>
      <c r="P1414" s="163">
        <v>318</v>
      </c>
      <c r="Q1414" s="174">
        <v>1500</v>
      </c>
      <c r="R1414" s="175">
        <v>0.06</v>
      </c>
      <c r="S1414" s="176">
        <v>90</v>
      </c>
      <c r="T1414" s="164">
        <v>28620</v>
      </c>
      <c r="U1414" s="164">
        <v>10017</v>
      </c>
      <c r="V1414" s="164">
        <v>0.35</v>
      </c>
      <c r="W1414" s="164">
        <v>8586</v>
      </c>
      <c r="X1414" s="160">
        <v>0.3</v>
      </c>
      <c r="Y1414" s="164">
        <v>4293</v>
      </c>
      <c r="Z1414" s="177">
        <v>0.15</v>
      </c>
      <c r="AA1414" s="164">
        <v>4293</v>
      </c>
      <c r="AB1414" s="160">
        <v>0.15</v>
      </c>
      <c r="AC1414" s="164">
        <v>10017</v>
      </c>
      <c r="AD1414" s="202">
        <v>0.35</v>
      </c>
      <c r="AE1414" s="147">
        <v>10017</v>
      </c>
      <c r="AF1414" s="221" t="s">
        <v>96</v>
      </c>
      <c r="AH1414" s="34" t="s">
        <v>47</v>
      </c>
    </row>
    <row r="1415" s="114" customFormat="1" ht="72" spans="1:34">
      <c r="A1415" s="37">
        <v>37</v>
      </c>
      <c r="B1415" s="37" t="s">
        <v>46</v>
      </c>
      <c r="C1415" s="37" t="s">
        <v>3378</v>
      </c>
      <c r="D1415" s="34" t="s">
        <v>47</v>
      </c>
      <c r="E1415" s="163" t="s">
        <v>47</v>
      </c>
      <c r="F1415" s="220" t="s">
        <v>96</v>
      </c>
      <c r="G1415" s="34" t="s">
        <v>114</v>
      </c>
      <c r="H1415" s="166" t="s">
        <v>3506</v>
      </c>
      <c r="I1415" s="163" t="s">
        <v>3507</v>
      </c>
      <c r="J1415" s="163" t="s">
        <v>3507</v>
      </c>
      <c r="K1415" s="163" t="s">
        <v>3508</v>
      </c>
      <c r="L1415" s="163" t="s">
        <v>3509</v>
      </c>
      <c r="M1415" s="167">
        <v>46017</v>
      </c>
      <c r="N1415" s="167">
        <v>46021</v>
      </c>
      <c r="O1415" s="167">
        <v>46173</v>
      </c>
      <c r="P1415" s="163">
        <v>365</v>
      </c>
      <c r="Q1415" s="174">
        <v>1500</v>
      </c>
      <c r="R1415" s="175">
        <v>0.06</v>
      </c>
      <c r="S1415" s="176">
        <v>90</v>
      </c>
      <c r="T1415" s="164">
        <v>32850</v>
      </c>
      <c r="U1415" s="164">
        <v>11497.5</v>
      </c>
      <c r="V1415" s="164">
        <v>0.35</v>
      </c>
      <c r="W1415" s="164">
        <v>9855</v>
      </c>
      <c r="X1415" s="160">
        <v>0.3</v>
      </c>
      <c r="Y1415" s="164">
        <v>4927.5</v>
      </c>
      <c r="Z1415" s="177">
        <v>0.15</v>
      </c>
      <c r="AA1415" s="164">
        <v>4927.5</v>
      </c>
      <c r="AB1415" s="160">
        <v>0.15</v>
      </c>
      <c r="AC1415" s="164">
        <v>11497.5</v>
      </c>
      <c r="AD1415" s="202">
        <v>0.35</v>
      </c>
      <c r="AE1415" s="147">
        <v>11497.5</v>
      </c>
      <c r="AF1415" s="221" t="s">
        <v>96</v>
      </c>
      <c r="AH1415" s="34" t="s">
        <v>47</v>
      </c>
    </row>
    <row r="1416" s="114" customFormat="1" ht="72" spans="1:34">
      <c r="A1416" s="37">
        <v>38</v>
      </c>
      <c r="B1416" s="37" t="s">
        <v>46</v>
      </c>
      <c r="C1416" s="37" t="s">
        <v>3378</v>
      </c>
      <c r="D1416" s="34" t="s">
        <v>47</v>
      </c>
      <c r="E1416" s="163" t="s">
        <v>47</v>
      </c>
      <c r="F1416" s="220" t="s">
        <v>96</v>
      </c>
      <c r="G1416" s="34" t="s">
        <v>114</v>
      </c>
      <c r="H1416" s="166" t="s">
        <v>3510</v>
      </c>
      <c r="I1416" s="163" t="s">
        <v>3511</v>
      </c>
      <c r="J1416" s="163" t="s">
        <v>3511</v>
      </c>
      <c r="K1416" s="163" t="s">
        <v>3512</v>
      </c>
      <c r="L1416" s="163" t="s">
        <v>3509</v>
      </c>
      <c r="M1416" s="167">
        <v>46017</v>
      </c>
      <c r="N1416" s="167">
        <v>46021</v>
      </c>
      <c r="O1416" s="167">
        <v>46173</v>
      </c>
      <c r="P1416" s="163">
        <v>362</v>
      </c>
      <c r="Q1416" s="174">
        <v>1500</v>
      </c>
      <c r="R1416" s="175">
        <v>0.06</v>
      </c>
      <c r="S1416" s="176">
        <v>90</v>
      </c>
      <c r="T1416" s="164">
        <v>32580</v>
      </c>
      <c r="U1416" s="164">
        <v>11403</v>
      </c>
      <c r="V1416" s="164">
        <v>0.35</v>
      </c>
      <c r="W1416" s="164">
        <v>9774</v>
      </c>
      <c r="X1416" s="160">
        <v>0.3</v>
      </c>
      <c r="Y1416" s="164">
        <v>4887</v>
      </c>
      <c r="Z1416" s="177">
        <v>0.15</v>
      </c>
      <c r="AA1416" s="164">
        <v>4887</v>
      </c>
      <c r="AB1416" s="160">
        <v>0.15</v>
      </c>
      <c r="AC1416" s="164">
        <v>11403</v>
      </c>
      <c r="AD1416" s="202">
        <v>0.35</v>
      </c>
      <c r="AE1416" s="147">
        <v>11403</v>
      </c>
      <c r="AF1416" s="221" t="s">
        <v>96</v>
      </c>
      <c r="AH1416" s="34" t="s">
        <v>47</v>
      </c>
    </row>
    <row r="1417" s="114" customFormat="1" ht="72" spans="1:34">
      <c r="A1417" s="37">
        <v>39</v>
      </c>
      <c r="B1417" s="37" t="s">
        <v>46</v>
      </c>
      <c r="C1417" s="37" t="s">
        <v>3378</v>
      </c>
      <c r="D1417" s="34" t="s">
        <v>47</v>
      </c>
      <c r="E1417" s="163" t="s">
        <v>47</v>
      </c>
      <c r="F1417" s="220" t="s">
        <v>96</v>
      </c>
      <c r="G1417" s="34" t="s">
        <v>114</v>
      </c>
      <c r="H1417" s="166" t="s">
        <v>3513</v>
      </c>
      <c r="I1417" s="163" t="s">
        <v>3514</v>
      </c>
      <c r="J1417" s="163" t="s">
        <v>3514</v>
      </c>
      <c r="K1417" s="163" t="s">
        <v>3515</v>
      </c>
      <c r="L1417" s="163" t="s">
        <v>3509</v>
      </c>
      <c r="M1417" s="167">
        <v>46017</v>
      </c>
      <c r="N1417" s="167">
        <v>46021</v>
      </c>
      <c r="O1417" s="167">
        <v>46173</v>
      </c>
      <c r="P1417" s="163">
        <v>311</v>
      </c>
      <c r="Q1417" s="174">
        <v>1500</v>
      </c>
      <c r="R1417" s="175">
        <v>0.06</v>
      </c>
      <c r="S1417" s="176">
        <v>90</v>
      </c>
      <c r="T1417" s="164">
        <v>27990</v>
      </c>
      <c r="U1417" s="164">
        <v>9796.5</v>
      </c>
      <c r="V1417" s="164">
        <v>0.35</v>
      </c>
      <c r="W1417" s="164">
        <v>8397</v>
      </c>
      <c r="X1417" s="160">
        <v>0.3</v>
      </c>
      <c r="Y1417" s="164">
        <v>4198.5</v>
      </c>
      <c r="Z1417" s="177">
        <v>0.15</v>
      </c>
      <c r="AA1417" s="164">
        <v>4198.5</v>
      </c>
      <c r="AB1417" s="160">
        <v>0.15</v>
      </c>
      <c r="AC1417" s="164">
        <v>9796.5</v>
      </c>
      <c r="AD1417" s="202">
        <v>0.35</v>
      </c>
      <c r="AE1417" s="147">
        <v>9796.5</v>
      </c>
      <c r="AF1417" s="221" t="s">
        <v>96</v>
      </c>
      <c r="AH1417" s="34" t="s">
        <v>47</v>
      </c>
    </row>
    <row r="1418" s="114" customFormat="1" ht="72" spans="1:34">
      <c r="A1418" s="37">
        <v>40</v>
      </c>
      <c r="B1418" s="37" t="s">
        <v>46</v>
      </c>
      <c r="C1418" s="37" t="s">
        <v>3378</v>
      </c>
      <c r="D1418" s="34" t="s">
        <v>47</v>
      </c>
      <c r="E1418" s="163" t="s">
        <v>47</v>
      </c>
      <c r="F1418" s="220" t="s">
        <v>96</v>
      </c>
      <c r="G1418" s="34" t="s">
        <v>114</v>
      </c>
      <c r="H1418" s="166" t="s">
        <v>3516</v>
      </c>
      <c r="I1418" s="163" t="s">
        <v>3517</v>
      </c>
      <c r="J1418" s="163" t="s">
        <v>3517</v>
      </c>
      <c r="K1418" s="163" t="s">
        <v>3512</v>
      </c>
      <c r="L1418" s="163" t="s">
        <v>3509</v>
      </c>
      <c r="M1418" s="167">
        <v>46017</v>
      </c>
      <c r="N1418" s="167">
        <v>46021</v>
      </c>
      <c r="O1418" s="167">
        <v>46173</v>
      </c>
      <c r="P1418" s="163">
        <v>370</v>
      </c>
      <c r="Q1418" s="174">
        <v>1500</v>
      </c>
      <c r="R1418" s="175">
        <v>0.06</v>
      </c>
      <c r="S1418" s="176">
        <v>90</v>
      </c>
      <c r="T1418" s="164">
        <v>33300</v>
      </c>
      <c r="U1418" s="164">
        <v>11655</v>
      </c>
      <c r="V1418" s="164">
        <v>0.35</v>
      </c>
      <c r="W1418" s="164">
        <v>9990</v>
      </c>
      <c r="X1418" s="160">
        <v>0.3</v>
      </c>
      <c r="Y1418" s="164">
        <v>4995</v>
      </c>
      <c r="Z1418" s="177">
        <v>0.15</v>
      </c>
      <c r="AA1418" s="164">
        <v>4995</v>
      </c>
      <c r="AB1418" s="160">
        <v>0.15</v>
      </c>
      <c r="AC1418" s="164">
        <v>11655</v>
      </c>
      <c r="AD1418" s="202">
        <v>0.35</v>
      </c>
      <c r="AE1418" s="147">
        <v>11655</v>
      </c>
      <c r="AF1418" s="221" t="s">
        <v>96</v>
      </c>
      <c r="AH1418" s="34" t="s">
        <v>47</v>
      </c>
    </row>
    <row r="1419" s="114" customFormat="1" ht="60" spans="1:34">
      <c r="A1419" s="37">
        <v>41</v>
      </c>
      <c r="B1419" s="37" t="s">
        <v>46</v>
      </c>
      <c r="C1419" s="37" t="s">
        <v>3378</v>
      </c>
      <c r="D1419" s="34" t="s">
        <v>47</v>
      </c>
      <c r="E1419" s="163" t="s">
        <v>47</v>
      </c>
      <c r="F1419" s="220" t="s">
        <v>96</v>
      </c>
      <c r="G1419" s="34" t="s">
        <v>114</v>
      </c>
      <c r="H1419" s="166" t="s">
        <v>3518</v>
      </c>
      <c r="I1419" s="163" t="s">
        <v>3519</v>
      </c>
      <c r="J1419" s="163" t="s">
        <v>3519</v>
      </c>
      <c r="K1419" s="163" t="s">
        <v>3520</v>
      </c>
      <c r="L1419" s="163" t="s">
        <v>3509</v>
      </c>
      <c r="M1419" s="167">
        <v>46017</v>
      </c>
      <c r="N1419" s="167">
        <v>46021</v>
      </c>
      <c r="O1419" s="167">
        <v>46173</v>
      </c>
      <c r="P1419" s="163">
        <v>334</v>
      </c>
      <c r="Q1419" s="174">
        <v>1500</v>
      </c>
      <c r="R1419" s="175">
        <v>0.06</v>
      </c>
      <c r="S1419" s="176">
        <v>90</v>
      </c>
      <c r="T1419" s="164">
        <v>30060</v>
      </c>
      <c r="U1419" s="164">
        <v>10521</v>
      </c>
      <c r="V1419" s="164">
        <v>0.35</v>
      </c>
      <c r="W1419" s="164">
        <v>9018</v>
      </c>
      <c r="X1419" s="160">
        <v>0.3</v>
      </c>
      <c r="Y1419" s="164">
        <v>4509</v>
      </c>
      <c r="Z1419" s="177">
        <v>0.15</v>
      </c>
      <c r="AA1419" s="164">
        <v>4509</v>
      </c>
      <c r="AB1419" s="160">
        <v>0.15</v>
      </c>
      <c r="AC1419" s="164">
        <v>10521</v>
      </c>
      <c r="AD1419" s="202">
        <v>0.35</v>
      </c>
      <c r="AE1419" s="147">
        <v>10521</v>
      </c>
      <c r="AF1419" s="221" t="s">
        <v>96</v>
      </c>
      <c r="AH1419" s="34" t="s">
        <v>47</v>
      </c>
    </row>
    <row r="1420" s="114" customFormat="1" ht="72" spans="1:34">
      <c r="A1420" s="37">
        <v>42</v>
      </c>
      <c r="B1420" s="37" t="s">
        <v>46</v>
      </c>
      <c r="C1420" s="37" t="s">
        <v>3378</v>
      </c>
      <c r="D1420" s="34" t="s">
        <v>47</v>
      </c>
      <c r="E1420" s="163" t="s">
        <v>47</v>
      </c>
      <c r="F1420" s="220" t="s">
        <v>96</v>
      </c>
      <c r="G1420" s="34" t="s">
        <v>114</v>
      </c>
      <c r="H1420" s="166" t="s">
        <v>3521</v>
      </c>
      <c r="I1420" s="163" t="s">
        <v>3522</v>
      </c>
      <c r="J1420" s="163" t="s">
        <v>3522</v>
      </c>
      <c r="K1420" s="163" t="s">
        <v>3523</v>
      </c>
      <c r="L1420" s="163" t="s">
        <v>3524</v>
      </c>
      <c r="M1420" s="167">
        <v>46021</v>
      </c>
      <c r="N1420" s="167">
        <v>46022</v>
      </c>
      <c r="O1420" s="167">
        <v>46173</v>
      </c>
      <c r="P1420" s="163">
        <v>317</v>
      </c>
      <c r="Q1420" s="174">
        <v>1500</v>
      </c>
      <c r="R1420" s="175">
        <v>0.06</v>
      </c>
      <c r="S1420" s="176">
        <v>90</v>
      </c>
      <c r="T1420" s="164">
        <v>28530</v>
      </c>
      <c r="U1420" s="164">
        <v>9985.5</v>
      </c>
      <c r="V1420" s="164">
        <v>0.35</v>
      </c>
      <c r="W1420" s="164">
        <v>8559</v>
      </c>
      <c r="X1420" s="160">
        <v>0.3</v>
      </c>
      <c r="Y1420" s="164">
        <v>4279.5</v>
      </c>
      <c r="Z1420" s="177">
        <v>0.15</v>
      </c>
      <c r="AA1420" s="164">
        <v>4279.5</v>
      </c>
      <c r="AB1420" s="160">
        <v>0.15</v>
      </c>
      <c r="AC1420" s="164">
        <v>9985.5</v>
      </c>
      <c r="AD1420" s="202">
        <v>0.35</v>
      </c>
      <c r="AE1420" s="147">
        <v>9985.5</v>
      </c>
      <c r="AF1420" s="221" t="s">
        <v>96</v>
      </c>
      <c r="AH1420" s="34" t="s">
        <v>47</v>
      </c>
    </row>
    <row r="1421" s="114" customFormat="1" ht="72" spans="1:34">
      <c r="A1421" s="37">
        <v>43</v>
      </c>
      <c r="B1421" s="37" t="s">
        <v>46</v>
      </c>
      <c r="C1421" s="37" t="s">
        <v>3378</v>
      </c>
      <c r="D1421" s="34" t="s">
        <v>47</v>
      </c>
      <c r="E1421" s="163" t="s">
        <v>47</v>
      </c>
      <c r="F1421" s="220" t="s">
        <v>96</v>
      </c>
      <c r="G1421" s="34" t="s">
        <v>114</v>
      </c>
      <c r="H1421" s="166" t="s">
        <v>3525</v>
      </c>
      <c r="I1421" s="163" t="s">
        <v>3526</v>
      </c>
      <c r="J1421" s="163" t="s">
        <v>3526</v>
      </c>
      <c r="K1421" s="163" t="s">
        <v>3527</v>
      </c>
      <c r="L1421" s="163" t="s">
        <v>3524</v>
      </c>
      <c r="M1421" s="167">
        <v>46021</v>
      </c>
      <c r="N1421" s="167">
        <v>46022</v>
      </c>
      <c r="O1421" s="167">
        <v>46173</v>
      </c>
      <c r="P1421" s="163">
        <v>247</v>
      </c>
      <c r="Q1421" s="174">
        <v>1500</v>
      </c>
      <c r="R1421" s="175">
        <v>0.06</v>
      </c>
      <c r="S1421" s="176">
        <v>90</v>
      </c>
      <c r="T1421" s="164">
        <v>22230</v>
      </c>
      <c r="U1421" s="164">
        <v>7780.5</v>
      </c>
      <c r="V1421" s="164">
        <v>0.35</v>
      </c>
      <c r="W1421" s="164">
        <v>6669</v>
      </c>
      <c r="X1421" s="160">
        <v>0.3</v>
      </c>
      <c r="Y1421" s="164">
        <v>3334.5</v>
      </c>
      <c r="Z1421" s="177">
        <v>0.15</v>
      </c>
      <c r="AA1421" s="164">
        <v>3334.5</v>
      </c>
      <c r="AB1421" s="160">
        <v>0.15</v>
      </c>
      <c r="AC1421" s="164">
        <v>7780.5</v>
      </c>
      <c r="AD1421" s="202">
        <v>0.35</v>
      </c>
      <c r="AE1421" s="147">
        <v>7780.5</v>
      </c>
      <c r="AF1421" s="221" t="s">
        <v>96</v>
      </c>
      <c r="AH1421" s="34" t="s">
        <v>47</v>
      </c>
    </row>
    <row r="1422" s="114" customFormat="1" ht="84" spans="1:34">
      <c r="A1422" s="37">
        <v>44</v>
      </c>
      <c r="B1422" s="37" t="s">
        <v>46</v>
      </c>
      <c r="C1422" s="37" t="s">
        <v>3378</v>
      </c>
      <c r="D1422" s="34" t="s">
        <v>47</v>
      </c>
      <c r="E1422" s="163" t="s">
        <v>47</v>
      </c>
      <c r="F1422" s="220" t="s">
        <v>96</v>
      </c>
      <c r="G1422" s="34" t="s">
        <v>114</v>
      </c>
      <c r="H1422" s="166" t="s">
        <v>3528</v>
      </c>
      <c r="I1422" s="163" t="s">
        <v>3529</v>
      </c>
      <c r="J1422" s="163" t="s">
        <v>3529</v>
      </c>
      <c r="K1422" s="163" t="s">
        <v>3530</v>
      </c>
      <c r="L1422" s="163" t="s">
        <v>3524</v>
      </c>
      <c r="M1422" s="167">
        <v>46021</v>
      </c>
      <c r="N1422" s="167">
        <v>46022</v>
      </c>
      <c r="O1422" s="167">
        <v>46173</v>
      </c>
      <c r="P1422" s="163">
        <v>391</v>
      </c>
      <c r="Q1422" s="174">
        <v>1500</v>
      </c>
      <c r="R1422" s="175">
        <v>0.06</v>
      </c>
      <c r="S1422" s="176">
        <v>90</v>
      </c>
      <c r="T1422" s="164">
        <v>35190</v>
      </c>
      <c r="U1422" s="164">
        <v>12316.5</v>
      </c>
      <c r="V1422" s="164">
        <v>0.35</v>
      </c>
      <c r="W1422" s="164">
        <v>10557</v>
      </c>
      <c r="X1422" s="160">
        <v>0.3</v>
      </c>
      <c r="Y1422" s="164">
        <v>5278.5</v>
      </c>
      <c r="Z1422" s="177">
        <v>0.15</v>
      </c>
      <c r="AA1422" s="164">
        <v>5278.5</v>
      </c>
      <c r="AB1422" s="160">
        <v>0.15</v>
      </c>
      <c r="AC1422" s="164">
        <v>12316.5</v>
      </c>
      <c r="AD1422" s="202">
        <v>0.35</v>
      </c>
      <c r="AE1422" s="147">
        <v>12316.5</v>
      </c>
      <c r="AF1422" s="221" t="s">
        <v>96</v>
      </c>
      <c r="AH1422" s="34" t="s">
        <v>47</v>
      </c>
    </row>
    <row r="1423" s="114" customFormat="1" ht="72" spans="1:34">
      <c r="A1423" s="37">
        <v>45</v>
      </c>
      <c r="B1423" s="37" t="s">
        <v>46</v>
      </c>
      <c r="C1423" s="37" t="s">
        <v>3378</v>
      </c>
      <c r="D1423" s="34" t="s">
        <v>47</v>
      </c>
      <c r="E1423" s="163" t="s">
        <v>47</v>
      </c>
      <c r="F1423" s="220" t="s">
        <v>96</v>
      </c>
      <c r="G1423" s="34" t="s">
        <v>114</v>
      </c>
      <c r="H1423" s="166" t="s">
        <v>3531</v>
      </c>
      <c r="I1423" s="163" t="s">
        <v>3532</v>
      </c>
      <c r="J1423" s="163" t="s">
        <v>3532</v>
      </c>
      <c r="K1423" s="163" t="s">
        <v>3533</v>
      </c>
      <c r="L1423" s="163" t="s">
        <v>3524</v>
      </c>
      <c r="M1423" s="167">
        <v>46021</v>
      </c>
      <c r="N1423" s="167">
        <v>46022</v>
      </c>
      <c r="O1423" s="167">
        <v>46173</v>
      </c>
      <c r="P1423" s="163">
        <v>218</v>
      </c>
      <c r="Q1423" s="174">
        <v>1500</v>
      </c>
      <c r="R1423" s="175">
        <v>0.06</v>
      </c>
      <c r="S1423" s="176">
        <v>90</v>
      </c>
      <c r="T1423" s="164">
        <v>19620</v>
      </c>
      <c r="U1423" s="164">
        <v>6867</v>
      </c>
      <c r="V1423" s="164">
        <v>0.35</v>
      </c>
      <c r="W1423" s="164">
        <v>5886</v>
      </c>
      <c r="X1423" s="160">
        <v>0.3</v>
      </c>
      <c r="Y1423" s="164">
        <v>2943</v>
      </c>
      <c r="Z1423" s="177">
        <v>0.15</v>
      </c>
      <c r="AA1423" s="164">
        <v>2943</v>
      </c>
      <c r="AB1423" s="160">
        <v>0.15</v>
      </c>
      <c r="AC1423" s="164">
        <v>6867</v>
      </c>
      <c r="AD1423" s="202">
        <v>0.35</v>
      </c>
      <c r="AE1423" s="147">
        <v>6867</v>
      </c>
      <c r="AF1423" s="221" t="s">
        <v>96</v>
      </c>
      <c r="AH1423" s="34" t="s">
        <v>47</v>
      </c>
    </row>
    <row r="1424" s="114" customFormat="1" ht="60" spans="1:34">
      <c r="A1424" s="37">
        <v>46</v>
      </c>
      <c r="B1424" s="37" t="s">
        <v>46</v>
      </c>
      <c r="C1424" s="37" t="s">
        <v>3378</v>
      </c>
      <c r="D1424" s="34" t="s">
        <v>47</v>
      </c>
      <c r="E1424" s="163" t="s">
        <v>47</v>
      </c>
      <c r="F1424" s="220" t="s">
        <v>96</v>
      </c>
      <c r="G1424" s="34" t="s">
        <v>114</v>
      </c>
      <c r="H1424" s="166" t="s">
        <v>3534</v>
      </c>
      <c r="I1424" s="163" t="s">
        <v>3535</v>
      </c>
      <c r="J1424" s="163" t="s">
        <v>3535</v>
      </c>
      <c r="K1424" s="163" t="s">
        <v>3536</v>
      </c>
      <c r="L1424" s="163" t="s">
        <v>3537</v>
      </c>
      <c r="M1424" s="167">
        <v>46021</v>
      </c>
      <c r="N1424" s="167">
        <v>46022</v>
      </c>
      <c r="O1424" s="167">
        <v>46173</v>
      </c>
      <c r="P1424" s="163">
        <v>284</v>
      </c>
      <c r="Q1424" s="174">
        <v>1500</v>
      </c>
      <c r="R1424" s="175">
        <v>0.06</v>
      </c>
      <c r="S1424" s="176">
        <v>90</v>
      </c>
      <c r="T1424" s="164">
        <v>25560</v>
      </c>
      <c r="U1424" s="164">
        <v>8946</v>
      </c>
      <c r="V1424" s="164">
        <v>0.35</v>
      </c>
      <c r="W1424" s="164">
        <v>7668</v>
      </c>
      <c r="X1424" s="160">
        <v>0.3</v>
      </c>
      <c r="Y1424" s="164">
        <v>3834</v>
      </c>
      <c r="Z1424" s="177">
        <v>0.15</v>
      </c>
      <c r="AA1424" s="164">
        <v>3834</v>
      </c>
      <c r="AB1424" s="160">
        <v>0.15</v>
      </c>
      <c r="AC1424" s="164">
        <v>8946</v>
      </c>
      <c r="AD1424" s="202">
        <v>0.35</v>
      </c>
      <c r="AE1424" s="147">
        <v>8946</v>
      </c>
      <c r="AF1424" s="221" t="s">
        <v>96</v>
      </c>
      <c r="AH1424" s="34" t="s">
        <v>47</v>
      </c>
    </row>
    <row r="1425" s="114" customFormat="1" ht="60" spans="1:34">
      <c r="A1425" s="37">
        <v>47</v>
      </c>
      <c r="B1425" s="37" t="s">
        <v>46</v>
      </c>
      <c r="C1425" s="37" t="s">
        <v>3378</v>
      </c>
      <c r="D1425" s="34" t="s">
        <v>47</v>
      </c>
      <c r="E1425" s="163" t="s">
        <v>47</v>
      </c>
      <c r="F1425" s="220" t="s">
        <v>96</v>
      </c>
      <c r="G1425" s="34" t="s">
        <v>114</v>
      </c>
      <c r="H1425" s="166" t="s">
        <v>3538</v>
      </c>
      <c r="I1425" s="163" t="s">
        <v>3539</v>
      </c>
      <c r="J1425" s="163" t="s">
        <v>3539</v>
      </c>
      <c r="K1425" s="163" t="s">
        <v>3540</v>
      </c>
      <c r="L1425" s="163" t="s">
        <v>3537</v>
      </c>
      <c r="M1425" s="167">
        <v>46021</v>
      </c>
      <c r="N1425" s="167">
        <v>46022</v>
      </c>
      <c r="O1425" s="167">
        <v>46173</v>
      </c>
      <c r="P1425" s="163">
        <v>244</v>
      </c>
      <c r="Q1425" s="174">
        <v>1500</v>
      </c>
      <c r="R1425" s="175">
        <v>0.06</v>
      </c>
      <c r="S1425" s="176">
        <v>90</v>
      </c>
      <c r="T1425" s="164">
        <v>21960</v>
      </c>
      <c r="U1425" s="164">
        <v>7686</v>
      </c>
      <c r="V1425" s="164">
        <v>0.35</v>
      </c>
      <c r="W1425" s="164">
        <v>6588</v>
      </c>
      <c r="X1425" s="160">
        <v>0.3</v>
      </c>
      <c r="Y1425" s="164">
        <v>3294</v>
      </c>
      <c r="Z1425" s="177">
        <v>0.15</v>
      </c>
      <c r="AA1425" s="164">
        <v>3294</v>
      </c>
      <c r="AB1425" s="160">
        <v>0.15</v>
      </c>
      <c r="AC1425" s="164">
        <v>7686</v>
      </c>
      <c r="AD1425" s="202">
        <v>0.35</v>
      </c>
      <c r="AE1425" s="147">
        <v>7686</v>
      </c>
      <c r="AF1425" s="221" t="s">
        <v>96</v>
      </c>
      <c r="AH1425" s="34" t="s">
        <v>47</v>
      </c>
    </row>
    <row r="1426" s="114" customFormat="1" ht="60" spans="1:34">
      <c r="A1426" s="37">
        <v>48</v>
      </c>
      <c r="B1426" s="37" t="s">
        <v>46</v>
      </c>
      <c r="C1426" s="37" t="s">
        <v>3378</v>
      </c>
      <c r="D1426" s="34" t="s">
        <v>47</v>
      </c>
      <c r="E1426" s="163" t="s">
        <v>47</v>
      </c>
      <c r="F1426" s="220" t="s">
        <v>96</v>
      </c>
      <c r="G1426" s="34" t="s">
        <v>114</v>
      </c>
      <c r="H1426" s="166" t="s">
        <v>3541</v>
      </c>
      <c r="I1426" s="163" t="s">
        <v>3542</v>
      </c>
      <c r="J1426" s="163" t="s">
        <v>3542</v>
      </c>
      <c r="K1426" s="163" t="s">
        <v>3540</v>
      </c>
      <c r="L1426" s="163" t="s">
        <v>3537</v>
      </c>
      <c r="M1426" s="167">
        <v>46021</v>
      </c>
      <c r="N1426" s="167">
        <v>46022</v>
      </c>
      <c r="O1426" s="167">
        <v>46173</v>
      </c>
      <c r="P1426" s="163">
        <v>331</v>
      </c>
      <c r="Q1426" s="174">
        <v>1500</v>
      </c>
      <c r="R1426" s="175">
        <v>0.06</v>
      </c>
      <c r="S1426" s="176">
        <v>90</v>
      </c>
      <c r="T1426" s="164">
        <v>29790</v>
      </c>
      <c r="U1426" s="164">
        <v>10426.5</v>
      </c>
      <c r="V1426" s="164">
        <v>0.35</v>
      </c>
      <c r="W1426" s="164">
        <v>8937</v>
      </c>
      <c r="X1426" s="160">
        <v>0.3</v>
      </c>
      <c r="Y1426" s="164">
        <v>4468.5</v>
      </c>
      <c r="Z1426" s="177">
        <v>0.15</v>
      </c>
      <c r="AA1426" s="164">
        <v>4468.5</v>
      </c>
      <c r="AB1426" s="160">
        <v>0.15</v>
      </c>
      <c r="AC1426" s="164">
        <v>10426.5</v>
      </c>
      <c r="AD1426" s="202">
        <v>0.35</v>
      </c>
      <c r="AE1426" s="147">
        <v>10426.5</v>
      </c>
      <c r="AF1426" s="221" t="s">
        <v>96</v>
      </c>
      <c r="AH1426" s="34" t="s">
        <v>47</v>
      </c>
    </row>
    <row r="1427" s="114" customFormat="1" ht="60" spans="1:34">
      <c r="A1427" s="37">
        <v>49</v>
      </c>
      <c r="B1427" s="37" t="s">
        <v>46</v>
      </c>
      <c r="C1427" s="37" t="s">
        <v>3378</v>
      </c>
      <c r="D1427" s="34" t="s">
        <v>47</v>
      </c>
      <c r="E1427" s="163" t="s">
        <v>47</v>
      </c>
      <c r="F1427" s="220" t="s">
        <v>96</v>
      </c>
      <c r="G1427" s="34" t="s">
        <v>114</v>
      </c>
      <c r="H1427" s="166" t="s">
        <v>3543</v>
      </c>
      <c r="I1427" s="163" t="s">
        <v>3544</v>
      </c>
      <c r="J1427" s="163" t="s">
        <v>3544</v>
      </c>
      <c r="K1427" s="163" t="s">
        <v>3545</v>
      </c>
      <c r="L1427" s="163" t="s">
        <v>3537</v>
      </c>
      <c r="M1427" s="167">
        <v>46021</v>
      </c>
      <c r="N1427" s="167">
        <v>46022</v>
      </c>
      <c r="O1427" s="167">
        <v>46173</v>
      </c>
      <c r="P1427" s="163">
        <v>273</v>
      </c>
      <c r="Q1427" s="174">
        <v>1500</v>
      </c>
      <c r="R1427" s="175">
        <v>0.06</v>
      </c>
      <c r="S1427" s="176">
        <v>90</v>
      </c>
      <c r="T1427" s="164">
        <v>24570</v>
      </c>
      <c r="U1427" s="164">
        <v>8599.5</v>
      </c>
      <c r="V1427" s="164">
        <v>0.35</v>
      </c>
      <c r="W1427" s="164">
        <v>7371</v>
      </c>
      <c r="X1427" s="160">
        <v>0.3</v>
      </c>
      <c r="Y1427" s="164">
        <v>3685.5</v>
      </c>
      <c r="Z1427" s="177">
        <v>0.15</v>
      </c>
      <c r="AA1427" s="164">
        <v>3685.5</v>
      </c>
      <c r="AB1427" s="160">
        <v>0.15</v>
      </c>
      <c r="AC1427" s="164">
        <v>8599.5</v>
      </c>
      <c r="AD1427" s="202">
        <v>0.35</v>
      </c>
      <c r="AE1427" s="147">
        <v>8599.5</v>
      </c>
      <c r="AF1427" s="221" t="s">
        <v>96</v>
      </c>
      <c r="AH1427" s="34" t="s">
        <v>47</v>
      </c>
    </row>
    <row r="1428" s="114" customFormat="1" ht="72" spans="1:34">
      <c r="A1428" s="37">
        <v>50</v>
      </c>
      <c r="B1428" s="37" t="s">
        <v>46</v>
      </c>
      <c r="C1428" s="37" t="s">
        <v>3378</v>
      </c>
      <c r="D1428" s="34" t="s">
        <v>47</v>
      </c>
      <c r="E1428" s="163" t="s">
        <v>47</v>
      </c>
      <c r="F1428" s="220" t="s">
        <v>96</v>
      </c>
      <c r="G1428" s="34" t="s">
        <v>114</v>
      </c>
      <c r="H1428" s="166" t="s">
        <v>3546</v>
      </c>
      <c r="I1428" s="163" t="s">
        <v>3547</v>
      </c>
      <c r="J1428" s="163" t="s">
        <v>3547</v>
      </c>
      <c r="K1428" s="163" t="s">
        <v>3533</v>
      </c>
      <c r="L1428" s="163" t="s">
        <v>3537</v>
      </c>
      <c r="M1428" s="167">
        <v>46021</v>
      </c>
      <c r="N1428" s="167">
        <v>46022</v>
      </c>
      <c r="O1428" s="167">
        <v>46173</v>
      </c>
      <c r="P1428" s="163">
        <v>320</v>
      </c>
      <c r="Q1428" s="174">
        <v>1500</v>
      </c>
      <c r="R1428" s="175">
        <v>0.06</v>
      </c>
      <c r="S1428" s="176">
        <v>90</v>
      </c>
      <c r="T1428" s="164">
        <v>28800</v>
      </c>
      <c r="U1428" s="164">
        <v>10080</v>
      </c>
      <c r="V1428" s="164">
        <v>0.35</v>
      </c>
      <c r="W1428" s="164">
        <v>8640</v>
      </c>
      <c r="X1428" s="160">
        <v>0.3</v>
      </c>
      <c r="Y1428" s="164">
        <v>4320</v>
      </c>
      <c r="Z1428" s="177">
        <v>0.15</v>
      </c>
      <c r="AA1428" s="164">
        <v>4320</v>
      </c>
      <c r="AB1428" s="160">
        <v>0.15</v>
      </c>
      <c r="AC1428" s="164">
        <v>10080</v>
      </c>
      <c r="AD1428" s="202">
        <v>0.35</v>
      </c>
      <c r="AE1428" s="147">
        <v>10080</v>
      </c>
      <c r="AF1428" s="221" t="s">
        <v>96</v>
      </c>
      <c r="AH1428" s="34" t="s">
        <v>47</v>
      </c>
    </row>
    <row r="1429" s="114" customFormat="1" ht="72" spans="1:34">
      <c r="A1429" s="37">
        <v>51</v>
      </c>
      <c r="B1429" s="37" t="s">
        <v>46</v>
      </c>
      <c r="C1429" s="37" t="s">
        <v>3378</v>
      </c>
      <c r="D1429" s="34" t="s">
        <v>47</v>
      </c>
      <c r="E1429" s="163" t="s">
        <v>47</v>
      </c>
      <c r="F1429" s="220" t="s">
        <v>96</v>
      </c>
      <c r="G1429" s="34" t="s">
        <v>114</v>
      </c>
      <c r="H1429" s="166" t="s">
        <v>3548</v>
      </c>
      <c r="I1429" s="163" t="s">
        <v>3549</v>
      </c>
      <c r="J1429" s="163" t="s">
        <v>3549</v>
      </c>
      <c r="K1429" s="163" t="s">
        <v>3515</v>
      </c>
      <c r="L1429" s="163" t="s">
        <v>3509</v>
      </c>
      <c r="M1429" s="167">
        <v>46021</v>
      </c>
      <c r="N1429" s="167">
        <v>46022</v>
      </c>
      <c r="O1429" s="167">
        <v>46173</v>
      </c>
      <c r="P1429" s="163">
        <v>298</v>
      </c>
      <c r="Q1429" s="174">
        <v>1500</v>
      </c>
      <c r="R1429" s="175">
        <v>0.06</v>
      </c>
      <c r="S1429" s="176">
        <v>90</v>
      </c>
      <c r="T1429" s="164">
        <v>26820</v>
      </c>
      <c r="U1429" s="164">
        <v>9387</v>
      </c>
      <c r="V1429" s="164">
        <v>0.35</v>
      </c>
      <c r="W1429" s="164">
        <v>8046</v>
      </c>
      <c r="X1429" s="160">
        <v>0.3</v>
      </c>
      <c r="Y1429" s="164">
        <v>4023</v>
      </c>
      <c r="Z1429" s="177">
        <v>0.15</v>
      </c>
      <c r="AA1429" s="164">
        <v>4023</v>
      </c>
      <c r="AB1429" s="160">
        <v>0.15</v>
      </c>
      <c r="AC1429" s="164">
        <v>9387</v>
      </c>
      <c r="AD1429" s="202">
        <v>0.35</v>
      </c>
      <c r="AE1429" s="147">
        <v>9387</v>
      </c>
      <c r="AF1429" s="221" t="s">
        <v>96</v>
      </c>
      <c r="AH1429" s="34" t="s">
        <v>47</v>
      </c>
    </row>
    <row r="1430" s="114" customFormat="1" ht="72" spans="1:34">
      <c r="A1430" s="37">
        <v>52</v>
      </c>
      <c r="B1430" s="37" t="s">
        <v>46</v>
      </c>
      <c r="C1430" s="37" t="s">
        <v>3378</v>
      </c>
      <c r="D1430" s="34" t="s">
        <v>47</v>
      </c>
      <c r="E1430" s="163" t="s">
        <v>47</v>
      </c>
      <c r="F1430" s="220" t="s">
        <v>96</v>
      </c>
      <c r="G1430" s="34" t="s">
        <v>114</v>
      </c>
      <c r="H1430" s="166" t="s">
        <v>3550</v>
      </c>
      <c r="I1430" s="163" t="s">
        <v>3551</v>
      </c>
      <c r="J1430" s="163" t="s">
        <v>3551</v>
      </c>
      <c r="K1430" s="163" t="s">
        <v>3552</v>
      </c>
      <c r="L1430" s="163" t="s">
        <v>3553</v>
      </c>
      <c r="M1430" s="167">
        <v>46022</v>
      </c>
      <c r="N1430" s="167">
        <v>46022</v>
      </c>
      <c r="O1430" s="167">
        <v>46173</v>
      </c>
      <c r="P1430" s="163">
        <v>220</v>
      </c>
      <c r="Q1430" s="174">
        <v>1500</v>
      </c>
      <c r="R1430" s="175">
        <v>0.06</v>
      </c>
      <c r="S1430" s="176">
        <v>90</v>
      </c>
      <c r="T1430" s="164">
        <v>19800</v>
      </c>
      <c r="U1430" s="164">
        <v>6930</v>
      </c>
      <c r="V1430" s="164">
        <v>0.35</v>
      </c>
      <c r="W1430" s="164">
        <v>5940</v>
      </c>
      <c r="X1430" s="160">
        <v>0.3</v>
      </c>
      <c r="Y1430" s="164">
        <v>2970</v>
      </c>
      <c r="Z1430" s="177">
        <v>0.15</v>
      </c>
      <c r="AA1430" s="164">
        <v>2970</v>
      </c>
      <c r="AB1430" s="160">
        <v>0.15</v>
      </c>
      <c r="AC1430" s="164">
        <v>6930</v>
      </c>
      <c r="AD1430" s="202">
        <v>0.35</v>
      </c>
      <c r="AE1430" s="147">
        <v>6930</v>
      </c>
      <c r="AF1430" s="221" t="s">
        <v>96</v>
      </c>
      <c r="AH1430" s="34" t="s">
        <v>47</v>
      </c>
    </row>
    <row r="1431" s="114" customFormat="1" ht="72" spans="1:34">
      <c r="A1431" s="37">
        <v>53</v>
      </c>
      <c r="B1431" s="37" t="s">
        <v>46</v>
      </c>
      <c r="C1431" s="37" t="s">
        <v>3378</v>
      </c>
      <c r="D1431" s="34" t="s">
        <v>47</v>
      </c>
      <c r="E1431" s="163" t="s">
        <v>47</v>
      </c>
      <c r="F1431" s="220" t="s">
        <v>96</v>
      </c>
      <c r="G1431" s="34" t="s">
        <v>114</v>
      </c>
      <c r="H1431" s="166" t="s">
        <v>3554</v>
      </c>
      <c r="I1431" s="163" t="s">
        <v>3555</v>
      </c>
      <c r="J1431" s="163" t="s">
        <v>3555</v>
      </c>
      <c r="K1431" s="163" t="s">
        <v>3556</v>
      </c>
      <c r="L1431" s="163" t="s">
        <v>3553</v>
      </c>
      <c r="M1431" s="167">
        <v>46022</v>
      </c>
      <c r="N1431" s="167">
        <v>46022</v>
      </c>
      <c r="O1431" s="167">
        <v>46173</v>
      </c>
      <c r="P1431" s="163">
        <v>300</v>
      </c>
      <c r="Q1431" s="174">
        <v>1500</v>
      </c>
      <c r="R1431" s="175">
        <v>0.06</v>
      </c>
      <c r="S1431" s="176">
        <v>90</v>
      </c>
      <c r="T1431" s="164">
        <v>27000</v>
      </c>
      <c r="U1431" s="164">
        <v>9450</v>
      </c>
      <c r="V1431" s="164">
        <v>0.35</v>
      </c>
      <c r="W1431" s="164">
        <v>8100</v>
      </c>
      <c r="X1431" s="160">
        <v>0.3</v>
      </c>
      <c r="Y1431" s="164">
        <v>4050</v>
      </c>
      <c r="Z1431" s="177">
        <v>0.15</v>
      </c>
      <c r="AA1431" s="164">
        <v>4050</v>
      </c>
      <c r="AB1431" s="160">
        <v>0.15</v>
      </c>
      <c r="AC1431" s="164">
        <v>9450</v>
      </c>
      <c r="AD1431" s="202">
        <v>0.35</v>
      </c>
      <c r="AE1431" s="147">
        <v>9450</v>
      </c>
      <c r="AF1431" s="221" t="s">
        <v>96</v>
      </c>
      <c r="AH1431" s="34" t="s">
        <v>47</v>
      </c>
    </row>
    <row r="1432" s="114" customFormat="1" ht="72" spans="1:34">
      <c r="A1432" s="37">
        <v>54</v>
      </c>
      <c r="B1432" s="37" t="s">
        <v>46</v>
      </c>
      <c r="C1432" s="37" t="s">
        <v>3378</v>
      </c>
      <c r="D1432" s="34" t="s">
        <v>47</v>
      </c>
      <c r="E1432" s="163" t="s">
        <v>47</v>
      </c>
      <c r="F1432" s="220" t="s">
        <v>96</v>
      </c>
      <c r="G1432" s="34" t="s">
        <v>114</v>
      </c>
      <c r="H1432" s="166" t="s">
        <v>3557</v>
      </c>
      <c r="I1432" s="163" t="s">
        <v>3558</v>
      </c>
      <c r="J1432" s="163" t="s">
        <v>3558</v>
      </c>
      <c r="K1432" s="163" t="s">
        <v>3559</v>
      </c>
      <c r="L1432" s="163" t="s">
        <v>3553</v>
      </c>
      <c r="M1432" s="167">
        <v>46022</v>
      </c>
      <c r="N1432" s="167">
        <v>46022</v>
      </c>
      <c r="O1432" s="167">
        <v>46173</v>
      </c>
      <c r="P1432" s="163">
        <v>230</v>
      </c>
      <c r="Q1432" s="174">
        <v>1500</v>
      </c>
      <c r="R1432" s="175">
        <v>0.06</v>
      </c>
      <c r="S1432" s="176">
        <v>90</v>
      </c>
      <c r="T1432" s="164">
        <v>20700</v>
      </c>
      <c r="U1432" s="164">
        <v>7245</v>
      </c>
      <c r="V1432" s="164">
        <v>0.35</v>
      </c>
      <c r="W1432" s="164">
        <v>6210</v>
      </c>
      <c r="X1432" s="160">
        <v>0.3</v>
      </c>
      <c r="Y1432" s="164">
        <v>3105</v>
      </c>
      <c r="Z1432" s="177">
        <v>0.15</v>
      </c>
      <c r="AA1432" s="164">
        <v>3105</v>
      </c>
      <c r="AB1432" s="160">
        <v>0.15</v>
      </c>
      <c r="AC1432" s="164">
        <v>7245</v>
      </c>
      <c r="AD1432" s="202">
        <v>0.35</v>
      </c>
      <c r="AE1432" s="147">
        <v>7245</v>
      </c>
      <c r="AF1432" s="221" t="s">
        <v>96</v>
      </c>
      <c r="AH1432" s="34" t="s">
        <v>47</v>
      </c>
    </row>
    <row r="1433" s="114" customFormat="1" ht="72" spans="1:34">
      <c r="A1433" s="37">
        <v>55</v>
      </c>
      <c r="B1433" s="37" t="s">
        <v>46</v>
      </c>
      <c r="C1433" s="37" t="s">
        <v>3378</v>
      </c>
      <c r="D1433" s="34" t="s">
        <v>47</v>
      </c>
      <c r="E1433" s="163" t="s">
        <v>47</v>
      </c>
      <c r="F1433" s="220" t="s">
        <v>96</v>
      </c>
      <c r="G1433" s="34" t="s">
        <v>114</v>
      </c>
      <c r="H1433" s="166" t="s">
        <v>3560</v>
      </c>
      <c r="I1433" s="163" t="s">
        <v>3561</v>
      </c>
      <c r="J1433" s="163" t="s">
        <v>3561</v>
      </c>
      <c r="K1433" s="163" t="s">
        <v>3562</v>
      </c>
      <c r="L1433" s="163" t="s">
        <v>3553</v>
      </c>
      <c r="M1433" s="167">
        <v>46022</v>
      </c>
      <c r="N1433" s="167">
        <v>46022</v>
      </c>
      <c r="O1433" s="167">
        <v>46173</v>
      </c>
      <c r="P1433" s="163">
        <v>388</v>
      </c>
      <c r="Q1433" s="174">
        <v>1500</v>
      </c>
      <c r="R1433" s="175">
        <v>0.06</v>
      </c>
      <c r="S1433" s="176">
        <v>90</v>
      </c>
      <c r="T1433" s="164">
        <v>34920</v>
      </c>
      <c r="U1433" s="164">
        <v>12222</v>
      </c>
      <c r="V1433" s="164">
        <v>0.35</v>
      </c>
      <c r="W1433" s="164">
        <v>10476</v>
      </c>
      <c r="X1433" s="160">
        <v>0.3</v>
      </c>
      <c r="Y1433" s="164">
        <v>5238</v>
      </c>
      <c r="Z1433" s="177">
        <v>0.15</v>
      </c>
      <c r="AA1433" s="164">
        <v>5238</v>
      </c>
      <c r="AB1433" s="160">
        <v>0.15</v>
      </c>
      <c r="AC1433" s="164">
        <v>12222</v>
      </c>
      <c r="AD1433" s="202">
        <v>0.35</v>
      </c>
      <c r="AE1433" s="147">
        <v>12222</v>
      </c>
      <c r="AF1433" s="221" t="s">
        <v>96</v>
      </c>
      <c r="AH1433" s="34" t="s">
        <v>47</v>
      </c>
    </row>
    <row r="1434" s="114" customFormat="1" ht="72" spans="1:34">
      <c r="A1434" s="37">
        <v>56</v>
      </c>
      <c r="B1434" s="37" t="s">
        <v>46</v>
      </c>
      <c r="C1434" s="37" t="s">
        <v>3378</v>
      </c>
      <c r="D1434" s="34" t="s">
        <v>47</v>
      </c>
      <c r="E1434" s="163" t="s">
        <v>47</v>
      </c>
      <c r="F1434" s="220" t="s">
        <v>96</v>
      </c>
      <c r="G1434" s="34" t="s">
        <v>114</v>
      </c>
      <c r="H1434" s="166" t="s">
        <v>3563</v>
      </c>
      <c r="I1434" s="163" t="s">
        <v>3564</v>
      </c>
      <c r="J1434" s="163" t="s">
        <v>3564</v>
      </c>
      <c r="K1434" s="163" t="s">
        <v>3565</v>
      </c>
      <c r="L1434" s="163" t="s">
        <v>3553</v>
      </c>
      <c r="M1434" s="167">
        <v>46022</v>
      </c>
      <c r="N1434" s="167">
        <v>46022</v>
      </c>
      <c r="O1434" s="167">
        <v>46173</v>
      </c>
      <c r="P1434" s="163">
        <v>237</v>
      </c>
      <c r="Q1434" s="174">
        <v>1500</v>
      </c>
      <c r="R1434" s="175">
        <v>0.06</v>
      </c>
      <c r="S1434" s="176">
        <v>90</v>
      </c>
      <c r="T1434" s="164">
        <v>21330</v>
      </c>
      <c r="U1434" s="164">
        <v>7465.5</v>
      </c>
      <c r="V1434" s="164">
        <v>0.35</v>
      </c>
      <c r="W1434" s="164">
        <v>6399</v>
      </c>
      <c r="X1434" s="160">
        <v>0.3</v>
      </c>
      <c r="Y1434" s="164">
        <v>3199.5</v>
      </c>
      <c r="Z1434" s="177">
        <v>0.15</v>
      </c>
      <c r="AA1434" s="164">
        <v>3199.5</v>
      </c>
      <c r="AB1434" s="160">
        <v>0.15</v>
      </c>
      <c r="AC1434" s="164">
        <v>7465.5</v>
      </c>
      <c r="AD1434" s="202">
        <v>0.35</v>
      </c>
      <c r="AE1434" s="147">
        <v>7465.5</v>
      </c>
      <c r="AF1434" s="221" t="s">
        <v>96</v>
      </c>
      <c r="AH1434" s="34" t="s">
        <v>47</v>
      </c>
    </row>
    <row r="1435" s="114" customFormat="1" ht="72" spans="1:34">
      <c r="A1435" s="37">
        <v>57</v>
      </c>
      <c r="B1435" s="37" t="s">
        <v>46</v>
      </c>
      <c r="C1435" s="37" t="s">
        <v>3378</v>
      </c>
      <c r="D1435" s="34" t="s">
        <v>47</v>
      </c>
      <c r="E1435" s="163" t="s">
        <v>47</v>
      </c>
      <c r="F1435" s="220" t="s">
        <v>96</v>
      </c>
      <c r="G1435" s="34" t="s">
        <v>114</v>
      </c>
      <c r="H1435" s="166" t="s">
        <v>3566</v>
      </c>
      <c r="I1435" s="163" t="s">
        <v>3567</v>
      </c>
      <c r="J1435" s="163" t="s">
        <v>3567</v>
      </c>
      <c r="K1435" s="163" t="s">
        <v>3568</v>
      </c>
      <c r="L1435" s="163" t="s">
        <v>3553</v>
      </c>
      <c r="M1435" s="167">
        <v>46022</v>
      </c>
      <c r="N1435" s="167">
        <v>46022</v>
      </c>
      <c r="O1435" s="167">
        <v>46173</v>
      </c>
      <c r="P1435" s="163">
        <v>392</v>
      </c>
      <c r="Q1435" s="174">
        <v>1500</v>
      </c>
      <c r="R1435" s="175">
        <v>0.06</v>
      </c>
      <c r="S1435" s="176">
        <v>90</v>
      </c>
      <c r="T1435" s="164">
        <v>35280</v>
      </c>
      <c r="U1435" s="164">
        <v>12348</v>
      </c>
      <c r="V1435" s="164">
        <v>0.35</v>
      </c>
      <c r="W1435" s="164">
        <v>10584</v>
      </c>
      <c r="X1435" s="160">
        <v>0.3</v>
      </c>
      <c r="Y1435" s="164">
        <v>5292</v>
      </c>
      <c r="Z1435" s="177">
        <v>0.15</v>
      </c>
      <c r="AA1435" s="164">
        <v>5292</v>
      </c>
      <c r="AB1435" s="160">
        <v>0.15</v>
      </c>
      <c r="AC1435" s="164">
        <v>12348</v>
      </c>
      <c r="AD1435" s="202">
        <v>0.35</v>
      </c>
      <c r="AE1435" s="147">
        <v>12348</v>
      </c>
      <c r="AF1435" s="221" t="s">
        <v>96</v>
      </c>
      <c r="AH1435" s="34" t="s">
        <v>47</v>
      </c>
    </row>
    <row r="1436" s="114" customFormat="1" ht="36" spans="1:34">
      <c r="A1436" s="37">
        <v>58</v>
      </c>
      <c r="B1436" s="37" t="s">
        <v>46</v>
      </c>
      <c r="C1436" s="37" t="s">
        <v>3569</v>
      </c>
      <c r="D1436" s="34" t="s">
        <v>47</v>
      </c>
      <c r="E1436" s="34" t="s">
        <v>47</v>
      </c>
      <c r="F1436" s="34"/>
      <c r="G1436" s="34" t="s">
        <v>115</v>
      </c>
      <c r="H1436" s="166" t="s">
        <v>3570</v>
      </c>
      <c r="I1436" s="163" t="s">
        <v>3571</v>
      </c>
      <c r="J1436" s="163" t="s">
        <v>3571</v>
      </c>
      <c r="K1436" s="163" t="s">
        <v>3572</v>
      </c>
      <c r="L1436" s="163" t="s">
        <v>3572</v>
      </c>
      <c r="M1436" s="167">
        <v>45918</v>
      </c>
      <c r="N1436" s="167">
        <v>45919</v>
      </c>
      <c r="O1436" s="167" t="s">
        <v>3573</v>
      </c>
      <c r="P1436" s="163">
        <v>65</v>
      </c>
      <c r="Q1436" s="174">
        <v>1500</v>
      </c>
      <c r="R1436" s="222">
        <v>0.06</v>
      </c>
      <c r="S1436" s="174">
        <v>90</v>
      </c>
      <c r="T1436" s="164">
        <v>5850</v>
      </c>
      <c r="U1436" s="164">
        <v>2047.5</v>
      </c>
      <c r="V1436" s="171">
        <v>0.35</v>
      </c>
      <c r="W1436" s="164">
        <v>1755</v>
      </c>
      <c r="X1436" s="160">
        <v>0.3</v>
      </c>
      <c r="Y1436" s="164">
        <v>877.5</v>
      </c>
      <c r="Z1436" s="177">
        <v>0.15</v>
      </c>
      <c r="AA1436" s="164">
        <v>877.5</v>
      </c>
      <c r="AB1436" s="160">
        <v>0.15</v>
      </c>
      <c r="AC1436" s="164">
        <v>2047.5</v>
      </c>
      <c r="AD1436" s="202">
        <v>0.35</v>
      </c>
      <c r="AE1436" s="147">
        <v>2047.5</v>
      </c>
      <c r="AF1436" s="203"/>
      <c r="AH1436" s="34" t="s">
        <v>47</v>
      </c>
    </row>
    <row r="1437" s="114" customFormat="1" ht="36" spans="1:34">
      <c r="A1437" s="37">
        <v>59</v>
      </c>
      <c r="B1437" s="37" t="s">
        <v>46</v>
      </c>
      <c r="C1437" s="37" t="s">
        <v>3569</v>
      </c>
      <c r="D1437" s="34" t="s">
        <v>47</v>
      </c>
      <c r="E1437" s="34" t="s">
        <v>47</v>
      </c>
      <c r="F1437" s="34"/>
      <c r="G1437" s="34" t="s">
        <v>115</v>
      </c>
      <c r="H1437" s="166" t="s">
        <v>3574</v>
      </c>
      <c r="I1437" s="163" t="s">
        <v>3575</v>
      </c>
      <c r="J1437" s="163" t="s">
        <v>3575</v>
      </c>
      <c r="K1437" s="163" t="s">
        <v>3576</v>
      </c>
      <c r="L1437" s="163" t="s">
        <v>3576</v>
      </c>
      <c r="M1437" s="167">
        <v>45919</v>
      </c>
      <c r="N1437" s="167">
        <v>45920</v>
      </c>
      <c r="O1437" s="167" t="s">
        <v>3577</v>
      </c>
      <c r="P1437" s="163">
        <v>260</v>
      </c>
      <c r="Q1437" s="174">
        <v>1500</v>
      </c>
      <c r="R1437" s="222">
        <v>0.06</v>
      </c>
      <c r="S1437" s="174">
        <v>90</v>
      </c>
      <c r="T1437" s="164">
        <v>23400</v>
      </c>
      <c r="U1437" s="164">
        <v>8190</v>
      </c>
      <c r="V1437" s="171">
        <v>0.35</v>
      </c>
      <c r="W1437" s="164">
        <v>7020</v>
      </c>
      <c r="X1437" s="160">
        <v>0.3</v>
      </c>
      <c r="Y1437" s="164">
        <v>3510</v>
      </c>
      <c r="Z1437" s="177">
        <v>0.15</v>
      </c>
      <c r="AA1437" s="164">
        <v>3510</v>
      </c>
      <c r="AB1437" s="160">
        <v>0.15</v>
      </c>
      <c r="AC1437" s="164">
        <v>8190</v>
      </c>
      <c r="AD1437" s="202">
        <v>0.35</v>
      </c>
      <c r="AE1437" s="147">
        <v>8190</v>
      </c>
      <c r="AF1437" s="203"/>
      <c r="AH1437" s="34" t="s">
        <v>47</v>
      </c>
    </row>
    <row r="1438" s="114" customFormat="1" ht="36" spans="1:34">
      <c r="A1438" s="37">
        <v>60</v>
      </c>
      <c r="B1438" s="37" t="s">
        <v>46</v>
      </c>
      <c r="C1438" s="37" t="s">
        <v>3569</v>
      </c>
      <c r="D1438" s="34" t="s">
        <v>47</v>
      </c>
      <c r="E1438" s="34" t="s">
        <v>47</v>
      </c>
      <c r="F1438" s="34"/>
      <c r="G1438" s="34" t="s">
        <v>115</v>
      </c>
      <c r="H1438" s="166" t="s">
        <v>3578</v>
      </c>
      <c r="I1438" s="163" t="s">
        <v>3579</v>
      </c>
      <c r="J1438" s="163" t="s">
        <v>3579</v>
      </c>
      <c r="K1438" s="163" t="s">
        <v>3580</v>
      </c>
      <c r="L1438" s="163" t="s">
        <v>3580</v>
      </c>
      <c r="M1438" s="167">
        <v>45952</v>
      </c>
      <c r="N1438" s="167">
        <v>45953</v>
      </c>
      <c r="O1438" s="167" t="s">
        <v>3581</v>
      </c>
      <c r="P1438" s="163">
        <v>63</v>
      </c>
      <c r="Q1438" s="174">
        <v>1500</v>
      </c>
      <c r="R1438" s="222">
        <v>0.06</v>
      </c>
      <c r="S1438" s="174">
        <v>90</v>
      </c>
      <c r="T1438" s="164">
        <v>5670</v>
      </c>
      <c r="U1438" s="164">
        <v>1984.5</v>
      </c>
      <c r="V1438" s="171">
        <v>0.35</v>
      </c>
      <c r="W1438" s="164">
        <v>1701</v>
      </c>
      <c r="X1438" s="160">
        <v>0.3</v>
      </c>
      <c r="Y1438" s="164">
        <v>850.5</v>
      </c>
      <c r="Z1438" s="177">
        <v>0.15</v>
      </c>
      <c r="AA1438" s="164">
        <v>850.5</v>
      </c>
      <c r="AB1438" s="160">
        <v>0.15</v>
      </c>
      <c r="AC1438" s="164">
        <v>1984.5</v>
      </c>
      <c r="AD1438" s="202">
        <v>0.35</v>
      </c>
      <c r="AE1438" s="147">
        <v>1984.5</v>
      </c>
      <c r="AF1438" s="203"/>
      <c r="AH1438" s="34" t="s">
        <v>47</v>
      </c>
    </row>
    <row r="1439" s="114" customFormat="1" ht="36" spans="1:34">
      <c r="A1439" s="37">
        <v>61</v>
      </c>
      <c r="B1439" s="37" t="s">
        <v>46</v>
      </c>
      <c r="C1439" s="37" t="s">
        <v>3569</v>
      </c>
      <c r="D1439" s="34" t="s">
        <v>47</v>
      </c>
      <c r="E1439" s="34" t="s">
        <v>47</v>
      </c>
      <c r="F1439" s="34"/>
      <c r="G1439" s="34" t="s">
        <v>115</v>
      </c>
      <c r="H1439" s="166" t="s">
        <v>3582</v>
      </c>
      <c r="I1439" s="163" t="s">
        <v>3583</v>
      </c>
      <c r="J1439" s="163" t="s">
        <v>3583</v>
      </c>
      <c r="K1439" s="163" t="s">
        <v>3584</v>
      </c>
      <c r="L1439" s="163" t="s">
        <v>3584</v>
      </c>
      <c r="M1439" s="167">
        <v>45974</v>
      </c>
      <c r="N1439" s="167">
        <v>45975</v>
      </c>
      <c r="O1439" s="167" t="s">
        <v>3585</v>
      </c>
      <c r="P1439" s="163">
        <v>99</v>
      </c>
      <c r="Q1439" s="174">
        <v>1500</v>
      </c>
      <c r="R1439" s="222">
        <v>0.06</v>
      </c>
      <c r="S1439" s="174">
        <v>90</v>
      </c>
      <c r="T1439" s="164">
        <v>8910</v>
      </c>
      <c r="U1439" s="164">
        <v>3118.5</v>
      </c>
      <c r="V1439" s="171">
        <v>0.35</v>
      </c>
      <c r="W1439" s="164">
        <v>2673</v>
      </c>
      <c r="X1439" s="160">
        <v>0.3</v>
      </c>
      <c r="Y1439" s="164">
        <v>1336.5</v>
      </c>
      <c r="Z1439" s="177">
        <v>0.15</v>
      </c>
      <c r="AA1439" s="164">
        <v>1336.5</v>
      </c>
      <c r="AB1439" s="160">
        <v>0.15</v>
      </c>
      <c r="AC1439" s="164">
        <v>3118.5</v>
      </c>
      <c r="AD1439" s="202">
        <v>0.35</v>
      </c>
      <c r="AE1439" s="147">
        <v>3118.5</v>
      </c>
      <c r="AF1439" s="203"/>
      <c r="AH1439" s="34" t="s">
        <v>47</v>
      </c>
    </row>
    <row r="1440" s="114" customFormat="1" ht="36" spans="1:34">
      <c r="A1440" s="37">
        <v>62</v>
      </c>
      <c r="B1440" s="37" t="s">
        <v>46</v>
      </c>
      <c r="C1440" s="37" t="s">
        <v>3569</v>
      </c>
      <c r="D1440" s="34" t="s">
        <v>47</v>
      </c>
      <c r="E1440" s="34" t="s">
        <v>47</v>
      </c>
      <c r="F1440" s="34"/>
      <c r="G1440" s="34" t="s">
        <v>115</v>
      </c>
      <c r="H1440" s="166" t="s">
        <v>3586</v>
      </c>
      <c r="I1440" s="163" t="s">
        <v>3587</v>
      </c>
      <c r="J1440" s="163" t="s">
        <v>3587</v>
      </c>
      <c r="K1440" s="163" t="s">
        <v>3588</v>
      </c>
      <c r="L1440" s="163" t="s">
        <v>3588</v>
      </c>
      <c r="M1440" s="167">
        <v>45971</v>
      </c>
      <c r="N1440" s="167">
        <v>45972</v>
      </c>
      <c r="O1440" s="167" t="s">
        <v>3589</v>
      </c>
      <c r="P1440" s="163">
        <v>84</v>
      </c>
      <c r="Q1440" s="174">
        <v>1500</v>
      </c>
      <c r="R1440" s="222">
        <v>0.06</v>
      </c>
      <c r="S1440" s="174">
        <v>90</v>
      </c>
      <c r="T1440" s="164">
        <v>7560</v>
      </c>
      <c r="U1440" s="164">
        <v>2646</v>
      </c>
      <c r="V1440" s="171">
        <v>0.35</v>
      </c>
      <c r="W1440" s="164">
        <v>2268</v>
      </c>
      <c r="X1440" s="160">
        <v>0.3</v>
      </c>
      <c r="Y1440" s="164">
        <v>1134</v>
      </c>
      <c r="Z1440" s="177">
        <v>0.15</v>
      </c>
      <c r="AA1440" s="164">
        <v>1134</v>
      </c>
      <c r="AB1440" s="160">
        <v>0.15</v>
      </c>
      <c r="AC1440" s="164">
        <v>2646</v>
      </c>
      <c r="AD1440" s="202">
        <v>0.35</v>
      </c>
      <c r="AE1440" s="147">
        <v>2646</v>
      </c>
      <c r="AF1440" s="203"/>
      <c r="AH1440" s="34" t="s">
        <v>47</v>
      </c>
    </row>
    <row r="1441" s="114" customFormat="1" ht="48" spans="1:34">
      <c r="A1441" s="37">
        <v>63</v>
      </c>
      <c r="B1441" s="37" t="s">
        <v>46</v>
      </c>
      <c r="C1441" s="37" t="s">
        <v>3590</v>
      </c>
      <c r="D1441" s="34" t="s">
        <v>47</v>
      </c>
      <c r="E1441" s="163" t="s">
        <v>47</v>
      </c>
      <c r="F1441" s="163"/>
      <c r="G1441" s="34" t="s">
        <v>931</v>
      </c>
      <c r="H1441" s="166" t="s">
        <v>3591</v>
      </c>
      <c r="I1441" s="163" t="s">
        <v>3592</v>
      </c>
      <c r="J1441" s="163" t="s">
        <v>3592</v>
      </c>
      <c r="K1441" s="163" t="s">
        <v>3593</v>
      </c>
      <c r="L1441" s="163" t="s">
        <v>3593</v>
      </c>
      <c r="M1441" s="167" t="s">
        <v>3594</v>
      </c>
      <c r="N1441" s="167" t="s">
        <v>3595</v>
      </c>
      <c r="O1441" s="167" t="s">
        <v>3596</v>
      </c>
      <c r="P1441" s="163">
        <v>267</v>
      </c>
      <c r="Q1441" s="174">
        <v>1500</v>
      </c>
      <c r="R1441" s="175">
        <v>0.06</v>
      </c>
      <c r="S1441" s="176">
        <v>90</v>
      </c>
      <c r="T1441" s="164">
        <v>24030</v>
      </c>
      <c r="U1441" s="164">
        <v>8410.5</v>
      </c>
      <c r="V1441" s="164">
        <v>0.35</v>
      </c>
      <c r="W1441" s="164">
        <v>7209</v>
      </c>
      <c r="X1441" s="160">
        <v>0.3</v>
      </c>
      <c r="Y1441" s="164">
        <v>3604.5</v>
      </c>
      <c r="Z1441" s="177">
        <v>0.15</v>
      </c>
      <c r="AA1441" s="164">
        <v>3604.5</v>
      </c>
      <c r="AB1441" s="160">
        <v>0.15</v>
      </c>
      <c r="AC1441" s="164">
        <v>8410.5</v>
      </c>
      <c r="AD1441" s="202">
        <v>0.35</v>
      </c>
      <c r="AE1441" s="147">
        <v>8410.5</v>
      </c>
      <c r="AF1441" s="182"/>
      <c r="AH1441" s="34" t="s">
        <v>47</v>
      </c>
    </row>
    <row r="1442" s="114" customFormat="1" ht="48" spans="1:34">
      <c r="A1442" s="37">
        <v>64</v>
      </c>
      <c r="B1442" s="37" t="s">
        <v>46</v>
      </c>
      <c r="C1442" s="37" t="s">
        <v>3590</v>
      </c>
      <c r="D1442" s="34" t="s">
        <v>47</v>
      </c>
      <c r="E1442" s="163" t="s">
        <v>47</v>
      </c>
      <c r="F1442" s="163"/>
      <c r="G1442" s="34" t="s">
        <v>931</v>
      </c>
      <c r="H1442" s="166" t="s">
        <v>3597</v>
      </c>
      <c r="I1442" s="163" t="s">
        <v>3598</v>
      </c>
      <c r="J1442" s="163" t="s">
        <v>3598</v>
      </c>
      <c r="K1442" s="163" t="s">
        <v>3599</v>
      </c>
      <c r="L1442" s="163" t="s">
        <v>3599</v>
      </c>
      <c r="M1442" s="167" t="s">
        <v>3600</v>
      </c>
      <c r="N1442" s="167" t="s">
        <v>3601</v>
      </c>
      <c r="O1442" s="167" t="s">
        <v>3602</v>
      </c>
      <c r="P1442" s="163">
        <v>244</v>
      </c>
      <c r="Q1442" s="174">
        <v>1500</v>
      </c>
      <c r="R1442" s="175">
        <v>0.06</v>
      </c>
      <c r="S1442" s="176">
        <v>90</v>
      </c>
      <c r="T1442" s="164">
        <v>21960</v>
      </c>
      <c r="U1442" s="164">
        <v>7686</v>
      </c>
      <c r="V1442" s="164">
        <v>0.35</v>
      </c>
      <c r="W1442" s="164">
        <v>6588</v>
      </c>
      <c r="X1442" s="160">
        <v>0.3</v>
      </c>
      <c r="Y1442" s="164">
        <v>3294</v>
      </c>
      <c r="Z1442" s="177">
        <v>0.15</v>
      </c>
      <c r="AA1442" s="164">
        <v>3294</v>
      </c>
      <c r="AB1442" s="160">
        <v>0.15</v>
      </c>
      <c r="AC1442" s="164">
        <v>7686</v>
      </c>
      <c r="AD1442" s="202">
        <v>0.35</v>
      </c>
      <c r="AE1442" s="147">
        <v>7686</v>
      </c>
      <c r="AF1442" s="182"/>
      <c r="AH1442" s="34" t="s">
        <v>47</v>
      </c>
    </row>
    <row r="1443" s="114" customFormat="1" ht="48" spans="1:34">
      <c r="A1443" s="37">
        <v>65</v>
      </c>
      <c r="B1443" s="37" t="s">
        <v>46</v>
      </c>
      <c r="C1443" s="37" t="s">
        <v>3590</v>
      </c>
      <c r="D1443" s="34" t="s">
        <v>47</v>
      </c>
      <c r="E1443" s="163" t="s">
        <v>47</v>
      </c>
      <c r="F1443" s="163"/>
      <c r="G1443" s="34" t="s">
        <v>931</v>
      </c>
      <c r="H1443" s="166" t="s">
        <v>3603</v>
      </c>
      <c r="I1443" s="163" t="s">
        <v>3604</v>
      </c>
      <c r="J1443" s="163" t="s">
        <v>3604</v>
      </c>
      <c r="K1443" s="163" t="s">
        <v>3605</v>
      </c>
      <c r="L1443" s="163" t="s">
        <v>3605</v>
      </c>
      <c r="M1443" s="167" t="s">
        <v>3606</v>
      </c>
      <c r="N1443" s="167" t="s">
        <v>3607</v>
      </c>
      <c r="O1443" s="167" t="s">
        <v>3608</v>
      </c>
      <c r="P1443" s="163">
        <v>498</v>
      </c>
      <c r="Q1443" s="174">
        <v>1500</v>
      </c>
      <c r="R1443" s="175">
        <v>0.06</v>
      </c>
      <c r="S1443" s="176">
        <v>90</v>
      </c>
      <c r="T1443" s="164">
        <v>44820</v>
      </c>
      <c r="U1443" s="164">
        <v>15687</v>
      </c>
      <c r="V1443" s="164">
        <v>0.35</v>
      </c>
      <c r="W1443" s="164">
        <v>13446</v>
      </c>
      <c r="X1443" s="160">
        <v>0.3</v>
      </c>
      <c r="Y1443" s="164">
        <v>6723</v>
      </c>
      <c r="Z1443" s="177">
        <v>0.15</v>
      </c>
      <c r="AA1443" s="164">
        <v>6723</v>
      </c>
      <c r="AB1443" s="160">
        <v>0.15</v>
      </c>
      <c r="AC1443" s="164">
        <v>15687</v>
      </c>
      <c r="AD1443" s="202">
        <v>0.35</v>
      </c>
      <c r="AE1443" s="147">
        <v>15687</v>
      </c>
      <c r="AF1443" s="182"/>
      <c r="AH1443" s="34" t="s">
        <v>47</v>
      </c>
    </row>
    <row r="1444" s="114" customFormat="1" ht="48" spans="1:34">
      <c r="A1444" s="37">
        <v>66</v>
      </c>
      <c r="B1444" s="37" t="s">
        <v>46</v>
      </c>
      <c r="C1444" s="37" t="s">
        <v>3590</v>
      </c>
      <c r="D1444" s="34" t="s">
        <v>47</v>
      </c>
      <c r="E1444" s="163" t="s">
        <v>47</v>
      </c>
      <c r="F1444" s="163"/>
      <c r="G1444" s="34" t="s">
        <v>931</v>
      </c>
      <c r="H1444" s="166" t="s">
        <v>3609</v>
      </c>
      <c r="I1444" s="163" t="s">
        <v>3610</v>
      </c>
      <c r="J1444" s="163" t="s">
        <v>3610</v>
      </c>
      <c r="K1444" s="163" t="s">
        <v>3611</v>
      </c>
      <c r="L1444" s="163" t="s">
        <v>3611</v>
      </c>
      <c r="M1444" s="167" t="s">
        <v>3612</v>
      </c>
      <c r="N1444" s="167" t="s">
        <v>3613</v>
      </c>
      <c r="O1444" s="167" t="s">
        <v>3614</v>
      </c>
      <c r="P1444" s="163">
        <v>683</v>
      </c>
      <c r="Q1444" s="174">
        <v>1500</v>
      </c>
      <c r="R1444" s="175">
        <v>0.06</v>
      </c>
      <c r="S1444" s="176">
        <v>90</v>
      </c>
      <c r="T1444" s="164">
        <v>61470</v>
      </c>
      <c r="U1444" s="164">
        <v>21514.5</v>
      </c>
      <c r="V1444" s="164">
        <v>0.35</v>
      </c>
      <c r="W1444" s="164">
        <v>18441</v>
      </c>
      <c r="X1444" s="160">
        <v>0.3</v>
      </c>
      <c r="Y1444" s="164">
        <v>9220.5</v>
      </c>
      <c r="Z1444" s="177">
        <v>0.15</v>
      </c>
      <c r="AA1444" s="164">
        <v>9220.5</v>
      </c>
      <c r="AB1444" s="160">
        <v>0.15</v>
      </c>
      <c r="AC1444" s="164">
        <v>21514.5</v>
      </c>
      <c r="AD1444" s="202">
        <v>0.35</v>
      </c>
      <c r="AE1444" s="147">
        <v>21514.5</v>
      </c>
      <c r="AF1444" s="182"/>
      <c r="AH1444" s="34" t="s">
        <v>47</v>
      </c>
    </row>
    <row r="1445" s="114" customFormat="1" ht="48" spans="1:34">
      <c r="A1445" s="37">
        <v>67</v>
      </c>
      <c r="B1445" s="37" t="s">
        <v>46</v>
      </c>
      <c r="C1445" s="37" t="s">
        <v>3590</v>
      </c>
      <c r="D1445" s="34" t="s">
        <v>47</v>
      </c>
      <c r="E1445" s="163" t="s">
        <v>47</v>
      </c>
      <c r="F1445" s="163"/>
      <c r="G1445" s="34" t="s">
        <v>931</v>
      </c>
      <c r="H1445" s="166" t="s">
        <v>3615</v>
      </c>
      <c r="I1445" s="163" t="s">
        <v>3616</v>
      </c>
      <c r="J1445" s="163" t="s">
        <v>3616</v>
      </c>
      <c r="K1445" s="163" t="s">
        <v>3617</v>
      </c>
      <c r="L1445" s="163" t="s">
        <v>3617</v>
      </c>
      <c r="M1445" s="167" t="s">
        <v>3618</v>
      </c>
      <c r="N1445" s="167" t="s">
        <v>3619</v>
      </c>
      <c r="O1445" s="167" t="s">
        <v>3614</v>
      </c>
      <c r="P1445" s="163">
        <v>260</v>
      </c>
      <c r="Q1445" s="174">
        <v>1500</v>
      </c>
      <c r="R1445" s="175">
        <v>0.06</v>
      </c>
      <c r="S1445" s="176">
        <v>90</v>
      </c>
      <c r="T1445" s="164">
        <v>23400</v>
      </c>
      <c r="U1445" s="164">
        <v>8190</v>
      </c>
      <c r="V1445" s="164">
        <v>0.35</v>
      </c>
      <c r="W1445" s="164">
        <v>7020</v>
      </c>
      <c r="X1445" s="160">
        <v>0.3</v>
      </c>
      <c r="Y1445" s="164">
        <v>3510</v>
      </c>
      <c r="Z1445" s="177">
        <v>0.15</v>
      </c>
      <c r="AA1445" s="164">
        <v>3510</v>
      </c>
      <c r="AB1445" s="160">
        <v>0.15</v>
      </c>
      <c r="AC1445" s="164">
        <v>8190</v>
      </c>
      <c r="AD1445" s="202">
        <v>0.35</v>
      </c>
      <c r="AE1445" s="147">
        <v>8190</v>
      </c>
      <c r="AF1445" s="182"/>
      <c r="AH1445" s="34" t="s">
        <v>47</v>
      </c>
    </row>
    <row r="1446" s="114" customFormat="1" ht="48" spans="1:34">
      <c r="A1446" s="37">
        <v>68</v>
      </c>
      <c r="B1446" s="37" t="s">
        <v>46</v>
      </c>
      <c r="C1446" s="37" t="s">
        <v>3590</v>
      </c>
      <c r="D1446" s="34" t="s">
        <v>47</v>
      </c>
      <c r="E1446" s="163" t="s">
        <v>47</v>
      </c>
      <c r="F1446" s="163"/>
      <c r="G1446" s="34" t="s">
        <v>931</v>
      </c>
      <c r="H1446" s="166" t="s">
        <v>3620</v>
      </c>
      <c r="I1446" s="163" t="s">
        <v>3621</v>
      </c>
      <c r="J1446" s="163" t="s">
        <v>3621</v>
      </c>
      <c r="K1446" s="163" t="s">
        <v>3622</v>
      </c>
      <c r="L1446" s="163" t="s">
        <v>3622</v>
      </c>
      <c r="M1446" s="167" t="s">
        <v>3623</v>
      </c>
      <c r="N1446" s="167" t="s">
        <v>3624</v>
      </c>
      <c r="O1446" s="167" t="s">
        <v>3602</v>
      </c>
      <c r="P1446" s="163">
        <v>270</v>
      </c>
      <c r="Q1446" s="174">
        <v>1500</v>
      </c>
      <c r="R1446" s="175">
        <v>0.06</v>
      </c>
      <c r="S1446" s="176">
        <v>90</v>
      </c>
      <c r="T1446" s="164">
        <v>24300</v>
      </c>
      <c r="U1446" s="164">
        <v>8505</v>
      </c>
      <c r="V1446" s="164">
        <v>0.35</v>
      </c>
      <c r="W1446" s="164">
        <v>7290</v>
      </c>
      <c r="X1446" s="160">
        <v>0.3</v>
      </c>
      <c r="Y1446" s="164">
        <v>3645</v>
      </c>
      <c r="Z1446" s="177">
        <v>0.15</v>
      </c>
      <c r="AA1446" s="164">
        <v>3645</v>
      </c>
      <c r="AB1446" s="160">
        <v>0.15</v>
      </c>
      <c r="AC1446" s="164">
        <v>8505</v>
      </c>
      <c r="AD1446" s="202">
        <v>0.35</v>
      </c>
      <c r="AE1446" s="147">
        <v>8505</v>
      </c>
      <c r="AF1446" s="182"/>
      <c r="AH1446" s="34" t="s">
        <v>47</v>
      </c>
    </row>
    <row r="1447" s="114" customFormat="1" ht="48" spans="1:34">
      <c r="A1447" s="37">
        <v>69</v>
      </c>
      <c r="B1447" s="37" t="s">
        <v>46</v>
      </c>
      <c r="C1447" s="37" t="s">
        <v>3590</v>
      </c>
      <c r="D1447" s="34" t="s">
        <v>47</v>
      </c>
      <c r="E1447" s="163" t="s">
        <v>47</v>
      </c>
      <c r="F1447" s="163"/>
      <c r="G1447" s="34" t="s">
        <v>931</v>
      </c>
      <c r="H1447" s="166" t="s">
        <v>3625</v>
      </c>
      <c r="I1447" s="163" t="s">
        <v>3626</v>
      </c>
      <c r="J1447" s="163" t="s">
        <v>3626</v>
      </c>
      <c r="K1447" s="163" t="s">
        <v>3627</v>
      </c>
      <c r="L1447" s="163" t="s">
        <v>3627</v>
      </c>
      <c r="M1447" s="167" t="s">
        <v>3628</v>
      </c>
      <c r="N1447" s="167" t="s">
        <v>3629</v>
      </c>
      <c r="O1447" s="167" t="s">
        <v>3630</v>
      </c>
      <c r="P1447" s="163">
        <v>86</v>
      </c>
      <c r="Q1447" s="174">
        <v>1500</v>
      </c>
      <c r="R1447" s="175">
        <v>0.06</v>
      </c>
      <c r="S1447" s="176">
        <v>90</v>
      </c>
      <c r="T1447" s="164">
        <v>7740</v>
      </c>
      <c r="U1447" s="164">
        <v>2709</v>
      </c>
      <c r="V1447" s="164">
        <v>0.35</v>
      </c>
      <c r="W1447" s="164">
        <v>2322</v>
      </c>
      <c r="X1447" s="160">
        <v>0.3</v>
      </c>
      <c r="Y1447" s="164">
        <v>1161</v>
      </c>
      <c r="Z1447" s="177">
        <v>0.15</v>
      </c>
      <c r="AA1447" s="164">
        <v>1161</v>
      </c>
      <c r="AB1447" s="160">
        <v>0.15</v>
      </c>
      <c r="AC1447" s="164">
        <v>2709</v>
      </c>
      <c r="AD1447" s="202">
        <v>0.35</v>
      </c>
      <c r="AE1447" s="147">
        <v>2709</v>
      </c>
      <c r="AF1447" s="182"/>
      <c r="AH1447" s="34" t="s">
        <v>47</v>
      </c>
    </row>
    <row r="1448" s="114" customFormat="1" ht="48" spans="1:34">
      <c r="A1448" s="37">
        <v>70</v>
      </c>
      <c r="B1448" s="37" t="s">
        <v>46</v>
      </c>
      <c r="C1448" s="37" t="s">
        <v>3590</v>
      </c>
      <c r="D1448" s="34" t="s">
        <v>47</v>
      </c>
      <c r="E1448" s="163" t="s">
        <v>47</v>
      </c>
      <c r="F1448" s="163"/>
      <c r="G1448" s="34" t="s">
        <v>931</v>
      </c>
      <c r="H1448" s="166" t="s">
        <v>3631</v>
      </c>
      <c r="I1448" s="163" t="s">
        <v>3632</v>
      </c>
      <c r="J1448" s="163" t="s">
        <v>3632</v>
      </c>
      <c r="K1448" s="163" t="s">
        <v>3633</v>
      </c>
      <c r="L1448" s="163" t="s">
        <v>3633</v>
      </c>
      <c r="M1448" s="167" t="s">
        <v>3634</v>
      </c>
      <c r="N1448" s="167" t="s">
        <v>3635</v>
      </c>
      <c r="O1448" s="167" t="s">
        <v>3630</v>
      </c>
      <c r="P1448" s="163">
        <v>72</v>
      </c>
      <c r="Q1448" s="174">
        <v>1500</v>
      </c>
      <c r="R1448" s="175">
        <v>0.06</v>
      </c>
      <c r="S1448" s="176">
        <v>90</v>
      </c>
      <c r="T1448" s="164">
        <v>6480</v>
      </c>
      <c r="U1448" s="164">
        <v>2268</v>
      </c>
      <c r="V1448" s="164">
        <v>0.35</v>
      </c>
      <c r="W1448" s="164">
        <v>1944</v>
      </c>
      <c r="X1448" s="160">
        <v>0.3</v>
      </c>
      <c r="Y1448" s="164">
        <v>972</v>
      </c>
      <c r="Z1448" s="177">
        <v>0.15</v>
      </c>
      <c r="AA1448" s="164">
        <v>972</v>
      </c>
      <c r="AB1448" s="160">
        <v>0.15</v>
      </c>
      <c r="AC1448" s="164">
        <v>2268</v>
      </c>
      <c r="AD1448" s="202">
        <v>0.35</v>
      </c>
      <c r="AE1448" s="147">
        <v>2268</v>
      </c>
      <c r="AF1448" s="182"/>
      <c r="AH1448" s="34" t="s">
        <v>47</v>
      </c>
    </row>
    <row r="1449" s="114" customFormat="1" ht="48" spans="1:34">
      <c r="A1449" s="37">
        <v>71</v>
      </c>
      <c r="B1449" s="37" t="s">
        <v>46</v>
      </c>
      <c r="C1449" s="37" t="s">
        <v>3590</v>
      </c>
      <c r="D1449" s="34" t="s">
        <v>47</v>
      </c>
      <c r="E1449" s="163" t="s">
        <v>47</v>
      </c>
      <c r="F1449" s="163"/>
      <c r="G1449" s="34" t="s">
        <v>931</v>
      </c>
      <c r="H1449" s="166" t="s">
        <v>3636</v>
      </c>
      <c r="I1449" s="163" t="s">
        <v>3637</v>
      </c>
      <c r="J1449" s="163" t="s">
        <v>3637</v>
      </c>
      <c r="K1449" s="163" t="s">
        <v>3593</v>
      </c>
      <c r="L1449" s="163" t="s">
        <v>3593</v>
      </c>
      <c r="M1449" s="167" t="s">
        <v>3638</v>
      </c>
      <c r="N1449" s="167" t="s">
        <v>3639</v>
      </c>
      <c r="O1449" s="167" t="s">
        <v>3614</v>
      </c>
      <c r="P1449" s="163">
        <v>84</v>
      </c>
      <c r="Q1449" s="174">
        <v>1500</v>
      </c>
      <c r="R1449" s="175">
        <v>0.06</v>
      </c>
      <c r="S1449" s="176">
        <v>90</v>
      </c>
      <c r="T1449" s="164">
        <v>7560</v>
      </c>
      <c r="U1449" s="164">
        <v>2646</v>
      </c>
      <c r="V1449" s="164">
        <v>0.35</v>
      </c>
      <c r="W1449" s="164">
        <v>2268</v>
      </c>
      <c r="X1449" s="160">
        <v>0.3</v>
      </c>
      <c r="Y1449" s="164">
        <v>1134</v>
      </c>
      <c r="Z1449" s="177">
        <v>0.15</v>
      </c>
      <c r="AA1449" s="164">
        <v>1134</v>
      </c>
      <c r="AB1449" s="160">
        <v>0.15</v>
      </c>
      <c r="AC1449" s="164">
        <v>2646</v>
      </c>
      <c r="AD1449" s="202">
        <v>0.35</v>
      </c>
      <c r="AE1449" s="147">
        <v>2646</v>
      </c>
      <c r="AF1449" s="182"/>
      <c r="AH1449" s="34" t="s">
        <v>47</v>
      </c>
    </row>
    <row r="1450" s="114" customFormat="1" ht="48" spans="1:34">
      <c r="A1450" s="37">
        <v>72</v>
      </c>
      <c r="B1450" s="37" t="s">
        <v>46</v>
      </c>
      <c r="C1450" s="37" t="s">
        <v>3590</v>
      </c>
      <c r="D1450" s="34" t="s">
        <v>47</v>
      </c>
      <c r="E1450" s="163" t="s">
        <v>47</v>
      </c>
      <c r="F1450" s="163"/>
      <c r="G1450" s="34" t="s">
        <v>931</v>
      </c>
      <c r="H1450" s="166" t="s">
        <v>3640</v>
      </c>
      <c r="I1450" s="163" t="s">
        <v>3641</v>
      </c>
      <c r="J1450" s="163" t="s">
        <v>3641</v>
      </c>
      <c r="K1450" s="163" t="s">
        <v>3642</v>
      </c>
      <c r="L1450" s="163" t="s">
        <v>3642</v>
      </c>
      <c r="M1450" s="167" t="s">
        <v>3643</v>
      </c>
      <c r="N1450" s="167" t="s">
        <v>3635</v>
      </c>
      <c r="O1450" s="167" t="s">
        <v>3644</v>
      </c>
      <c r="P1450" s="163">
        <v>98</v>
      </c>
      <c r="Q1450" s="174">
        <v>1500</v>
      </c>
      <c r="R1450" s="175">
        <v>0.06</v>
      </c>
      <c r="S1450" s="176">
        <v>90</v>
      </c>
      <c r="T1450" s="164">
        <v>8820</v>
      </c>
      <c r="U1450" s="164">
        <v>3087</v>
      </c>
      <c r="V1450" s="164">
        <v>0.35</v>
      </c>
      <c r="W1450" s="164">
        <v>2646</v>
      </c>
      <c r="X1450" s="160">
        <v>0.3</v>
      </c>
      <c r="Y1450" s="164">
        <v>1323</v>
      </c>
      <c r="Z1450" s="177">
        <v>0.15</v>
      </c>
      <c r="AA1450" s="164">
        <v>1323</v>
      </c>
      <c r="AB1450" s="160">
        <v>0.15</v>
      </c>
      <c r="AC1450" s="164">
        <v>3087</v>
      </c>
      <c r="AD1450" s="202">
        <v>0.35</v>
      </c>
      <c r="AE1450" s="147">
        <v>3087</v>
      </c>
      <c r="AF1450" s="182"/>
      <c r="AH1450" s="34" t="s">
        <v>47</v>
      </c>
    </row>
    <row r="1451" s="114" customFormat="1" ht="48" spans="1:34">
      <c r="A1451" s="37">
        <v>73</v>
      </c>
      <c r="B1451" s="37" t="s">
        <v>46</v>
      </c>
      <c r="C1451" s="37" t="s">
        <v>3590</v>
      </c>
      <c r="D1451" s="34" t="s">
        <v>47</v>
      </c>
      <c r="E1451" s="163" t="s">
        <v>47</v>
      </c>
      <c r="F1451" s="163"/>
      <c r="G1451" s="34" t="s">
        <v>931</v>
      </c>
      <c r="H1451" s="166" t="s">
        <v>3645</v>
      </c>
      <c r="I1451" s="163" t="s">
        <v>3646</v>
      </c>
      <c r="J1451" s="163" t="s">
        <v>3646</v>
      </c>
      <c r="K1451" s="163" t="s">
        <v>3647</v>
      </c>
      <c r="L1451" s="163" t="s">
        <v>3647</v>
      </c>
      <c r="M1451" s="167" t="s">
        <v>3648</v>
      </c>
      <c r="N1451" s="167" t="s">
        <v>3649</v>
      </c>
      <c r="O1451" s="167" t="s">
        <v>3630</v>
      </c>
      <c r="P1451" s="163">
        <v>253</v>
      </c>
      <c r="Q1451" s="174">
        <v>1500</v>
      </c>
      <c r="R1451" s="175">
        <v>0.06</v>
      </c>
      <c r="S1451" s="176">
        <v>90</v>
      </c>
      <c r="T1451" s="164">
        <v>22770</v>
      </c>
      <c r="U1451" s="164">
        <v>7969.5</v>
      </c>
      <c r="V1451" s="164">
        <v>0.35</v>
      </c>
      <c r="W1451" s="164">
        <v>6831</v>
      </c>
      <c r="X1451" s="160">
        <v>0.3</v>
      </c>
      <c r="Y1451" s="164">
        <v>3415.5</v>
      </c>
      <c r="Z1451" s="177">
        <v>0.15</v>
      </c>
      <c r="AA1451" s="164">
        <v>3415.5</v>
      </c>
      <c r="AB1451" s="160">
        <v>0.15</v>
      </c>
      <c r="AC1451" s="164">
        <v>7969.5</v>
      </c>
      <c r="AD1451" s="202">
        <v>0.35</v>
      </c>
      <c r="AE1451" s="147">
        <v>7969.5</v>
      </c>
      <c r="AF1451" s="182"/>
      <c r="AH1451" s="34" t="s">
        <v>47</v>
      </c>
    </row>
    <row r="1452" s="114" customFormat="1" ht="48" spans="1:34">
      <c r="A1452" s="37">
        <v>74</v>
      </c>
      <c r="B1452" s="37" t="s">
        <v>46</v>
      </c>
      <c r="C1452" s="37" t="s">
        <v>3590</v>
      </c>
      <c r="D1452" s="34" t="s">
        <v>47</v>
      </c>
      <c r="E1452" s="163" t="s">
        <v>47</v>
      </c>
      <c r="F1452" s="163"/>
      <c r="G1452" s="34" t="s">
        <v>931</v>
      </c>
      <c r="H1452" s="166" t="s">
        <v>3650</v>
      </c>
      <c r="I1452" s="163" t="s">
        <v>3651</v>
      </c>
      <c r="J1452" s="163" t="s">
        <v>3651</v>
      </c>
      <c r="K1452" s="163" t="s">
        <v>3652</v>
      </c>
      <c r="L1452" s="163" t="s">
        <v>3652</v>
      </c>
      <c r="M1452" s="167" t="s">
        <v>3653</v>
      </c>
      <c r="N1452" s="167" t="s">
        <v>3654</v>
      </c>
      <c r="O1452" s="167" t="s">
        <v>3655</v>
      </c>
      <c r="P1452" s="163">
        <v>269</v>
      </c>
      <c r="Q1452" s="174">
        <v>1500</v>
      </c>
      <c r="R1452" s="175">
        <v>0.06</v>
      </c>
      <c r="S1452" s="176">
        <v>90</v>
      </c>
      <c r="T1452" s="164">
        <v>24210</v>
      </c>
      <c r="U1452" s="164">
        <v>8473.5</v>
      </c>
      <c r="V1452" s="164">
        <v>0.35</v>
      </c>
      <c r="W1452" s="164">
        <v>7263</v>
      </c>
      <c r="X1452" s="160">
        <v>0.3</v>
      </c>
      <c r="Y1452" s="164">
        <v>3631.5</v>
      </c>
      <c r="Z1452" s="177">
        <v>0.15</v>
      </c>
      <c r="AA1452" s="164">
        <v>3631.5</v>
      </c>
      <c r="AB1452" s="160">
        <v>0.15</v>
      </c>
      <c r="AC1452" s="164">
        <v>8473.5</v>
      </c>
      <c r="AD1452" s="202">
        <v>0.35</v>
      </c>
      <c r="AE1452" s="147">
        <v>8473.5</v>
      </c>
      <c r="AF1452" s="182"/>
      <c r="AH1452" s="34" t="s">
        <v>47</v>
      </c>
    </row>
    <row r="1453" s="114" customFormat="1" ht="48" spans="1:34">
      <c r="A1453" s="37">
        <v>75</v>
      </c>
      <c r="B1453" s="37" t="s">
        <v>46</v>
      </c>
      <c r="C1453" s="37" t="s">
        <v>3590</v>
      </c>
      <c r="D1453" s="34" t="s">
        <v>47</v>
      </c>
      <c r="E1453" s="163" t="s">
        <v>47</v>
      </c>
      <c r="F1453" s="163"/>
      <c r="G1453" s="34" t="s">
        <v>931</v>
      </c>
      <c r="H1453" s="166" t="s">
        <v>3656</v>
      </c>
      <c r="I1453" s="163" t="s">
        <v>3657</v>
      </c>
      <c r="J1453" s="163" t="s">
        <v>3657</v>
      </c>
      <c r="K1453" s="163" t="s">
        <v>3658</v>
      </c>
      <c r="L1453" s="163" t="s">
        <v>3658</v>
      </c>
      <c r="M1453" s="167" t="s">
        <v>3659</v>
      </c>
      <c r="N1453" s="167" t="s">
        <v>3660</v>
      </c>
      <c r="O1453" s="167" t="s">
        <v>3630</v>
      </c>
      <c r="P1453" s="163">
        <v>85</v>
      </c>
      <c r="Q1453" s="174">
        <v>1500</v>
      </c>
      <c r="R1453" s="175">
        <v>0.06</v>
      </c>
      <c r="S1453" s="176">
        <v>90</v>
      </c>
      <c r="T1453" s="164">
        <v>7650</v>
      </c>
      <c r="U1453" s="164">
        <v>2677.5</v>
      </c>
      <c r="V1453" s="164">
        <v>0.35</v>
      </c>
      <c r="W1453" s="164">
        <v>2295</v>
      </c>
      <c r="X1453" s="160">
        <v>0.3</v>
      </c>
      <c r="Y1453" s="164">
        <v>1147.5</v>
      </c>
      <c r="Z1453" s="177">
        <v>0.15</v>
      </c>
      <c r="AA1453" s="164">
        <v>1147.5</v>
      </c>
      <c r="AB1453" s="160">
        <v>0.15</v>
      </c>
      <c r="AC1453" s="164">
        <v>2677.5</v>
      </c>
      <c r="AD1453" s="202">
        <v>0.35</v>
      </c>
      <c r="AE1453" s="147">
        <v>2677.5</v>
      </c>
      <c r="AF1453" s="182"/>
      <c r="AH1453" s="34" t="s">
        <v>47</v>
      </c>
    </row>
    <row r="1454" s="114" customFormat="1" ht="48" spans="1:34">
      <c r="A1454" s="37">
        <v>76</v>
      </c>
      <c r="B1454" s="37" t="s">
        <v>46</v>
      </c>
      <c r="C1454" s="37" t="s">
        <v>3590</v>
      </c>
      <c r="D1454" s="34" t="s">
        <v>47</v>
      </c>
      <c r="E1454" s="163" t="s">
        <v>47</v>
      </c>
      <c r="F1454" s="163"/>
      <c r="G1454" s="34" t="s">
        <v>931</v>
      </c>
      <c r="H1454" s="166" t="s">
        <v>3661</v>
      </c>
      <c r="I1454" s="163" t="s">
        <v>3662</v>
      </c>
      <c r="J1454" s="163" t="s">
        <v>3662</v>
      </c>
      <c r="K1454" s="163" t="s">
        <v>3663</v>
      </c>
      <c r="L1454" s="163" t="s">
        <v>3663</v>
      </c>
      <c r="M1454" s="167" t="s">
        <v>3664</v>
      </c>
      <c r="N1454" s="167" t="s">
        <v>3665</v>
      </c>
      <c r="O1454" s="167" t="s">
        <v>3666</v>
      </c>
      <c r="P1454" s="163">
        <v>350</v>
      </c>
      <c r="Q1454" s="174">
        <v>1500</v>
      </c>
      <c r="R1454" s="175">
        <v>0.06</v>
      </c>
      <c r="S1454" s="176">
        <v>90</v>
      </c>
      <c r="T1454" s="164">
        <v>31500</v>
      </c>
      <c r="U1454" s="164">
        <v>11025</v>
      </c>
      <c r="V1454" s="164">
        <v>0.35</v>
      </c>
      <c r="W1454" s="164">
        <v>9450</v>
      </c>
      <c r="X1454" s="160">
        <v>0.3</v>
      </c>
      <c r="Y1454" s="164">
        <v>4725</v>
      </c>
      <c r="Z1454" s="177">
        <v>0.15</v>
      </c>
      <c r="AA1454" s="164">
        <v>4725</v>
      </c>
      <c r="AB1454" s="160">
        <v>0.15</v>
      </c>
      <c r="AC1454" s="164">
        <v>11025</v>
      </c>
      <c r="AD1454" s="202">
        <v>0.35</v>
      </c>
      <c r="AE1454" s="147">
        <v>11025</v>
      </c>
      <c r="AF1454" s="182"/>
      <c r="AH1454" s="34" t="s">
        <v>47</v>
      </c>
    </row>
    <row r="1455" s="114" customFormat="1" ht="48" spans="1:34">
      <c r="A1455" s="37">
        <v>77</v>
      </c>
      <c r="B1455" s="37" t="s">
        <v>46</v>
      </c>
      <c r="C1455" s="37" t="s">
        <v>3590</v>
      </c>
      <c r="D1455" s="34" t="s">
        <v>47</v>
      </c>
      <c r="E1455" s="163" t="s">
        <v>47</v>
      </c>
      <c r="F1455" s="163"/>
      <c r="G1455" s="34" t="s">
        <v>931</v>
      </c>
      <c r="H1455" s="166" t="s">
        <v>3667</v>
      </c>
      <c r="I1455" s="163" t="s">
        <v>3668</v>
      </c>
      <c r="J1455" s="163" t="s">
        <v>3668</v>
      </c>
      <c r="K1455" s="163" t="s">
        <v>3669</v>
      </c>
      <c r="L1455" s="163" t="s">
        <v>3669</v>
      </c>
      <c r="M1455" s="167" t="s">
        <v>3670</v>
      </c>
      <c r="N1455" s="167" t="s">
        <v>3671</v>
      </c>
      <c r="O1455" s="167" t="s">
        <v>3666</v>
      </c>
      <c r="P1455" s="163">
        <v>416</v>
      </c>
      <c r="Q1455" s="174">
        <v>1500</v>
      </c>
      <c r="R1455" s="175">
        <v>0.06</v>
      </c>
      <c r="S1455" s="176">
        <v>90</v>
      </c>
      <c r="T1455" s="164">
        <v>37440</v>
      </c>
      <c r="U1455" s="164">
        <v>13104</v>
      </c>
      <c r="V1455" s="164">
        <v>0.35</v>
      </c>
      <c r="W1455" s="164">
        <v>11232</v>
      </c>
      <c r="X1455" s="160">
        <v>0.3</v>
      </c>
      <c r="Y1455" s="164">
        <v>5616</v>
      </c>
      <c r="Z1455" s="177">
        <v>0.15</v>
      </c>
      <c r="AA1455" s="164">
        <v>5616</v>
      </c>
      <c r="AB1455" s="160">
        <v>0.15</v>
      </c>
      <c r="AC1455" s="164">
        <v>13104</v>
      </c>
      <c r="AD1455" s="202">
        <v>0.35</v>
      </c>
      <c r="AE1455" s="147">
        <v>13104</v>
      </c>
      <c r="AF1455" s="182"/>
      <c r="AH1455" s="34" t="s">
        <v>47</v>
      </c>
    </row>
    <row r="1456" s="114" customFormat="1" ht="48" spans="1:34">
      <c r="A1456" s="37">
        <v>78</v>
      </c>
      <c r="B1456" s="37" t="s">
        <v>46</v>
      </c>
      <c r="C1456" s="37" t="s">
        <v>3590</v>
      </c>
      <c r="D1456" s="34" t="s">
        <v>47</v>
      </c>
      <c r="E1456" s="163" t="s">
        <v>47</v>
      </c>
      <c r="F1456" s="163"/>
      <c r="G1456" s="34" t="s">
        <v>931</v>
      </c>
      <c r="H1456" s="166" t="s">
        <v>3672</v>
      </c>
      <c r="I1456" s="163" t="s">
        <v>3673</v>
      </c>
      <c r="J1456" s="163" t="s">
        <v>3673</v>
      </c>
      <c r="K1456" s="163" t="s">
        <v>3674</v>
      </c>
      <c r="L1456" s="163" t="s">
        <v>3674</v>
      </c>
      <c r="M1456" s="167" t="s">
        <v>3675</v>
      </c>
      <c r="N1456" s="167" t="s">
        <v>3676</v>
      </c>
      <c r="O1456" s="167" t="s">
        <v>3677</v>
      </c>
      <c r="P1456" s="163">
        <v>610</v>
      </c>
      <c r="Q1456" s="174">
        <v>1500</v>
      </c>
      <c r="R1456" s="175">
        <v>0.06</v>
      </c>
      <c r="S1456" s="176">
        <v>90</v>
      </c>
      <c r="T1456" s="164">
        <v>54900</v>
      </c>
      <c r="U1456" s="164">
        <v>19215</v>
      </c>
      <c r="V1456" s="164">
        <v>0.35</v>
      </c>
      <c r="W1456" s="164">
        <v>16470</v>
      </c>
      <c r="X1456" s="160">
        <v>0.3</v>
      </c>
      <c r="Y1456" s="164">
        <v>8235</v>
      </c>
      <c r="Z1456" s="177">
        <v>0.15</v>
      </c>
      <c r="AA1456" s="164">
        <v>8235</v>
      </c>
      <c r="AB1456" s="160">
        <v>0.15</v>
      </c>
      <c r="AC1456" s="164">
        <v>19215</v>
      </c>
      <c r="AD1456" s="202">
        <v>0.35</v>
      </c>
      <c r="AE1456" s="147">
        <v>19215</v>
      </c>
      <c r="AF1456" s="182"/>
      <c r="AH1456" s="34" t="s">
        <v>47</v>
      </c>
    </row>
    <row r="1457" s="114" customFormat="1" ht="48" spans="1:34">
      <c r="A1457" s="37">
        <v>79</v>
      </c>
      <c r="B1457" s="37" t="s">
        <v>46</v>
      </c>
      <c r="C1457" s="37" t="s">
        <v>3590</v>
      </c>
      <c r="D1457" s="34" t="s">
        <v>47</v>
      </c>
      <c r="E1457" s="163" t="s">
        <v>47</v>
      </c>
      <c r="F1457" s="163"/>
      <c r="G1457" s="34" t="s">
        <v>931</v>
      </c>
      <c r="H1457" s="166" t="s">
        <v>3678</v>
      </c>
      <c r="I1457" s="163" t="s">
        <v>3679</v>
      </c>
      <c r="J1457" s="163" t="s">
        <v>3679</v>
      </c>
      <c r="K1457" s="163" t="s">
        <v>3611</v>
      </c>
      <c r="L1457" s="163" t="s">
        <v>3611</v>
      </c>
      <c r="M1457" s="167" t="s">
        <v>3680</v>
      </c>
      <c r="N1457" s="167" t="s">
        <v>3629</v>
      </c>
      <c r="O1457" s="167" t="s">
        <v>3681</v>
      </c>
      <c r="P1457" s="163">
        <v>356</v>
      </c>
      <c r="Q1457" s="174">
        <v>1500</v>
      </c>
      <c r="R1457" s="175">
        <v>0.06</v>
      </c>
      <c r="S1457" s="176">
        <v>90</v>
      </c>
      <c r="T1457" s="164">
        <v>32040</v>
      </c>
      <c r="U1457" s="164">
        <v>11214</v>
      </c>
      <c r="V1457" s="164">
        <v>0.35</v>
      </c>
      <c r="W1457" s="164">
        <v>9612</v>
      </c>
      <c r="X1457" s="160">
        <v>0.3</v>
      </c>
      <c r="Y1457" s="164">
        <v>4806</v>
      </c>
      <c r="Z1457" s="177">
        <v>0.15</v>
      </c>
      <c r="AA1457" s="164">
        <v>4806</v>
      </c>
      <c r="AB1457" s="160">
        <v>0.15</v>
      </c>
      <c r="AC1457" s="164">
        <v>11214</v>
      </c>
      <c r="AD1457" s="202">
        <v>0.35</v>
      </c>
      <c r="AE1457" s="147">
        <v>11214</v>
      </c>
      <c r="AF1457" s="182"/>
      <c r="AH1457" s="34" t="s">
        <v>47</v>
      </c>
    </row>
    <row r="1458" s="114" customFormat="1" ht="48" spans="1:34">
      <c r="A1458" s="37">
        <v>80</v>
      </c>
      <c r="B1458" s="37" t="s">
        <v>46</v>
      </c>
      <c r="C1458" s="37" t="s">
        <v>3590</v>
      </c>
      <c r="D1458" s="34" t="s">
        <v>47</v>
      </c>
      <c r="E1458" s="163" t="s">
        <v>47</v>
      </c>
      <c r="F1458" s="163"/>
      <c r="G1458" s="34" t="s">
        <v>931</v>
      </c>
      <c r="H1458" s="166" t="s">
        <v>3682</v>
      </c>
      <c r="I1458" s="163" t="s">
        <v>3683</v>
      </c>
      <c r="J1458" s="163" t="s">
        <v>3683</v>
      </c>
      <c r="K1458" s="163" t="s">
        <v>3684</v>
      </c>
      <c r="L1458" s="163" t="s">
        <v>3684</v>
      </c>
      <c r="M1458" s="167" t="s">
        <v>3685</v>
      </c>
      <c r="N1458" s="167" t="s">
        <v>3654</v>
      </c>
      <c r="O1458" s="167" t="s">
        <v>3686</v>
      </c>
      <c r="P1458" s="163">
        <v>200</v>
      </c>
      <c r="Q1458" s="174">
        <v>1500</v>
      </c>
      <c r="R1458" s="175">
        <v>0.06</v>
      </c>
      <c r="S1458" s="176">
        <v>90</v>
      </c>
      <c r="T1458" s="164">
        <v>18000</v>
      </c>
      <c r="U1458" s="164">
        <v>6300</v>
      </c>
      <c r="V1458" s="164">
        <v>0.35</v>
      </c>
      <c r="W1458" s="164">
        <v>5400</v>
      </c>
      <c r="X1458" s="160">
        <v>0.3</v>
      </c>
      <c r="Y1458" s="164">
        <v>2700</v>
      </c>
      <c r="Z1458" s="177">
        <v>0.15</v>
      </c>
      <c r="AA1458" s="164">
        <v>2700</v>
      </c>
      <c r="AB1458" s="160">
        <v>0.15</v>
      </c>
      <c r="AC1458" s="164">
        <v>6300</v>
      </c>
      <c r="AD1458" s="202">
        <v>0.35</v>
      </c>
      <c r="AE1458" s="147">
        <v>6300</v>
      </c>
      <c r="AF1458" s="182"/>
      <c r="AH1458" s="34" t="s">
        <v>47</v>
      </c>
    </row>
    <row r="1459" s="114" customFormat="1" ht="48" spans="1:34">
      <c r="A1459" s="37">
        <v>81</v>
      </c>
      <c r="B1459" s="37" t="s">
        <v>46</v>
      </c>
      <c r="C1459" s="37" t="s">
        <v>3590</v>
      </c>
      <c r="D1459" s="34" t="s">
        <v>47</v>
      </c>
      <c r="E1459" s="163" t="s">
        <v>47</v>
      </c>
      <c r="F1459" s="163"/>
      <c r="G1459" s="34" t="s">
        <v>931</v>
      </c>
      <c r="H1459" s="166" t="s">
        <v>3687</v>
      </c>
      <c r="I1459" s="163" t="s">
        <v>3688</v>
      </c>
      <c r="J1459" s="163" t="s">
        <v>3688</v>
      </c>
      <c r="K1459" s="163" t="s">
        <v>3689</v>
      </c>
      <c r="L1459" s="163" t="s">
        <v>3689</v>
      </c>
      <c r="M1459" s="167" t="s">
        <v>3690</v>
      </c>
      <c r="N1459" s="167" t="s">
        <v>3676</v>
      </c>
      <c r="O1459" s="167" t="s">
        <v>3630</v>
      </c>
      <c r="P1459" s="163">
        <v>220</v>
      </c>
      <c r="Q1459" s="174">
        <v>1500</v>
      </c>
      <c r="R1459" s="175">
        <v>0.06</v>
      </c>
      <c r="S1459" s="176">
        <v>90</v>
      </c>
      <c r="T1459" s="164">
        <v>19800</v>
      </c>
      <c r="U1459" s="164">
        <v>6930</v>
      </c>
      <c r="V1459" s="164">
        <v>0.35</v>
      </c>
      <c r="W1459" s="164">
        <v>5940</v>
      </c>
      <c r="X1459" s="160">
        <v>0.3</v>
      </c>
      <c r="Y1459" s="164">
        <v>2970</v>
      </c>
      <c r="Z1459" s="177">
        <v>0.15</v>
      </c>
      <c r="AA1459" s="164">
        <v>2970</v>
      </c>
      <c r="AB1459" s="160">
        <v>0.15</v>
      </c>
      <c r="AC1459" s="164">
        <v>6930</v>
      </c>
      <c r="AD1459" s="202">
        <v>0.35</v>
      </c>
      <c r="AE1459" s="147">
        <v>6930</v>
      </c>
      <c r="AF1459" s="182"/>
      <c r="AH1459" s="34" t="s">
        <v>47</v>
      </c>
    </row>
    <row r="1460" s="114" customFormat="1" ht="48" spans="1:34">
      <c r="A1460" s="37">
        <v>82</v>
      </c>
      <c r="B1460" s="37" t="s">
        <v>46</v>
      </c>
      <c r="C1460" s="37" t="s">
        <v>3590</v>
      </c>
      <c r="D1460" s="34" t="s">
        <v>47</v>
      </c>
      <c r="E1460" s="163" t="s">
        <v>47</v>
      </c>
      <c r="F1460" s="163"/>
      <c r="G1460" s="34" t="s">
        <v>931</v>
      </c>
      <c r="H1460" s="166" t="s">
        <v>3691</v>
      </c>
      <c r="I1460" s="163" t="s">
        <v>3692</v>
      </c>
      <c r="J1460" s="163" t="s">
        <v>3692</v>
      </c>
      <c r="K1460" s="163" t="s">
        <v>3693</v>
      </c>
      <c r="L1460" s="163" t="s">
        <v>3693</v>
      </c>
      <c r="M1460" s="167" t="s">
        <v>3694</v>
      </c>
      <c r="N1460" s="167" t="s">
        <v>3695</v>
      </c>
      <c r="O1460" s="167" t="s">
        <v>3666</v>
      </c>
      <c r="P1460" s="163">
        <v>86</v>
      </c>
      <c r="Q1460" s="174">
        <v>1500</v>
      </c>
      <c r="R1460" s="175">
        <v>0.06</v>
      </c>
      <c r="S1460" s="176">
        <v>90</v>
      </c>
      <c r="T1460" s="164">
        <v>7740</v>
      </c>
      <c r="U1460" s="164">
        <v>2709</v>
      </c>
      <c r="V1460" s="164">
        <v>0.35</v>
      </c>
      <c r="W1460" s="164">
        <v>2322</v>
      </c>
      <c r="X1460" s="160">
        <v>0.3</v>
      </c>
      <c r="Y1460" s="164">
        <v>1161</v>
      </c>
      <c r="Z1460" s="177">
        <v>0.15</v>
      </c>
      <c r="AA1460" s="164">
        <v>1161</v>
      </c>
      <c r="AB1460" s="160">
        <v>0.15</v>
      </c>
      <c r="AC1460" s="164">
        <v>2709</v>
      </c>
      <c r="AD1460" s="202">
        <v>0.35</v>
      </c>
      <c r="AE1460" s="147">
        <v>2709</v>
      </c>
      <c r="AF1460" s="182"/>
      <c r="AH1460" s="34" t="s">
        <v>47</v>
      </c>
    </row>
    <row r="1461" s="114" customFormat="1" ht="48" spans="1:34">
      <c r="A1461" s="37">
        <v>83</v>
      </c>
      <c r="B1461" s="37" t="s">
        <v>46</v>
      </c>
      <c r="C1461" s="37" t="s">
        <v>3590</v>
      </c>
      <c r="D1461" s="34" t="s">
        <v>47</v>
      </c>
      <c r="E1461" s="163" t="s">
        <v>47</v>
      </c>
      <c r="F1461" s="163"/>
      <c r="G1461" s="34" t="s">
        <v>931</v>
      </c>
      <c r="H1461" s="166" t="s">
        <v>3696</v>
      </c>
      <c r="I1461" s="163" t="s">
        <v>3697</v>
      </c>
      <c r="J1461" s="163" t="s">
        <v>3697</v>
      </c>
      <c r="K1461" s="163" t="s">
        <v>3633</v>
      </c>
      <c r="L1461" s="163" t="s">
        <v>3633</v>
      </c>
      <c r="M1461" s="167" t="s">
        <v>3698</v>
      </c>
      <c r="N1461" s="167" t="s">
        <v>3699</v>
      </c>
      <c r="O1461" s="167" t="s">
        <v>3630</v>
      </c>
      <c r="P1461" s="163">
        <v>71</v>
      </c>
      <c r="Q1461" s="174">
        <v>1500</v>
      </c>
      <c r="R1461" s="175">
        <v>0.06</v>
      </c>
      <c r="S1461" s="176">
        <v>90</v>
      </c>
      <c r="T1461" s="164">
        <v>6390</v>
      </c>
      <c r="U1461" s="164">
        <v>2236.5</v>
      </c>
      <c r="V1461" s="164">
        <v>0.35</v>
      </c>
      <c r="W1461" s="164">
        <v>1917</v>
      </c>
      <c r="X1461" s="160">
        <v>0.3</v>
      </c>
      <c r="Y1461" s="164">
        <v>958.5</v>
      </c>
      <c r="Z1461" s="177">
        <v>0.15</v>
      </c>
      <c r="AA1461" s="164">
        <v>958.5</v>
      </c>
      <c r="AB1461" s="160">
        <v>0.15</v>
      </c>
      <c r="AC1461" s="164">
        <v>2236.5</v>
      </c>
      <c r="AD1461" s="202">
        <v>0.35</v>
      </c>
      <c r="AE1461" s="147">
        <v>2236.5</v>
      </c>
      <c r="AF1461" s="182"/>
      <c r="AH1461" s="34" t="s">
        <v>47</v>
      </c>
    </row>
    <row r="1462" s="114" customFormat="1" ht="48" spans="1:34">
      <c r="A1462" s="37">
        <v>84</v>
      </c>
      <c r="B1462" s="37" t="s">
        <v>46</v>
      </c>
      <c r="C1462" s="37" t="s">
        <v>3590</v>
      </c>
      <c r="D1462" s="34" t="s">
        <v>47</v>
      </c>
      <c r="E1462" s="163" t="s">
        <v>47</v>
      </c>
      <c r="F1462" s="163"/>
      <c r="G1462" s="34" t="s">
        <v>931</v>
      </c>
      <c r="H1462" s="166" t="s">
        <v>3700</v>
      </c>
      <c r="I1462" s="163" t="s">
        <v>3701</v>
      </c>
      <c r="J1462" s="163" t="s">
        <v>3701</v>
      </c>
      <c r="K1462" s="163" t="s">
        <v>3702</v>
      </c>
      <c r="L1462" s="163" t="s">
        <v>3702</v>
      </c>
      <c r="M1462" s="167" t="s">
        <v>3703</v>
      </c>
      <c r="N1462" s="167" t="s">
        <v>3704</v>
      </c>
      <c r="O1462" s="167" t="s">
        <v>3630</v>
      </c>
      <c r="P1462" s="163">
        <v>58</v>
      </c>
      <c r="Q1462" s="174">
        <v>1500</v>
      </c>
      <c r="R1462" s="175">
        <v>0.06</v>
      </c>
      <c r="S1462" s="176">
        <v>90</v>
      </c>
      <c r="T1462" s="164">
        <v>5220</v>
      </c>
      <c r="U1462" s="164">
        <v>1827</v>
      </c>
      <c r="V1462" s="164">
        <v>0.35</v>
      </c>
      <c r="W1462" s="164">
        <v>1566</v>
      </c>
      <c r="X1462" s="160">
        <v>0.3</v>
      </c>
      <c r="Y1462" s="164">
        <v>783</v>
      </c>
      <c r="Z1462" s="177">
        <v>0.15</v>
      </c>
      <c r="AA1462" s="164">
        <v>783</v>
      </c>
      <c r="AB1462" s="160">
        <v>0.15</v>
      </c>
      <c r="AC1462" s="164">
        <v>1827</v>
      </c>
      <c r="AD1462" s="202">
        <v>0.35</v>
      </c>
      <c r="AE1462" s="147">
        <v>1827</v>
      </c>
      <c r="AF1462" s="182"/>
      <c r="AH1462" s="34" t="s">
        <v>47</v>
      </c>
    </row>
    <row r="1463" s="114" customFormat="1" ht="48" spans="1:34">
      <c r="A1463" s="37">
        <v>85</v>
      </c>
      <c r="B1463" s="37" t="s">
        <v>46</v>
      </c>
      <c r="C1463" s="37" t="s">
        <v>3590</v>
      </c>
      <c r="D1463" s="34" t="s">
        <v>47</v>
      </c>
      <c r="E1463" s="163" t="s">
        <v>47</v>
      </c>
      <c r="F1463" s="163"/>
      <c r="G1463" s="34" t="s">
        <v>931</v>
      </c>
      <c r="H1463" s="166" t="s">
        <v>3705</v>
      </c>
      <c r="I1463" s="163" t="s">
        <v>3706</v>
      </c>
      <c r="J1463" s="163" t="s">
        <v>3706</v>
      </c>
      <c r="K1463" s="163" t="s">
        <v>3622</v>
      </c>
      <c r="L1463" s="163" t="s">
        <v>3622</v>
      </c>
      <c r="M1463" s="167" t="s">
        <v>3707</v>
      </c>
      <c r="N1463" s="167" t="s">
        <v>3708</v>
      </c>
      <c r="O1463" s="167" t="s">
        <v>3602</v>
      </c>
      <c r="P1463" s="163">
        <v>47</v>
      </c>
      <c r="Q1463" s="174">
        <v>1500</v>
      </c>
      <c r="R1463" s="175">
        <v>0.06</v>
      </c>
      <c r="S1463" s="176">
        <v>90</v>
      </c>
      <c r="T1463" s="164">
        <v>4230</v>
      </c>
      <c r="U1463" s="164">
        <v>1480.5</v>
      </c>
      <c r="V1463" s="164">
        <v>0.35</v>
      </c>
      <c r="W1463" s="164">
        <v>1269</v>
      </c>
      <c r="X1463" s="160">
        <v>0.3</v>
      </c>
      <c r="Y1463" s="164">
        <v>634.5</v>
      </c>
      <c r="Z1463" s="177">
        <v>0.15</v>
      </c>
      <c r="AA1463" s="164">
        <v>634.5</v>
      </c>
      <c r="AB1463" s="160">
        <v>0.15</v>
      </c>
      <c r="AC1463" s="164">
        <v>1480.5</v>
      </c>
      <c r="AD1463" s="202">
        <v>0.35</v>
      </c>
      <c r="AE1463" s="147">
        <v>1480.5</v>
      </c>
      <c r="AF1463" s="182"/>
      <c r="AH1463" s="34" t="s">
        <v>47</v>
      </c>
    </row>
    <row r="1464" s="114" customFormat="1" ht="48" spans="1:34">
      <c r="A1464" s="37">
        <v>86</v>
      </c>
      <c r="B1464" s="37" t="s">
        <v>46</v>
      </c>
      <c r="C1464" s="37" t="s">
        <v>3590</v>
      </c>
      <c r="D1464" s="34" t="s">
        <v>47</v>
      </c>
      <c r="E1464" s="163" t="s">
        <v>47</v>
      </c>
      <c r="F1464" s="163"/>
      <c r="G1464" s="34" t="s">
        <v>931</v>
      </c>
      <c r="H1464" s="166" t="s">
        <v>3709</v>
      </c>
      <c r="I1464" s="163" t="s">
        <v>3710</v>
      </c>
      <c r="J1464" s="163" t="s">
        <v>3710</v>
      </c>
      <c r="K1464" s="163" t="s">
        <v>3627</v>
      </c>
      <c r="L1464" s="163" t="s">
        <v>3627</v>
      </c>
      <c r="M1464" s="167" t="s">
        <v>3711</v>
      </c>
      <c r="N1464" s="167" t="s">
        <v>3619</v>
      </c>
      <c r="O1464" s="167" t="s">
        <v>3614</v>
      </c>
      <c r="P1464" s="163">
        <v>540</v>
      </c>
      <c r="Q1464" s="174">
        <v>1500</v>
      </c>
      <c r="R1464" s="175">
        <v>0.06</v>
      </c>
      <c r="S1464" s="176">
        <v>90</v>
      </c>
      <c r="T1464" s="164">
        <v>48600</v>
      </c>
      <c r="U1464" s="164">
        <v>17010</v>
      </c>
      <c r="V1464" s="164">
        <v>0.35</v>
      </c>
      <c r="W1464" s="164">
        <v>14580</v>
      </c>
      <c r="X1464" s="160">
        <v>0.3</v>
      </c>
      <c r="Y1464" s="164">
        <v>7290</v>
      </c>
      <c r="Z1464" s="177">
        <v>0.15</v>
      </c>
      <c r="AA1464" s="164">
        <v>7290</v>
      </c>
      <c r="AB1464" s="160">
        <v>0.15</v>
      </c>
      <c r="AC1464" s="164">
        <v>17010</v>
      </c>
      <c r="AD1464" s="202">
        <v>0.35</v>
      </c>
      <c r="AE1464" s="147">
        <v>17010</v>
      </c>
      <c r="AF1464" s="182"/>
      <c r="AH1464" s="34" t="s">
        <v>47</v>
      </c>
    </row>
    <row r="1465" s="114" customFormat="1" ht="48" spans="1:34">
      <c r="A1465" s="37">
        <v>87</v>
      </c>
      <c r="B1465" s="37" t="s">
        <v>46</v>
      </c>
      <c r="C1465" s="37" t="s">
        <v>3590</v>
      </c>
      <c r="D1465" s="34" t="s">
        <v>47</v>
      </c>
      <c r="E1465" s="163" t="s">
        <v>47</v>
      </c>
      <c r="F1465" s="163"/>
      <c r="G1465" s="34" t="s">
        <v>931</v>
      </c>
      <c r="H1465" s="166" t="s">
        <v>3712</v>
      </c>
      <c r="I1465" s="163" t="s">
        <v>3713</v>
      </c>
      <c r="J1465" s="163" t="s">
        <v>3713</v>
      </c>
      <c r="K1465" s="163" t="s">
        <v>3714</v>
      </c>
      <c r="L1465" s="163" t="s">
        <v>3714</v>
      </c>
      <c r="M1465" s="167" t="s">
        <v>3715</v>
      </c>
      <c r="N1465" s="167" t="s">
        <v>3676</v>
      </c>
      <c r="O1465" s="167" t="s">
        <v>3655</v>
      </c>
      <c r="P1465" s="163">
        <v>155</v>
      </c>
      <c r="Q1465" s="174">
        <v>1500</v>
      </c>
      <c r="R1465" s="175">
        <v>0.06</v>
      </c>
      <c r="S1465" s="176">
        <v>90</v>
      </c>
      <c r="T1465" s="164">
        <v>13950</v>
      </c>
      <c r="U1465" s="164">
        <v>4882.5</v>
      </c>
      <c r="V1465" s="164">
        <v>0.35</v>
      </c>
      <c r="W1465" s="164">
        <v>4185</v>
      </c>
      <c r="X1465" s="160">
        <v>0.3</v>
      </c>
      <c r="Y1465" s="164">
        <v>2092.5</v>
      </c>
      <c r="Z1465" s="177">
        <v>0.15</v>
      </c>
      <c r="AA1465" s="164">
        <v>2092.5</v>
      </c>
      <c r="AB1465" s="160">
        <v>0.15</v>
      </c>
      <c r="AC1465" s="164">
        <v>4882.5</v>
      </c>
      <c r="AD1465" s="202">
        <v>0.35</v>
      </c>
      <c r="AE1465" s="147">
        <v>4882.5</v>
      </c>
      <c r="AF1465" s="182"/>
      <c r="AH1465" s="34" t="s">
        <v>47</v>
      </c>
    </row>
    <row r="1466" s="114" customFormat="1" ht="48" spans="1:34">
      <c r="A1466" s="37">
        <v>88</v>
      </c>
      <c r="B1466" s="37" t="s">
        <v>46</v>
      </c>
      <c r="C1466" s="37" t="s">
        <v>3590</v>
      </c>
      <c r="D1466" s="34" t="s">
        <v>47</v>
      </c>
      <c r="E1466" s="163" t="s">
        <v>47</v>
      </c>
      <c r="F1466" s="163"/>
      <c r="G1466" s="34" t="s">
        <v>931</v>
      </c>
      <c r="H1466" s="166" t="s">
        <v>3716</v>
      </c>
      <c r="I1466" s="163" t="s">
        <v>3717</v>
      </c>
      <c r="J1466" s="163" t="s">
        <v>3717</v>
      </c>
      <c r="K1466" s="163" t="s">
        <v>3633</v>
      </c>
      <c r="L1466" s="163" t="s">
        <v>3633</v>
      </c>
      <c r="M1466" s="167" t="s">
        <v>3718</v>
      </c>
      <c r="N1466" s="167" t="s">
        <v>3719</v>
      </c>
      <c r="O1466" s="167" t="s">
        <v>3630</v>
      </c>
      <c r="P1466" s="163">
        <v>68</v>
      </c>
      <c r="Q1466" s="174">
        <v>1500</v>
      </c>
      <c r="R1466" s="175">
        <v>0.06</v>
      </c>
      <c r="S1466" s="176">
        <v>90</v>
      </c>
      <c r="T1466" s="164">
        <v>6120</v>
      </c>
      <c r="U1466" s="164">
        <v>2142</v>
      </c>
      <c r="V1466" s="164">
        <v>0.35</v>
      </c>
      <c r="W1466" s="164">
        <v>1836</v>
      </c>
      <c r="X1466" s="160">
        <v>0.3</v>
      </c>
      <c r="Y1466" s="164">
        <v>918</v>
      </c>
      <c r="Z1466" s="177">
        <v>0.15</v>
      </c>
      <c r="AA1466" s="164">
        <v>918</v>
      </c>
      <c r="AB1466" s="160">
        <v>0.15</v>
      </c>
      <c r="AC1466" s="164">
        <v>2142</v>
      </c>
      <c r="AD1466" s="202">
        <v>0.35</v>
      </c>
      <c r="AE1466" s="147">
        <v>2142</v>
      </c>
      <c r="AF1466" s="182"/>
      <c r="AH1466" s="34" t="s">
        <v>47</v>
      </c>
    </row>
    <row r="1467" s="114" customFormat="1" ht="48" spans="1:34">
      <c r="A1467" s="37">
        <v>89</v>
      </c>
      <c r="B1467" s="37" t="s">
        <v>46</v>
      </c>
      <c r="C1467" s="37" t="s">
        <v>3590</v>
      </c>
      <c r="D1467" s="34" t="s">
        <v>47</v>
      </c>
      <c r="E1467" s="163" t="s">
        <v>47</v>
      </c>
      <c r="F1467" s="163"/>
      <c r="G1467" s="34" t="s">
        <v>931</v>
      </c>
      <c r="H1467" s="166" t="s">
        <v>3720</v>
      </c>
      <c r="I1467" s="163" t="s">
        <v>3721</v>
      </c>
      <c r="J1467" s="163" t="s">
        <v>3721</v>
      </c>
      <c r="K1467" s="163" t="s">
        <v>3663</v>
      </c>
      <c r="L1467" s="163" t="s">
        <v>3663</v>
      </c>
      <c r="M1467" s="167" t="s">
        <v>3722</v>
      </c>
      <c r="N1467" s="167" t="s">
        <v>3665</v>
      </c>
      <c r="O1467" s="167" t="s">
        <v>3666</v>
      </c>
      <c r="P1467" s="163">
        <v>450</v>
      </c>
      <c r="Q1467" s="174">
        <v>1500</v>
      </c>
      <c r="R1467" s="175">
        <v>0.06</v>
      </c>
      <c r="S1467" s="176">
        <v>90</v>
      </c>
      <c r="T1467" s="164">
        <v>40500</v>
      </c>
      <c r="U1467" s="164">
        <v>14175</v>
      </c>
      <c r="V1467" s="164">
        <v>0.35</v>
      </c>
      <c r="W1467" s="164">
        <v>12150</v>
      </c>
      <c r="X1467" s="160">
        <v>0.3</v>
      </c>
      <c r="Y1467" s="164">
        <v>6075</v>
      </c>
      <c r="Z1467" s="177">
        <v>0.15</v>
      </c>
      <c r="AA1467" s="164">
        <v>6075</v>
      </c>
      <c r="AB1467" s="160">
        <v>0.15</v>
      </c>
      <c r="AC1467" s="164">
        <v>14175</v>
      </c>
      <c r="AD1467" s="202">
        <v>0.35</v>
      </c>
      <c r="AE1467" s="147">
        <v>14175</v>
      </c>
      <c r="AF1467" s="182"/>
      <c r="AH1467" s="34" t="s">
        <v>47</v>
      </c>
    </row>
    <row r="1468" s="114" customFormat="1" ht="48" spans="1:34">
      <c r="A1468" s="37">
        <v>90</v>
      </c>
      <c r="B1468" s="37" t="s">
        <v>46</v>
      </c>
      <c r="C1468" s="37" t="s">
        <v>3590</v>
      </c>
      <c r="D1468" s="34" t="s">
        <v>47</v>
      </c>
      <c r="E1468" s="163" t="s">
        <v>47</v>
      </c>
      <c r="F1468" s="163"/>
      <c r="G1468" s="34" t="s">
        <v>931</v>
      </c>
      <c r="H1468" s="166" t="s">
        <v>3723</v>
      </c>
      <c r="I1468" s="163" t="s">
        <v>3724</v>
      </c>
      <c r="J1468" s="163" t="s">
        <v>3724</v>
      </c>
      <c r="K1468" s="163" t="s">
        <v>3702</v>
      </c>
      <c r="L1468" s="163" t="s">
        <v>3702</v>
      </c>
      <c r="M1468" s="167" t="s">
        <v>3725</v>
      </c>
      <c r="N1468" s="167" t="s">
        <v>3726</v>
      </c>
      <c r="O1468" s="167" t="s">
        <v>3727</v>
      </c>
      <c r="P1468" s="163">
        <v>195</v>
      </c>
      <c r="Q1468" s="174">
        <v>1500</v>
      </c>
      <c r="R1468" s="175">
        <v>0.06</v>
      </c>
      <c r="S1468" s="176">
        <v>90</v>
      </c>
      <c r="T1468" s="164">
        <v>17550</v>
      </c>
      <c r="U1468" s="164">
        <v>6142.5</v>
      </c>
      <c r="V1468" s="164">
        <v>0.35</v>
      </c>
      <c r="W1468" s="164">
        <v>5265</v>
      </c>
      <c r="X1468" s="160">
        <v>0.3</v>
      </c>
      <c r="Y1468" s="164">
        <v>2632.5</v>
      </c>
      <c r="Z1468" s="177">
        <v>0.15</v>
      </c>
      <c r="AA1468" s="164">
        <v>2632.5</v>
      </c>
      <c r="AB1468" s="160">
        <v>0.15</v>
      </c>
      <c r="AC1468" s="164">
        <v>6142.5</v>
      </c>
      <c r="AD1468" s="202">
        <v>0.35</v>
      </c>
      <c r="AE1468" s="147">
        <v>6142.5</v>
      </c>
      <c r="AF1468" s="182"/>
      <c r="AH1468" s="34" t="s">
        <v>47</v>
      </c>
    </row>
    <row r="1469" s="114" customFormat="1" ht="48" spans="1:34">
      <c r="A1469" s="37">
        <v>91</v>
      </c>
      <c r="B1469" s="37" t="s">
        <v>46</v>
      </c>
      <c r="C1469" s="37" t="s">
        <v>3590</v>
      </c>
      <c r="D1469" s="34" t="s">
        <v>47</v>
      </c>
      <c r="E1469" s="163" t="s">
        <v>47</v>
      </c>
      <c r="F1469" s="163"/>
      <c r="G1469" s="34" t="s">
        <v>931</v>
      </c>
      <c r="H1469" s="166" t="s">
        <v>3728</v>
      </c>
      <c r="I1469" s="163" t="s">
        <v>3729</v>
      </c>
      <c r="J1469" s="163" t="s">
        <v>3729</v>
      </c>
      <c r="K1469" s="163" t="s">
        <v>3689</v>
      </c>
      <c r="L1469" s="163" t="s">
        <v>3689</v>
      </c>
      <c r="M1469" s="167" t="s">
        <v>3730</v>
      </c>
      <c r="N1469" s="167" t="s">
        <v>3676</v>
      </c>
      <c r="O1469" s="167" t="s">
        <v>3630</v>
      </c>
      <c r="P1469" s="163">
        <v>417</v>
      </c>
      <c r="Q1469" s="174">
        <v>1500</v>
      </c>
      <c r="R1469" s="175">
        <v>0.06</v>
      </c>
      <c r="S1469" s="176">
        <v>90</v>
      </c>
      <c r="T1469" s="164">
        <v>37530</v>
      </c>
      <c r="U1469" s="164">
        <v>13135.5</v>
      </c>
      <c r="V1469" s="164">
        <v>0.35</v>
      </c>
      <c r="W1469" s="164">
        <v>11259</v>
      </c>
      <c r="X1469" s="160">
        <v>0.3</v>
      </c>
      <c r="Y1469" s="164">
        <v>5629.5</v>
      </c>
      <c r="Z1469" s="177">
        <v>0.15</v>
      </c>
      <c r="AA1469" s="164">
        <v>5629.5</v>
      </c>
      <c r="AB1469" s="160">
        <v>0.15</v>
      </c>
      <c r="AC1469" s="164">
        <v>13135.5</v>
      </c>
      <c r="AD1469" s="202">
        <v>0.35</v>
      </c>
      <c r="AE1469" s="147">
        <v>13135.5</v>
      </c>
      <c r="AF1469" s="182"/>
      <c r="AH1469" s="34" t="s">
        <v>47</v>
      </c>
    </row>
    <row r="1470" s="114" customFormat="1" ht="48" spans="1:34">
      <c r="A1470" s="37">
        <v>92</v>
      </c>
      <c r="B1470" s="37" t="s">
        <v>46</v>
      </c>
      <c r="C1470" s="37" t="s">
        <v>3590</v>
      </c>
      <c r="D1470" s="34" t="s">
        <v>47</v>
      </c>
      <c r="E1470" s="163" t="s">
        <v>47</v>
      </c>
      <c r="F1470" s="163"/>
      <c r="G1470" s="34" t="s">
        <v>931</v>
      </c>
      <c r="H1470" s="166" t="s">
        <v>3731</v>
      </c>
      <c r="I1470" s="163" t="s">
        <v>3732</v>
      </c>
      <c r="J1470" s="163" t="s">
        <v>3732</v>
      </c>
      <c r="K1470" s="163" t="s">
        <v>3733</v>
      </c>
      <c r="L1470" s="163" t="s">
        <v>3733</v>
      </c>
      <c r="M1470" s="167" t="s">
        <v>3734</v>
      </c>
      <c r="N1470" s="167" t="s">
        <v>3735</v>
      </c>
      <c r="O1470" s="167" t="s">
        <v>3602</v>
      </c>
      <c r="P1470" s="163">
        <v>34</v>
      </c>
      <c r="Q1470" s="174">
        <v>1500</v>
      </c>
      <c r="R1470" s="175">
        <v>0.06</v>
      </c>
      <c r="S1470" s="176">
        <v>90</v>
      </c>
      <c r="T1470" s="164">
        <v>3060</v>
      </c>
      <c r="U1470" s="164">
        <v>1071</v>
      </c>
      <c r="V1470" s="164">
        <v>0.35</v>
      </c>
      <c r="W1470" s="164">
        <v>918</v>
      </c>
      <c r="X1470" s="160">
        <v>0.3</v>
      </c>
      <c r="Y1470" s="164">
        <v>459</v>
      </c>
      <c r="Z1470" s="177">
        <v>0.15</v>
      </c>
      <c r="AA1470" s="164">
        <v>459</v>
      </c>
      <c r="AB1470" s="160">
        <v>0.15</v>
      </c>
      <c r="AC1470" s="164">
        <v>1071</v>
      </c>
      <c r="AD1470" s="202">
        <v>0.35</v>
      </c>
      <c r="AE1470" s="147">
        <v>1071</v>
      </c>
      <c r="AF1470" s="182"/>
      <c r="AH1470" s="34" t="s">
        <v>47</v>
      </c>
    </row>
    <row r="1471" s="114" customFormat="1" ht="48" spans="1:34">
      <c r="A1471" s="37">
        <v>93</v>
      </c>
      <c r="B1471" s="37" t="s">
        <v>46</v>
      </c>
      <c r="C1471" s="37" t="s">
        <v>3590</v>
      </c>
      <c r="D1471" s="34" t="s">
        <v>47</v>
      </c>
      <c r="E1471" s="163" t="s">
        <v>47</v>
      </c>
      <c r="F1471" s="163"/>
      <c r="G1471" s="34" t="s">
        <v>931</v>
      </c>
      <c r="H1471" s="166" t="s">
        <v>3736</v>
      </c>
      <c r="I1471" s="163" t="s">
        <v>3737</v>
      </c>
      <c r="J1471" s="163" t="s">
        <v>3737</v>
      </c>
      <c r="K1471" s="163" t="s">
        <v>3738</v>
      </c>
      <c r="L1471" s="163" t="s">
        <v>3738</v>
      </c>
      <c r="M1471" s="167" t="s">
        <v>3739</v>
      </c>
      <c r="N1471" s="167" t="s">
        <v>3719</v>
      </c>
      <c r="O1471" s="167" t="s">
        <v>3740</v>
      </c>
      <c r="P1471" s="163">
        <v>130</v>
      </c>
      <c r="Q1471" s="174">
        <v>1500</v>
      </c>
      <c r="R1471" s="175">
        <v>0.06</v>
      </c>
      <c r="S1471" s="176">
        <v>90</v>
      </c>
      <c r="T1471" s="164">
        <v>11700</v>
      </c>
      <c r="U1471" s="164">
        <v>4095</v>
      </c>
      <c r="V1471" s="164">
        <v>0.35</v>
      </c>
      <c r="W1471" s="164">
        <v>3510</v>
      </c>
      <c r="X1471" s="160">
        <v>0.3</v>
      </c>
      <c r="Y1471" s="164">
        <v>1755</v>
      </c>
      <c r="Z1471" s="177">
        <v>0.15</v>
      </c>
      <c r="AA1471" s="164">
        <v>1755</v>
      </c>
      <c r="AB1471" s="160">
        <v>0.15</v>
      </c>
      <c r="AC1471" s="164">
        <v>4095</v>
      </c>
      <c r="AD1471" s="202">
        <v>0.35</v>
      </c>
      <c r="AE1471" s="147">
        <v>4095</v>
      </c>
      <c r="AF1471" s="182"/>
      <c r="AH1471" s="34" t="s">
        <v>47</v>
      </c>
    </row>
    <row r="1472" s="114" customFormat="1" ht="48" spans="1:34">
      <c r="A1472" s="37">
        <v>94</v>
      </c>
      <c r="B1472" s="37" t="s">
        <v>46</v>
      </c>
      <c r="C1472" s="37" t="s">
        <v>3590</v>
      </c>
      <c r="D1472" s="34" t="s">
        <v>47</v>
      </c>
      <c r="E1472" s="163" t="s">
        <v>47</v>
      </c>
      <c r="F1472" s="163"/>
      <c r="G1472" s="34" t="s">
        <v>931</v>
      </c>
      <c r="H1472" s="166" t="s">
        <v>3741</v>
      </c>
      <c r="I1472" s="163" t="s">
        <v>3742</v>
      </c>
      <c r="J1472" s="163" t="s">
        <v>3742</v>
      </c>
      <c r="K1472" s="163" t="s">
        <v>3743</v>
      </c>
      <c r="L1472" s="163" t="s">
        <v>3743</v>
      </c>
      <c r="M1472" s="167" t="s">
        <v>3744</v>
      </c>
      <c r="N1472" s="167" t="s">
        <v>3695</v>
      </c>
      <c r="O1472" s="167" t="s">
        <v>3666</v>
      </c>
      <c r="P1472" s="163">
        <v>125</v>
      </c>
      <c r="Q1472" s="174">
        <v>1500</v>
      </c>
      <c r="R1472" s="175">
        <v>0.06</v>
      </c>
      <c r="S1472" s="176">
        <v>90</v>
      </c>
      <c r="T1472" s="164">
        <v>11250</v>
      </c>
      <c r="U1472" s="164">
        <v>3937.5</v>
      </c>
      <c r="V1472" s="164">
        <v>0.35</v>
      </c>
      <c r="W1472" s="164">
        <v>3375</v>
      </c>
      <c r="X1472" s="160">
        <v>0.3</v>
      </c>
      <c r="Y1472" s="164">
        <v>1687.5</v>
      </c>
      <c r="Z1472" s="177">
        <v>0.15</v>
      </c>
      <c r="AA1472" s="164">
        <v>1687.5</v>
      </c>
      <c r="AB1472" s="160">
        <v>0.15</v>
      </c>
      <c r="AC1472" s="164">
        <v>3937.5</v>
      </c>
      <c r="AD1472" s="202">
        <v>0.35</v>
      </c>
      <c r="AE1472" s="147">
        <v>3937.5</v>
      </c>
      <c r="AF1472" s="182"/>
      <c r="AH1472" s="34" t="s">
        <v>47</v>
      </c>
    </row>
    <row r="1473" s="114" customFormat="1" ht="48" spans="1:34">
      <c r="A1473" s="37">
        <v>95</v>
      </c>
      <c r="B1473" s="37" t="s">
        <v>46</v>
      </c>
      <c r="C1473" s="37" t="s">
        <v>3590</v>
      </c>
      <c r="D1473" s="34" t="s">
        <v>47</v>
      </c>
      <c r="E1473" s="163" t="s">
        <v>47</v>
      </c>
      <c r="F1473" s="163"/>
      <c r="G1473" s="34" t="s">
        <v>931</v>
      </c>
      <c r="H1473" s="166" t="s">
        <v>3745</v>
      </c>
      <c r="I1473" s="163" t="s">
        <v>3713</v>
      </c>
      <c r="J1473" s="163" t="s">
        <v>3713</v>
      </c>
      <c r="K1473" s="163" t="s">
        <v>3738</v>
      </c>
      <c r="L1473" s="163" t="s">
        <v>3738</v>
      </c>
      <c r="M1473" s="167" t="s">
        <v>3746</v>
      </c>
      <c r="N1473" s="167" t="s">
        <v>3747</v>
      </c>
      <c r="O1473" s="167" t="s">
        <v>3630</v>
      </c>
      <c r="P1473" s="163">
        <v>224</v>
      </c>
      <c r="Q1473" s="174">
        <v>1500</v>
      </c>
      <c r="R1473" s="175">
        <v>0.06</v>
      </c>
      <c r="S1473" s="176">
        <v>90</v>
      </c>
      <c r="T1473" s="164">
        <v>20160</v>
      </c>
      <c r="U1473" s="164">
        <v>7056</v>
      </c>
      <c r="V1473" s="164">
        <v>0.35</v>
      </c>
      <c r="W1473" s="164">
        <v>6048</v>
      </c>
      <c r="X1473" s="160">
        <v>0.3</v>
      </c>
      <c r="Y1473" s="164">
        <v>3024</v>
      </c>
      <c r="Z1473" s="177">
        <v>0.15</v>
      </c>
      <c r="AA1473" s="164">
        <v>3024</v>
      </c>
      <c r="AB1473" s="160">
        <v>0.15</v>
      </c>
      <c r="AC1473" s="164">
        <v>7056</v>
      </c>
      <c r="AD1473" s="202">
        <v>0.35</v>
      </c>
      <c r="AE1473" s="147">
        <v>7056</v>
      </c>
      <c r="AF1473" s="182"/>
      <c r="AH1473" s="34" t="s">
        <v>47</v>
      </c>
    </row>
    <row r="1474" s="114" customFormat="1" ht="48" spans="1:34">
      <c r="A1474" s="37">
        <v>96</v>
      </c>
      <c r="B1474" s="37" t="s">
        <v>46</v>
      </c>
      <c r="C1474" s="37" t="s">
        <v>3590</v>
      </c>
      <c r="D1474" s="34" t="s">
        <v>47</v>
      </c>
      <c r="E1474" s="163" t="s">
        <v>47</v>
      </c>
      <c r="F1474" s="163"/>
      <c r="G1474" s="34" t="s">
        <v>931</v>
      </c>
      <c r="H1474" s="166" t="s">
        <v>3748</v>
      </c>
      <c r="I1474" s="163" t="s">
        <v>3749</v>
      </c>
      <c r="J1474" s="163" t="s">
        <v>3749</v>
      </c>
      <c r="K1474" s="163" t="s">
        <v>3750</v>
      </c>
      <c r="L1474" s="163" t="s">
        <v>3750</v>
      </c>
      <c r="M1474" s="167" t="s">
        <v>3751</v>
      </c>
      <c r="N1474" s="167" t="s">
        <v>3752</v>
      </c>
      <c r="O1474" s="167" t="s">
        <v>3655</v>
      </c>
      <c r="P1474" s="163">
        <v>124</v>
      </c>
      <c r="Q1474" s="174">
        <v>1500</v>
      </c>
      <c r="R1474" s="175">
        <v>0.06</v>
      </c>
      <c r="S1474" s="176">
        <v>90</v>
      </c>
      <c r="T1474" s="164">
        <v>11160</v>
      </c>
      <c r="U1474" s="164">
        <v>3906</v>
      </c>
      <c r="V1474" s="164">
        <v>0.35</v>
      </c>
      <c r="W1474" s="164">
        <v>3348</v>
      </c>
      <c r="X1474" s="160">
        <v>0.3</v>
      </c>
      <c r="Y1474" s="164">
        <v>1674</v>
      </c>
      <c r="Z1474" s="177">
        <v>0.15</v>
      </c>
      <c r="AA1474" s="164">
        <v>1674</v>
      </c>
      <c r="AB1474" s="160">
        <v>0.15</v>
      </c>
      <c r="AC1474" s="164">
        <v>3906</v>
      </c>
      <c r="AD1474" s="202">
        <v>0.35</v>
      </c>
      <c r="AE1474" s="147">
        <v>3906</v>
      </c>
      <c r="AF1474" s="182"/>
      <c r="AH1474" s="34" t="s">
        <v>47</v>
      </c>
    </row>
    <row r="1475" s="114" customFormat="1" ht="48" spans="1:34">
      <c r="A1475" s="37">
        <v>97</v>
      </c>
      <c r="B1475" s="37" t="s">
        <v>46</v>
      </c>
      <c r="C1475" s="37" t="s">
        <v>3590</v>
      </c>
      <c r="D1475" s="34" t="s">
        <v>47</v>
      </c>
      <c r="E1475" s="163" t="s">
        <v>47</v>
      </c>
      <c r="F1475" s="163"/>
      <c r="G1475" s="34" t="s">
        <v>931</v>
      </c>
      <c r="H1475" s="166" t="s">
        <v>3753</v>
      </c>
      <c r="I1475" s="163" t="s">
        <v>3754</v>
      </c>
      <c r="J1475" s="163" t="s">
        <v>3754</v>
      </c>
      <c r="K1475" s="163" t="s">
        <v>3755</v>
      </c>
      <c r="L1475" s="163" t="s">
        <v>3755</v>
      </c>
      <c r="M1475" s="167" t="s">
        <v>3756</v>
      </c>
      <c r="N1475" s="167" t="s">
        <v>3757</v>
      </c>
      <c r="O1475" s="167" t="s">
        <v>3677</v>
      </c>
      <c r="P1475" s="163">
        <v>225</v>
      </c>
      <c r="Q1475" s="174">
        <v>1500</v>
      </c>
      <c r="R1475" s="175">
        <v>0.06</v>
      </c>
      <c r="S1475" s="176">
        <v>90</v>
      </c>
      <c r="T1475" s="164">
        <v>20250</v>
      </c>
      <c r="U1475" s="164">
        <v>7087.5</v>
      </c>
      <c r="V1475" s="164">
        <v>0.35</v>
      </c>
      <c r="W1475" s="164">
        <v>6075</v>
      </c>
      <c r="X1475" s="160">
        <v>0.3</v>
      </c>
      <c r="Y1475" s="164">
        <v>3037.5</v>
      </c>
      <c r="Z1475" s="177">
        <v>0.15</v>
      </c>
      <c r="AA1475" s="164">
        <v>3037.5</v>
      </c>
      <c r="AB1475" s="160">
        <v>0.15</v>
      </c>
      <c r="AC1475" s="164">
        <v>7087.5</v>
      </c>
      <c r="AD1475" s="235">
        <v>0.35</v>
      </c>
      <c r="AE1475" s="147">
        <v>7087.5</v>
      </c>
      <c r="AF1475" s="182"/>
      <c r="AH1475" s="34" t="s">
        <v>47</v>
      </c>
    </row>
    <row r="1476" s="114" customFormat="1" ht="48" spans="1:34">
      <c r="A1476" s="37">
        <v>98</v>
      </c>
      <c r="B1476" s="37" t="s">
        <v>46</v>
      </c>
      <c r="C1476" s="37" t="s">
        <v>3590</v>
      </c>
      <c r="D1476" s="34" t="s">
        <v>47</v>
      </c>
      <c r="E1476" s="163" t="s">
        <v>47</v>
      </c>
      <c r="F1476" s="163"/>
      <c r="G1476" s="34" t="s">
        <v>931</v>
      </c>
      <c r="H1476" s="166" t="s">
        <v>3758</v>
      </c>
      <c r="I1476" s="163" t="s">
        <v>3759</v>
      </c>
      <c r="J1476" s="163" t="s">
        <v>3759</v>
      </c>
      <c r="K1476" s="163" t="s">
        <v>3622</v>
      </c>
      <c r="L1476" s="163" t="s">
        <v>3622</v>
      </c>
      <c r="M1476" s="167" t="s">
        <v>3760</v>
      </c>
      <c r="N1476" s="167" t="s">
        <v>3639</v>
      </c>
      <c r="O1476" s="167" t="s">
        <v>3761</v>
      </c>
      <c r="P1476" s="163">
        <v>436</v>
      </c>
      <c r="Q1476" s="174">
        <v>1500</v>
      </c>
      <c r="R1476" s="175">
        <v>0.06</v>
      </c>
      <c r="S1476" s="176">
        <v>90</v>
      </c>
      <c r="T1476" s="164">
        <v>39240</v>
      </c>
      <c r="U1476" s="164">
        <v>13734</v>
      </c>
      <c r="V1476" s="164">
        <v>0.35</v>
      </c>
      <c r="W1476" s="164">
        <v>11772</v>
      </c>
      <c r="X1476" s="160">
        <v>0.3</v>
      </c>
      <c r="Y1476" s="164">
        <v>5886</v>
      </c>
      <c r="Z1476" s="177">
        <v>0.15</v>
      </c>
      <c r="AA1476" s="164">
        <v>5886</v>
      </c>
      <c r="AB1476" s="160">
        <v>0.15</v>
      </c>
      <c r="AC1476" s="164">
        <v>13734</v>
      </c>
      <c r="AD1476" s="235">
        <v>0.35</v>
      </c>
      <c r="AE1476" s="147">
        <v>13734</v>
      </c>
      <c r="AF1476" s="182"/>
      <c r="AH1476" s="34" t="s">
        <v>47</v>
      </c>
    </row>
    <row r="1477" s="114" customFormat="1" ht="48" spans="1:34">
      <c r="A1477" s="223">
        <v>1</v>
      </c>
      <c r="B1477" s="223" t="s">
        <v>49</v>
      </c>
      <c r="C1477" s="223" t="s">
        <v>3762</v>
      </c>
      <c r="D1477" s="224" t="s">
        <v>50</v>
      </c>
      <c r="E1477" s="225" t="s">
        <v>69</v>
      </c>
      <c r="F1477" s="223" t="s">
        <v>3763</v>
      </c>
      <c r="G1477" s="224" t="s">
        <v>114</v>
      </c>
      <c r="H1477" s="224" t="s">
        <v>3764</v>
      </c>
      <c r="I1477" s="223" t="s">
        <v>3765</v>
      </c>
      <c r="J1477" s="223" t="s">
        <v>3765</v>
      </c>
      <c r="K1477" s="226" t="s">
        <v>3766</v>
      </c>
      <c r="L1477" s="226" t="s">
        <v>3766</v>
      </c>
      <c r="M1477" s="227">
        <v>45671</v>
      </c>
      <c r="N1477" s="228">
        <v>45673</v>
      </c>
      <c r="O1477" s="227">
        <v>46037</v>
      </c>
      <c r="P1477" s="229">
        <v>70</v>
      </c>
      <c r="Q1477" s="225">
        <v>5000</v>
      </c>
      <c r="R1477" s="232">
        <v>0.08</v>
      </c>
      <c r="S1477" s="225">
        <v>400</v>
      </c>
      <c r="T1477" s="233">
        <v>28000</v>
      </c>
      <c r="U1477" s="233">
        <v>2800</v>
      </c>
      <c r="V1477" s="233">
        <v>0.1</v>
      </c>
      <c r="W1477" s="233">
        <v>14000</v>
      </c>
      <c r="X1477" s="233">
        <v>0.5</v>
      </c>
      <c r="Y1477" s="233">
        <v>7000</v>
      </c>
      <c r="Z1477" s="236">
        <v>0.25</v>
      </c>
      <c r="AA1477" s="233">
        <v>7000</v>
      </c>
      <c r="AB1477" s="233">
        <v>0.25</v>
      </c>
      <c r="AC1477" s="233">
        <v>11200</v>
      </c>
      <c r="AD1477" s="232">
        <v>0.4</v>
      </c>
      <c r="AE1477" s="147">
        <v>2800</v>
      </c>
      <c r="AF1477" s="226"/>
      <c r="AH1477" s="224" t="s">
        <v>50</v>
      </c>
    </row>
    <row r="1478" s="114" customFormat="1" ht="36" spans="1:34">
      <c r="A1478" s="223">
        <v>2</v>
      </c>
      <c r="B1478" s="223" t="s">
        <v>49</v>
      </c>
      <c r="C1478" s="223" t="s">
        <v>3767</v>
      </c>
      <c r="D1478" s="224" t="s">
        <v>50</v>
      </c>
      <c r="E1478" s="225" t="s">
        <v>69</v>
      </c>
      <c r="F1478" s="223" t="s">
        <v>3763</v>
      </c>
      <c r="G1478" s="224" t="s">
        <v>114</v>
      </c>
      <c r="H1478" s="224" t="s">
        <v>3768</v>
      </c>
      <c r="I1478" s="223" t="s">
        <v>3769</v>
      </c>
      <c r="J1478" s="223" t="s">
        <v>3769</v>
      </c>
      <c r="K1478" s="226" t="s">
        <v>3770</v>
      </c>
      <c r="L1478" s="226" t="s">
        <v>3770</v>
      </c>
      <c r="M1478" s="227">
        <v>45712</v>
      </c>
      <c r="N1478" s="227">
        <v>45716</v>
      </c>
      <c r="O1478" s="227">
        <v>46080</v>
      </c>
      <c r="P1478" s="229">
        <v>82</v>
      </c>
      <c r="Q1478" s="225">
        <v>5000</v>
      </c>
      <c r="R1478" s="232">
        <v>0.08</v>
      </c>
      <c r="S1478" s="225">
        <v>400</v>
      </c>
      <c r="T1478" s="233">
        <v>32800</v>
      </c>
      <c r="U1478" s="233">
        <v>3280</v>
      </c>
      <c r="V1478" s="233">
        <v>0.1</v>
      </c>
      <c r="W1478" s="233">
        <v>16400</v>
      </c>
      <c r="X1478" s="233">
        <v>0.5</v>
      </c>
      <c r="Y1478" s="233">
        <v>8200</v>
      </c>
      <c r="Z1478" s="236">
        <v>0.25</v>
      </c>
      <c r="AA1478" s="233">
        <v>8200</v>
      </c>
      <c r="AB1478" s="233">
        <v>0.25</v>
      </c>
      <c r="AC1478" s="233">
        <v>13120</v>
      </c>
      <c r="AD1478" s="232">
        <v>0.4</v>
      </c>
      <c r="AE1478" s="147">
        <v>3280</v>
      </c>
      <c r="AF1478" s="226"/>
      <c r="AH1478" s="224" t="s">
        <v>50</v>
      </c>
    </row>
    <row r="1479" s="114" customFormat="1" ht="36" spans="1:34">
      <c r="A1479" s="223">
        <v>3</v>
      </c>
      <c r="B1479" s="223" t="s">
        <v>49</v>
      </c>
      <c r="C1479" s="223" t="s">
        <v>3771</v>
      </c>
      <c r="D1479" s="224" t="s">
        <v>50</v>
      </c>
      <c r="E1479" s="225" t="s">
        <v>69</v>
      </c>
      <c r="F1479" s="223" t="s">
        <v>3763</v>
      </c>
      <c r="G1479" s="224" t="s">
        <v>114</v>
      </c>
      <c r="H1479" s="224" t="s">
        <v>3772</v>
      </c>
      <c r="I1479" s="223" t="s">
        <v>3773</v>
      </c>
      <c r="J1479" s="223" t="s">
        <v>3773</v>
      </c>
      <c r="K1479" s="226" t="s">
        <v>3774</v>
      </c>
      <c r="L1479" s="226" t="s">
        <v>3774</v>
      </c>
      <c r="M1479" s="227">
        <v>45712</v>
      </c>
      <c r="N1479" s="227">
        <v>45740</v>
      </c>
      <c r="O1479" s="227">
        <v>46104</v>
      </c>
      <c r="P1479" s="229">
        <v>50</v>
      </c>
      <c r="Q1479" s="225">
        <v>5000</v>
      </c>
      <c r="R1479" s="232">
        <v>0.08</v>
      </c>
      <c r="S1479" s="225">
        <v>400</v>
      </c>
      <c r="T1479" s="233">
        <v>20000</v>
      </c>
      <c r="U1479" s="233">
        <v>2000</v>
      </c>
      <c r="V1479" s="233">
        <v>0.1</v>
      </c>
      <c r="W1479" s="233">
        <v>10000</v>
      </c>
      <c r="X1479" s="233">
        <v>0.5</v>
      </c>
      <c r="Y1479" s="233">
        <v>5000</v>
      </c>
      <c r="Z1479" s="236">
        <v>0.25</v>
      </c>
      <c r="AA1479" s="233">
        <v>5000</v>
      </c>
      <c r="AB1479" s="233">
        <v>0.25</v>
      </c>
      <c r="AC1479" s="233">
        <v>8000</v>
      </c>
      <c r="AD1479" s="232">
        <v>0.4</v>
      </c>
      <c r="AE1479" s="147">
        <v>2000</v>
      </c>
      <c r="AF1479" s="226"/>
      <c r="AH1479" s="224" t="s">
        <v>50</v>
      </c>
    </row>
    <row r="1480" s="114" customFormat="1" ht="36" spans="1:34">
      <c r="A1480" s="223">
        <v>4</v>
      </c>
      <c r="B1480" s="223" t="s">
        <v>49</v>
      </c>
      <c r="C1480" s="223" t="s">
        <v>3767</v>
      </c>
      <c r="D1480" s="224" t="s">
        <v>50</v>
      </c>
      <c r="E1480" s="225" t="s">
        <v>69</v>
      </c>
      <c r="F1480" s="223" t="s">
        <v>3763</v>
      </c>
      <c r="G1480" s="224" t="s">
        <v>114</v>
      </c>
      <c r="H1480" s="224" t="s">
        <v>3775</v>
      </c>
      <c r="I1480" s="223" t="s">
        <v>3776</v>
      </c>
      <c r="J1480" s="223" t="s">
        <v>3776</v>
      </c>
      <c r="K1480" s="226" t="s">
        <v>3777</v>
      </c>
      <c r="L1480" s="226" t="s">
        <v>3777</v>
      </c>
      <c r="M1480" s="227">
        <v>45736</v>
      </c>
      <c r="N1480" s="227">
        <v>45741</v>
      </c>
      <c r="O1480" s="227">
        <v>46105</v>
      </c>
      <c r="P1480" s="229">
        <v>90</v>
      </c>
      <c r="Q1480" s="225">
        <v>5000</v>
      </c>
      <c r="R1480" s="232">
        <v>0.08</v>
      </c>
      <c r="S1480" s="225">
        <v>400</v>
      </c>
      <c r="T1480" s="233">
        <v>36000</v>
      </c>
      <c r="U1480" s="233">
        <v>3600</v>
      </c>
      <c r="V1480" s="233">
        <v>0.1</v>
      </c>
      <c r="W1480" s="233">
        <v>18000</v>
      </c>
      <c r="X1480" s="233">
        <v>0.5</v>
      </c>
      <c r="Y1480" s="233">
        <v>9000</v>
      </c>
      <c r="Z1480" s="236">
        <v>0.25</v>
      </c>
      <c r="AA1480" s="233">
        <v>9000</v>
      </c>
      <c r="AB1480" s="233">
        <v>0.25</v>
      </c>
      <c r="AC1480" s="233">
        <v>14400</v>
      </c>
      <c r="AD1480" s="232">
        <v>0.4</v>
      </c>
      <c r="AE1480" s="147">
        <v>3600</v>
      </c>
      <c r="AF1480" s="226"/>
      <c r="AH1480" s="224" t="s">
        <v>50</v>
      </c>
    </row>
    <row r="1481" s="114" customFormat="1" ht="36" spans="1:34">
      <c r="A1481" s="223">
        <v>5</v>
      </c>
      <c r="B1481" s="223" t="s">
        <v>49</v>
      </c>
      <c r="C1481" s="223" t="s">
        <v>3767</v>
      </c>
      <c r="D1481" s="224" t="s">
        <v>50</v>
      </c>
      <c r="E1481" s="225" t="s">
        <v>69</v>
      </c>
      <c r="F1481" s="223" t="s">
        <v>3763</v>
      </c>
      <c r="G1481" s="224" t="s">
        <v>114</v>
      </c>
      <c r="H1481" s="224" t="s">
        <v>3778</v>
      </c>
      <c r="I1481" s="223" t="s">
        <v>3779</v>
      </c>
      <c r="J1481" s="223" t="s">
        <v>3779</v>
      </c>
      <c r="K1481" s="226" t="s">
        <v>3777</v>
      </c>
      <c r="L1481" s="226" t="s">
        <v>3777</v>
      </c>
      <c r="M1481" s="227">
        <v>45737</v>
      </c>
      <c r="N1481" s="227">
        <v>45741</v>
      </c>
      <c r="O1481" s="227">
        <v>46105</v>
      </c>
      <c r="P1481" s="229">
        <v>120</v>
      </c>
      <c r="Q1481" s="225">
        <v>5000</v>
      </c>
      <c r="R1481" s="232">
        <v>0.08</v>
      </c>
      <c r="S1481" s="225">
        <v>400</v>
      </c>
      <c r="T1481" s="233">
        <v>48000</v>
      </c>
      <c r="U1481" s="233">
        <v>4800</v>
      </c>
      <c r="V1481" s="233">
        <v>0.1</v>
      </c>
      <c r="W1481" s="233">
        <v>24000</v>
      </c>
      <c r="X1481" s="233">
        <v>0.5</v>
      </c>
      <c r="Y1481" s="233">
        <v>12000</v>
      </c>
      <c r="Z1481" s="236">
        <v>0.25</v>
      </c>
      <c r="AA1481" s="233">
        <v>12000</v>
      </c>
      <c r="AB1481" s="233">
        <v>0.25</v>
      </c>
      <c r="AC1481" s="233">
        <v>19200</v>
      </c>
      <c r="AD1481" s="232">
        <v>0.4</v>
      </c>
      <c r="AE1481" s="147">
        <v>4800</v>
      </c>
      <c r="AF1481" s="226"/>
      <c r="AH1481" s="224" t="s">
        <v>50</v>
      </c>
    </row>
    <row r="1482" s="114" customFormat="1" ht="48" spans="1:34">
      <c r="A1482" s="223">
        <v>6</v>
      </c>
      <c r="B1482" s="223" t="s">
        <v>49</v>
      </c>
      <c r="C1482" s="223" t="s">
        <v>3780</v>
      </c>
      <c r="D1482" s="224" t="s">
        <v>50</v>
      </c>
      <c r="E1482" s="225" t="s">
        <v>69</v>
      </c>
      <c r="F1482" s="223" t="s">
        <v>3763</v>
      </c>
      <c r="G1482" s="224" t="s">
        <v>114</v>
      </c>
      <c r="H1482" s="224" t="s">
        <v>3781</v>
      </c>
      <c r="I1482" s="224" t="s">
        <v>3782</v>
      </c>
      <c r="J1482" s="224" t="s">
        <v>3782</v>
      </c>
      <c r="K1482" s="226" t="s">
        <v>3783</v>
      </c>
      <c r="L1482" s="226" t="s">
        <v>3783</v>
      </c>
      <c r="M1482" s="227">
        <v>45743</v>
      </c>
      <c r="N1482" s="227">
        <v>45747</v>
      </c>
      <c r="O1482" s="227">
        <v>46111</v>
      </c>
      <c r="P1482" s="229">
        <v>235</v>
      </c>
      <c r="Q1482" s="225">
        <v>5000</v>
      </c>
      <c r="R1482" s="232">
        <v>0.08</v>
      </c>
      <c r="S1482" s="225">
        <v>400</v>
      </c>
      <c r="T1482" s="233">
        <v>94000</v>
      </c>
      <c r="U1482" s="233">
        <v>9400</v>
      </c>
      <c r="V1482" s="233">
        <v>0.1</v>
      </c>
      <c r="W1482" s="233">
        <v>47000</v>
      </c>
      <c r="X1482" s="233">
        <v>0.5</v>
      </c>
      <c r="Y1482" s="233">
        <v>23500</v>
      </c>
      <c r="Z1482" s="236">
        <v>0.25</v>
      </c>
      <c r="AA1482" s="233">
        <v>23500</v>
      </c>
      <c r="AB1482" s="233">
        <v>0.25</v>
      </c>
      <c r="AC1482" s="233">
        <v>37600</v>
      </c>
      <c r="AD1482" s="232">
        <v>0.4</v>
      </c>
      <c r="AE1482" s="147">
        <v>9400</v>
      </c>
      <c r="AF1482" s="226"/>
      <c r="AH1482" s="224" t="s">
        <v>50</v>
      </c>
    </row>
    <row r="1483" s="114" customFormat="1" ht="36" spans="1:34">
      <c r="A1483" s="223">
        <v>7</v>
      </c>
      <c r="B1483" s="223" t="s">
        <v>49</v>
      </c>
      <c r="C1483" s="223" t="s">
        <v>3784</v>
      </c>
      <c r="D1483" s="223" t="s">
        <v>51</v>
      </c>
      <c r="E1483" s="225" t="s">
        <v>3785</v>
      </c>
      <c r="F1483" s="224" t="s">
        <v>3786</v>
      </c>
      <c r="G1483" s="224" t="s">
        <v>114</v>
      </c>
      <c r="H1483" s="224" t="s">
        <v>3787</v>
      </c>
      <c r="I1483" s="223" t="s">
        <v>3788</v>
      </c>
      <c r="J1483" s="223" t="s">
        <v>3788</v>
      </c>
      <c r="K1483" s="223" t="s">
        <v>3789</v>
      </c>
      <c r="L1483" s="223" t="s">
        <v>3789</v>
      </c>
      <c r="M1483" s="227">
        <v>45667</v>
      </c>
      <c r="N1483" s="227">
        <v>45677</v>
      </c>
      <c r="O1483" s="227">
        <v>46041</v>
      </c>
      <c r="P1483" s="229">
        <v>100.35</v>
      </c>
      <c r="Q1483" s="225">
        <v>9000</v>
      </c>
      <c r="R1483" s="232">
        <v>0.08</v>
      </c>
      <c r="S1483" s="225">
        <v>720</v>
      </c>
      <c r="T1483" s="233">
        <v>72252</v>
      </c>
      <c r="U1483" s="233">
        <v>7225.2</v>
      </c>
      <c r="V1483" s="233">
        <v>0.1</v>
      </c>
      <c r="W1483" s="233">
        <v>28900.8</v>
      </c>
      <c r="X1483" s="233">
        <v>0.4</v>
      </c>
      <c r="Y1483" s="233">
        <v>14450.4</v>
      </c>
      <c r="Z1483" s="236">
        <v>0.2</v>
      </c>
      <c r="AA1483" s="233">
        <v>14450.4</v>
      </c>
      <c r="AB1483" s="233">
        <v>0.2</v>
      </c>
      <c r="AC1483" s="233">
        <v>36126</v>
      </c>
      <c r="AD1483" s="232">
        <v>0.5</v>
      </c>
      <c r="AE1483" s="147">
        <v>7225.2</v>
      </c>
      <c r="AF1483" s="226"/>
      <c r="AH1483" s="223" t="s">
        <v>51</v>
      </c>
    </row>
    <row r="1484" s="114" customFormat="1" ht="36" spans="1:34">
      <c r="A1484" s="223">
        <v>8</v>
      </c>
      <c r="B1484" s="223" t="s">
        <v>49</v>
      </c>
      <c r="C1484" s="223" t="s">
        <v>3784</v>
      </c>
      <c r="D1484" s="223" t="s">
        <v>51</v>
      </c>
      <c r="E1484" s="225" t="s">
        <v>3785</v>
      </c>
      <c r="F1484" s="224" t="s">
        <v>3790</v>
      </c>
      <c r="G1484" s="224" t="s">
        <v>114</v>
      </c>
      <c r="H1484" s="224" t="s">
        <v>3787</v>
      </c>
      <c r="I1484" s="223" t="s">
        <v>3788</v>
      </c>
      <c r="J1484" s="223" t="s">
        <v>3788</v>
      </c>
      <c r="K1484" s="223" t="s">
        <v>3789</v>
      </c>
      <c r="L1484" s="223" t="s">
        <v>3789</v>
      </c>
      <c r="M1484" s="227">
        <v>45667</v>
      </c>
      <c r="N1484" s="227">
        <v>45677</v>
      </c>
      <c r="O1484" s="227">
        <v>46041</v>
      </c>
      <c r="P1484" s="229">
        <v>100</v>
      </c>
      <c r="Q1484" s="225">
        <v>9000</v>
      </c>
      <c r="R1484" s="232">
        <v>0.08</v>
      </c>
      <c r="S1484" s="225">
        <v>720</v>
      </c>
      <c r="T1484" s="233">
        <v>72000</v>
      </c>
      <c r="U1484" s="233">
        <v>7200</v>
      </c>
      <c r="V1484" s="233">
        <v>0.1</v>
      </c>
      <c r="W1484" s="233">
        <v>28800</v>
      </c>
      <c r="X1484" s="233">
        <v>0.4</v>
      </c>
      <c r="Y1484" s="233">
        <v>14400</v>
      </c>
      <c r="Z1484" s="236">
        <v>0.2</v>
      </c>
      <c r="AA1484" s="233">
        <v>14400</v>
      </c>
      <c r="AB1484" s="233">
        <v>0.2</v>
      </c>
      <c r="AC1484" s="233">
        <v>36000</v>
      </c>
      <c r="AD1484" s="232">
        <v>0.5</v>
      </c>
      <c r="AE1484" s="147">
        <v>7200</v>
      </c>
      <c r="AF1484" s="226"/>
      <c r="AH1484" s="223" t="s">
        <v>51</v>
      </c>
    </row>
    <row r="1485" s="114" customFormat="1" ht="36" spans="1:34">
      <c r="A1485" s="223">
        <v>9</v>
      </c>
      <c r="B1485" s="223" t="s">
        <v>49</v>
      </c>
      <c r="C1485" s="223" t="s">
        <v>3784</v>
      </c>
      <c r="D1485" s="223" t="s">
        <v>51</v>
      </c>
      <c r="E1485" s="225" t="s">
        <v>3785</v>
      </c>
      <c r="F1485" s="223" t="s">
        <v>3786</v>
      </c>
      <c r="G1485" s="224" t="s">
        <v>114</v>
      </c>
      <c r="H1485" s="224" t="s">
        <v>3791</v>
      </c>
      <c r="I1485" s="223" t="s">
        <v>3792</v>
      </c>
      <c r="J1485" s="223" t="s">
        <v>3792</v>
      </c>
      <c r="K1485" s="223" t="s">
        <v>3789</v>
      </c>
      <c r="L1485" s="223" t="s">
        <v>3789</v>
      </c>
      <c r="M1485" s="227">
        <v>45665</v>
      </c>
      <c r="N1485" s="227">
        <v>45667</v>
      </c>
      <c r="O1485" s="227">
        <v>46031</v>
      </c>
      <c r="P1485" s="229">
        <v>41.3</v>
      </c>
      <c r="Q1485" s="225">
        <v>9000</v>
      </c>
      <c r="R1485" s="232">
        <v>0.08</v>
      </c>
      <c r="S1485" s="225">
        <v>720</v>
      </c>
      <c r="T1485" s="233">
        <v>29736</v>
      </c>
      <c r="U1485" s="233">
        <v>2973.6</v>
      </c>
      <c r="V1485" s="233">
        <v>0.1</v>
      </c>
      <c r="W1485" s="233">
        <v>11894.4</v>
      </c>
      <c r="X1485" s="233">
        <v>0.4</v>
      </c>
      <c r="Y1485" s="233">
        <v>5947.2</v>
      </c>
      <c r="Z1485" s="236">
        <v>0.2</v>
      </c>
      <c r="AA1485" s="233">
        <v>5947.2</v>
      </c>
      <c r="AB1485" s="233">
        <v>0.2</v>
      </c>
      <c r="AC1485" s="237">
        <v>14868</v>
      </c>
      <c r="AD1485" s="232">
        <v>0.5</v>
      </c>
      <c r="AE1485" s="147">
        <v>2973.6</v>
      </c>
      <c r="AF1485" s="226"/>
      <c r="AH1485" s="223" t="s">
        <v>51</v>
      </c>
    </row>
    <row r="1486" s="114" customFormat="1" ht="36" spans="1:34">
      <c r="A1486" s="223">
        <v>10</v>
      </c>
      <c r="B1486" s="223" t="s">
        <v>49</v>
      </c>
      <c r="C1486" s="223" t="s">
        <v>3784</v>
      </c>
      <c r="D1486" s="223" t="s">
        <v>51</v>
      </c>
      <c r="E1486" s="225" t="s">
        <v>3785</v>
      </c>
      <c r="F1486" s="223" t="s">
        <v>3790</v>
      </c>
      <c r="G1486" s="224" t="s">
        <v>114</v>
      </c>
      <c r="H1486" s="224" t="s">
        <v>3791</v>
      </c>
      <c r="I1486" s="223" t="s">
        <v>3792</v>
      </c>
      <c r="J1486" s="223" t="s">
        <v>3792</v>
      </c>
      <c r="K1486" s="223" t="s">
        <v>3789</v>
      </c>
      <c r="L1486" s="223" t="s">
        <v>3789</v>
      </c>
      <c r="M1486" s="227">
        <v>45665</v>
      </c>
      <c r="N1486" s="227">
        <v>45667</v>
      </c>
      <c r="O1486" s="227">
        <v>46031</v>
      </c>
      <c r="P1486" s="229">
        <v>41</v>
      </c>
      <c r="Q1486" s="225">
        <v>9000</v>
      </c>
      <c r="R1486" s="232">
        <v>0.08</v>
      </c>
      <c r="S1486" s="225">
        <v>720</v>
      </c>
      <c r="T1486" s="233">
        <v>29520</v>
      </c>
      <c r="U1486" s="233">
        <v>2952</v>
      </c>
      <c r="V1486" s="233">
        <v>0.1</v>
      </c>
      <c r="W1486" s="233">
        <v>11808</v>
      </c>
      <c r="X1486" s="233">
        <v>0.4</v>
      </c>
      <c r="Y1486" s="233">
        <v>5904</v>
      </c>
      <c r="Z1486" s="236">
        <v>0.2</v>
      </c>
      <c r="AA1486" s="233">
        <v>5904</v>
      </c>
      <c r="AB1486" s="233">
        <v>0.2</v>
      </c>
      <c r="AC1486" s="237">
        <v>14760</v>
      </c>
      <c r="AD1486" s="232">
        <v>0.5</v>
      </c>
      <c r="AE1486" s="147">
        <v>2952</v>
      </c>
      <c r="AF1486" s="226"/>
      <c r="AH1486" s="223" t="s">
        <v>51</v>
      </c>
    </row>
    <row r="1487" s="114" customFormat="1" ht="36" spans="1:34">
      <c r="A1487" s="223">
        <v>11</v>
      </c>
      <c r="B1487" s="223" t="s">
        <v>49</v>
      </c>
      <c r="C1487" s="223" t="s">
        <v>3793</v>
      </c>
      <c r="D1487" s="223" t="s">
        <v>51</v>
      </c>
      <c r="E1487" s="225" t="s">
        <v>3785</v>
      </c>
      <c r="F1487" s="223" t="s">
        <v>342</v>
      </c>
      <c r="G1487" s="224" t="s">
        <v>114</v>
      </c>
      <c r="H1487" s="224" t="s">
        <v>3794</v>
      </c>
      <c r="I1487" s="223" t="s">
        <v>3795</v>
      </c>
      <c r="J1487" s="223" t="s">
        <v>3795</v>
      </c>
      <c r="K1487" s="223" t="s">
        <v>3796</v>
      </c>
      <c r="L1487" s="223" t="s">
        <v>3796</v>
      </c>
      <c r="M1487" s="227">
        <v>45741</v>
      </c>
      <c r="N1487" s="227">
        <v>45745</v>
      </c>
      <c r="O1487" s="227">
        <v>46109</v>
      </c>
      <c r="P1487" s="229">
        <v>95</v>
      </c>
      <c r="Q1487" s="225">
        <v>9000</v>
      </c>
      <c r="R1487" s="232">
        <v>0.08</v>
      </c>
      <c r="S1487" s="225">
        <v>720</v>
      </c>
      <c r="T1487" s="233">
        <v>68400</v>
      </c>
      <c r="U1487" s="233">
        <v>6840</v>
      </c>
      <c r="V1487" s="233">
        <v>0.1</v>
      </c>
      <c r="W1487" s="233">
        <v>27360</v>
      </c>
      <c r="X1487" s="233">
        <v>0.4</v>
      </c>
      <c r="Y1487" s="233">
        <v>13680</v>
      </c>
      <c r="Z1487" s="236">
        <v>0.2</v>
      </c>
      <c r="AA1487" s="233">
        <v>13680</v>
      </c>
      <c r="AB1487" s="233">
        <v>0.2</v>
      </c>
      <c r="AC1487" s="237">
        <v>34200</v>
      </c>
      <c r="AD1487" s="232">
        <v>0.5</v>
      </c>
      <c r="AE1487" s="147">
        <v>6840</v>
      </c>
      <c r="AF1487" s="226"/>
      <c r="AH1487" s="223" t="s">
        <v>51</v>
      </c>
    </row>
    <row r="1488" s="114" customFormat="1" ht="36" spans="1:34">
      <c r="A1488" s="223">
        <v>12</v>
      </c>
      <c r="B1488" s="223" t="s">
        <v>49</v>
      </c>
      <c r="C1488" s="223" t="s">
        <v>3793</v>
      </c>
      <c r="D1488" s="223" t="s">
        <v>51</v>
      </c>
      <c r="E1488" s="225" t="s">
        <v>3785</v>
      </c>
      <c r="F1488" s="224" t="s">
        <v>3786</v>
      </c>
      <c r="G1488" s="224" t="s">
        <v>114</v>
      </c>
      <c r="H1488" s="224" t="s">
        <v>3797</v>
      </c>
      <c r="I1488" s="223" t="s">
        <v>3798</v>
      </c>
      <c r="J1488" s="223" t="s">
        <v>3798</v>
      </c>
      <c r="K1488" s="223" t="s">
        <v>3799</v>
      </c>
      <c r="L1488" s="223" t="s">
        <v>3799</v>
      </c>
      <c r="M1488" s="227">
        <v>45737</v>
      </c>
      <c r="N1488" s="227">
        <v>45741</v>
      </c>
      <c r="O1488" s="227">
        <v>46105</v>
      </c>
      <c r="P1488" s="229">
        <v>23.9</v>
      </c>
      <c r="Q1488" s="225">
        <v>9000</v>
      </c>
      <c r="R1488" s="232">
        <v>0.08</v>
      </c>
      <c r="S1488" s="225">
        <v>720</v>
      </c>
      <c r="T1488" s="233">
        <v>17208</v>
      </c>
      <c r="U1488" s="233">
        <v>1720.8</v>
      </c>
      <c r="V1488" s="233">
        <v>0.1</v>
      </c>
      <c r="W1488" s="233">
        <v>6883.2</v>
      </c>
      <c r="X1488" s="233">
        <v>0.4</v>
      </c>
      <c r="Y1488" s="233">
        <v>3441.6</v>
      </c>
      <c r="Z1488" s="236">
        <v>0.2</v>
      </c>
      <c r="AA1488" s="233">
        <v>3441.6</v>
      </c>
      <c r="AB1488" s="233">
        <v>0.2</v>
      </c>
      <c r="AC1488" s="237">
        <v>8604</v>
      </c>
      <c r="AD1488" s="232">
        <v>0.5</v>
      </c>
      <c r="AE1488" s="147">
        <v>1720.8</v>
      </c>
      <c r="AF1488" s="226"/>
      <c r="AH1488" s="223" t="s">
        <v>51</v>
      </c>
    </row>
    <row r="1489" s="114" customFormat="1" ht="36" spans="1:34">
      <c r="A1489" s="223">
        <v>13</v>
      </c>
      <c r="B1489" s="223" t="s">
        <v>49</v>
      </c>
      <c r="C1489" s="223" t="s">
        <v>3793</v>
      </c>
      <c r="D1489" s="223" t="s">
        <v>51</v>
      </c>
      <c r="E1489" s="225" t="s">
        <v>3785</v>
      </c>
      <c r="F1489" s="224" t="s">
        <v>3790</v>
      </c>
      <c r="G1489" s="224" t="s">
        <v>114</v>
      </c>
      <c r="H1489" s="224" t="s">
        <v>3797</v>
      </c>
      <c r="I1489" s="223" t="s">
        <v>3798</v>
      </c>
      <c r="J1489" s="223" t="s">
        <v>3798</v>
      </c>
      <c r="K1489" s="223" t="s">
        <v>3799</v>
      </c>
      <c r="L1489" s="223" t="s">
        <v>3799</v>
      </c>
      <c r="M1489" s="227">
        <v>45737</v>
      </c>
      <c r="N1489" s="227">
        <v>45741</v>
      </c>
      <c r="O1489" s="227">
        <v>46105</v>
      </c>
      <c r="P1489" s="229">
        <v>20</v>
      </c>
      <c r="Q1489" s="225">
        <v>9000</v>
      </c>
      <c r="R1489" s="232">
        <v>0.08</v>
      </c>
      <c r="S1489" s="225">
        <v>720</v>
      </c>
      <c r="T1489" s="233">
        <v>14400</v>
      </c>
      <c r="U1489" s="233">
        <v>1440</v>
      </c>
      <c r="V1489" s="233">
        <v>0.1</v>
      </c>
      <c r="W1489" s="233">
        <v>5760</v>
      </c>
      <c r="X1489" s="233">
        <v>0.4</v>
      </c>
      <c r="Y1489" s="233">
        <v>2880</v>
      </c>
      <c r="Z1489" s="236">
        <v>0.2</v>
      </c>
      <c r="AA1489" s="233">
        <v>2880</v>
      </c>
      <c r="AB1489" s="233">
        <v>0.2</v>
      </c>
      <c r="AC1489" s="237">
        <v>7200</v>
      </c>
      <c r="AD1489" s="232">
        <v>0.5</v>
      </c>
      <c r="AE1489" s="147">
        <v>1440</v>
      </c>
      <c r="AF1489" s="226"/>
      <c r="AH1489" s="223" t="s">
        <v>51</v>
      </c>
    </row>
    <row r="1490" s="114" customFormat="1" ht="36" spans="1:34">
      <c r="A1490" s="223">
        <v>14</v>
      </c>
      <c r="B1490" s="223" t="s">
        <v>49</v>
      </c>
      <c r="C1490" s="223" t="s">
        <v>3793</v>
      </c>
      <c r="D1490" s="223" t="s">
        <v>51</v>
      </c>
      <c r="E1490" s="225" t="s">
        <v>3785</v>
      </c>
      <c r="F1490" s="224" t="s">
        <v>3786</v>
      </c>
      <c r="G1490" s="224" t="s">
        <v>114</v>
      </c>
      <c r="H1490" s="224" t="s">
        <v>3800</v>
      </c>
      <c r="I1490" s="223" t="s">
        <v>3801</v>
      </c>
      <c r="J1490" s="223" t="s">
        <v>3801</v>
      </c>
      <c r="K1490" s="223" t="s">
        <v>3796</v>
      </c>
      <c r="L1490" s="223" t="s">
        <v>3796</v>
      </c>
      <c r="M1490" s="227">
        <v>45735</v>
      </c>
      <c r="N1490" s="227">
        <v>45737</v>
      </c>
      <c r="O1490" s="227">
        <v>46101</v>
      </c>
      <c r="P1490" s="229">
        <v>25.8</v>
      </c>
      <c r="Q1490" s="225">
        <v>9000</v>
      </c>
      <c r="R1490" s="232">
        <v>0.08</v>
      </c>
      <c r="S1490" s="225">
        <v>720</v>
      </c>
      <c r="T1490" s="233">
        <v>18576</v>
      </c>
      <c r="U1490" s="233">
        <v>1857.6</v>
      </c>
      <c r="V1490" s="233">
        <v>0.1</v>
      </c>
      <c r="W1490" s="233">
        <v>7430.4</v>
      </c>
      <c r="X1490" s="233">
        <v>0.4</v>
      </c>
      <c r="Y1490" s="233">
        <v>3715.2</v>
      </c>
      <c r="Z1490" s="236">
        <v>0.2</v>
      </c>
      <c r="AA1490" s="233">
        <v>3715.2</v>
      </c>
      <c r="AB1490" s="233">
        <v>0.2</v>
      </c>
      <c r="AC1490" s="237">
        <v>9288</v>
      </c>
      <c r="AD1490" s="232">
        <v>0.5</v>
      </c>
      <c r="AE1490" s="147">
        <v>1857.6</v>
      </c>
      <c r="AF1490" s="226"/>
      <c r="AH1490" s="223" t="s">
        <v>51</v>
      </c>
    </row>
    <row r="1491" s="114" customFormat="1" ht="36" spans="1:34">
      <c r="A1491" s="223">
        <v>15</v>
      </c>
      <c r="B1491" s="223" t="s">
        <v>49</v>
      </c>
      <c r="C1491" s="223" t="s">
        <v>3793</v>
      </c>
      <c r="D1491" s="223" t="s">
        <v>51</v>
      </c>
      <c r="E1491" s="225" t="s">
        <v>3785</v>
      </c>
      <c r="F1491" s="224" t="s">
        <v>3790</v>
      </c>
      <c r="G1491" s="224" t="s">
        <v>114</v>
      </c>
      <c r="H1491" s="224" t="s">
        <v>3800</v>
      </c>
      <c r="I1491" s="223" t="s">
        <v>3801</v>
      </c>
      <c r="J1491" s="223" t="s">
        <v>3801</v>
      </c>
      <c r="K1491" s="223" t="s">
        <v>3796</v>
      </c>
      <c r="L1491" s="223" t="s">
        <v>3796</v>
      </c>
      <c r="M1491" s="227">
        <v>45735</v>
      </c>
      <c r="N1491" s="227">
        <v>45737</v>
      </c>
      <c r="O1491" s="227">
        <v>46101</v>
      </c>
      <c r="P1491" s="229">
        <v>20</v>
      </c>
      <c r="Q1491" s="225">
        <v>9000</v>
      </c>
      <c r="R1491" s="232">
        <v>0.08</v>
      </c>
      <c r="S1491" s="225">
        <v>720</v>
      </c>
      <c r="T1491" s="233">
        <v>14400</v>
      </c>
      <c r="U1491" s="233">
        <v>1440</v>
      </c>
      <c r="V1491" s="233">
        <v>0.1</v>
      </c>
      <c r="W1491" s="233">
        <v>5760</v>
      </c>
      <c r="X1491" s="233">
        <v>0.4</v>
      </c>
      <c r="Y1491" s="233">
        <v>2880</v>
      </c>
      <c r="Z1491" s="236">
        <v>0.2</v>
      </c>
      <c r="AA1491" s="233">
        <v>2880</v>
      </c>
      <c r="AB1491" s="233">
        <v>0.2</v>
      </c>
      <c r="AC1491" s="237">
        <v>7200</v>
      </c>
      <c r="AD1491" s="232">
        <v>0.5</v>
      </c>
      <c r="AE1491" s="147">
        <v>1440</v>
      </c>
      <c r="AF1491" s="226"/>
      <c r="AH1491" s="223" t="s">
        <v>51</v>
      </c>
    </row>
    <row r="1492" s="114" customFormat="1" ht="36" spans="1:34">
      <c r="A1492" s="223">
        <v>16</v>
      </c>
      <c r="B1492" s="223" t="s">
        <v>49</v>
      </c>
      <c r="C1492" s="223" t="s">
        <v>3793</v>
      </c>
      <c r="D1492" s="223" t="s">
        <v>51</v>
      </c>
      <c r="E1492" s="225" t="s">
        <v>3785</v>
      </c>
      <c r="F1492" s="224" t="s">
        <v>3786</v>
      </c>
      <c r="G1492" s="224" t="s">
        <v>114</v>
      </c>
      <c r="H1492" s="224" t="s">
        <v>3802</v>
      </c>
      <c r="I1492" s="223" t="s">
        <v>3803</v>
      </c>
      <c r="J1492" s="223" t="s">
        <v>3803</v>
      </c>
      <c r="K1492" s="223" t="s">
        <v>3796</v>
      </c>
      <c r="L1492" s="223" t="s">
        <v>3796</v>
      </c>
      <c r="M1492" s="227">
        <v>45740</v>
      </c>
      <c r="N1492" s="230">
        <v>45744</v>
      </c>
      <c r="O1492" s="227">
        <v>46108</v>
      </c>
      <c r="P1492" s="229">
        <v>35.4</v>
      </c>
      <c r="Q1492" s="225">
        <v>9000</v>
      </c>
      <c r="R1492" s="232">
        <v>0.08</v>
      </c>
      <c r="S1492" s="225">
        <v>720</v>
      </c>
      <c r="T1492" s="233">
        <v>25488</v>
      </c>
      <c r="U1492" s="233">
        <v>2548.8</v>
      </c>
      <c r="V1492" s="233">
        <v>0.1</v>
      </c>
      <c r="W1492" s="233">
        <v>10195.2</v>
      </c>
      <c r="X1492" s="233">
        <v>0.4</v>
      </c>
      <c r="Y1492" s="233">
        <v>5097.6</v>
      </c>
      <c r="Z1492" s="236">
        <v>0.2</v>
      </c>
      <c r="AA1492" s="233">
        <v>5097.6</v>
      </c>
      <c r="AB1492" s="233">
        <v>0.2</v>
      </c>
      <c r="AC1492" s="237">
        <v>12744</v>
      </c>
      <c r="AD1492" s="232">
        <v>0.5</v>
      </c>
      <c r="AE1492" s="147">
        <v>2548.8</v>
      </c>
      <c r="AF1492" s="226"/>
      <c r="AH1492" s="223" t="s">
        <v>51</v>
      </c>
    </row>
    <row r="1493" s="114" customFormat="1" ht="36" spans="1:34">
      <c r="A1493" s="223">
        <v>17</v>
      </c>
      <c r="B1493" s="223" t="s">
        <v>49</v>
      </c>
      <c r="C1493" s="223" t="s">
        <v>3793</v>
      </c>
      <c r="D1493" s="223" t="s">
        <v>51</v>
      </c>
      <c r="E1493" s="225" t="s">
        <v>3785</v>
      </c>
      <c r="F1493" s="224" t="s">
        <v>3790</v>
      </c>
      <c r="G1493" s="224" t="s">
        <v>114</v>
      </c>
      <c r="H1493" s="224" t="s">
        <v>3802</v>
      </c>
      <c r="I1493" s="223" t="s">
        <v>3803</v>
      </c>
      <c r="J1493" s="223" t="s">
        <v>3803</v>
      </c>
      <c r="K1493" s="223" t="s">
        <v>3796</v>
      </c>
      <c r="L1493" s="223" t="s">
        <v>3796</v>
      </c>
      <c r="M1493" s="227">
        <v>45740</v>
      </c>
      <c r="N1493" s="227">
        <v>45744</v>
      </c>
      <c r="O1493" s="227">
        <v>46108</v>
      </c>
      <c r="P1493" s="229">
        <v>40</v>
      </c>
      <c r="Q1493" s="225">
        <v>9000</v>
      </c>
      <c r="R1493" s="232">
        <v>0.08</v>
      </c>
      <c r="S1493" s="225">
        <v>720</v>
      </c>
      <c r="T1493" s="233">
        <v>28800</v>
      </c>
      <c r="U1493" s="233">
        <v>2880</v>
      </c>
      <c r="V1493" s="233">
        <v>0.1</v>
      </c>
      <c r="W1493" s="233">
        <v>11520</v>
      </c>
      <c r="X1493" s="233">
        <v>0.4</v>
      </c>
      <c r="Y1493" s="233">
        <v>5760</v>
      </c>
      <c r="Z1493" s="236">
        <v>0.2</v>
      </c>
      <c r="AA1493" s="233">
        <v>5760</v>
      </c>
      <c r="AB1493" s="233">
        <v>0.2</v>
      </c>
      <c r="AC1493" s="237">
        <v>14400</v>
      </c>
      <c r="AD1493" s="232">
        <v>0.5</v>
      </c>
      <c r="AE1493" s="147">
        <v>2880</v>
      </c>
      <c r="AF1493" s="226"/>
      <c r="AH1493" s="223" t="s">
        <v>51</v>
      </c>
    </row>
    <row r="1494" s="114" customFormat="1" ht="36" spans="1:34">
      <c r="A1494" s="223">
        <v>18</v>
      </c>
      <c r="B1494" s="223" t="s">
        <v>49</v>
      </c>
      <c r="C1494" s="223" t="s">
        <v>3793</v>
      </c>
      <c r="D1494" s="223" t="s">
        <v>51</v>
      </c>
      <c r="E1494" s="225" t="s">
        <v>3785</v>
      </c>
      <c r="F1494" s="223" t="s">
        <v>3786</v>
      </c>
      <c r="G1494" s="224" t="s">
        <v>114</v>
      </c>
      <c r="H1494" s="224" t="s">
        <v>3804</v>
      </c>
      <c r="I1494" s="223" t="s">
        <v>3805</v>
      </c>
      <c r="J1494" s="223" t="s">
        <v>3805</v>
      </c>
      <c r="K1494" s="223" t="s">
        <v>3796</v>
      </c>
      <c r="L1494" s="223" t="s">
        <v>3796</v>
      </c>
      <c r="M1494" s="227">
        <v>45740</v>
      </c>
      <c r="N1494" s="227">
        <v>45747</v>
      </c>
      <c r="O1494" s="227">
        <v>46111</v>
      </c>
      <c r="P1494" s="229">
        <v>163.8</v>
      </c>
      <c r="Q1494" s="225">
        <v>9000</v>
      </c>
      <c r="R1494" s="232">
        <v>0.08</v>
      </c>
      <c r="S1494" s="225">
        <v>720</v>
      </c>
      <c r="T1494" s="233">
        <v>117936</v>
      </c>
      <c r="U1494" s="233">
        <v>11793.6</v>
      </c>
      <c r="V1494" s="233">
        <v>0.1</v>
      </c>
      <c r="W1494" s="233">
        <v>47174.4</v>
      </c>
      <c r="X1494" s="233">
        <v>0.4</v>
      </c>
      <c r="Y1494" s="233">
        <v>23587.2</v>
      </c>
      <c r="Z1494" s="236">
        <v>0.2</v>
      </c>
      <c r="AA1494" s="233">
        <v>23587.2</v>
      </c>
      <c r="AB1494" s="233">
        <v>0.2</v>
      </c>
      <c r="AC1494" s="237">
        <v>58968</v>
      </c>
      <c r="AD1494" s="232">
        <v>0.5</v>
      </c>
      <c r="AE1494" s="147">
        <v>11793.6</v>
      </c>
      <c r="AF1494" s="226"/>
      <c r="AH1494" s="223" t="s">
        <v>51</v>
      </c>
    </row>
    <row r="1495" s="114" customFormat="1" ht="36" spans="1:34">
      <c r="A1495" s="223">
        <v>19</v>
      </c>
      <c r="B1495" s="223" t="s">
        <v>49</v>
      </c>
      <c r="C1495" s="223" t="s">
        <v>3793</v>
      </c>
      <c r="D1495" s="223" t="s">
        <v>51</v>
      </c>
      <c r="E1495" s="225" t="s">
        <v>3785</v>
      </c>
      <c r="F1495" s="223" t="s">
        <v>3790</v>
      </c>
      <c r="G1495" s="224" t="s">
        <v>114</v>
      </c>
      <c r="H1495" s="224" t="s">
        <v>3806</v>
      </c>
      <c r="I1495" s="223" t="s">
        <v>3807</v>
      </c>
      <c r="J1495" s="223" t="s">
        <v>3807</v>
      </c>
      <c r="K1495" s="223" t="s">
        <v>3796</v>
      </c>
      <c r="L1495" s="223" t="s">
        <v>3796</v>
      </c>
      <c r="M1495" s="227">
        <v>45743</v>
      </c>
      <c r="N1495" s="227">
        <v>45747</v>
      </c>
      <c r="O1495" s="227">
        <v>46111</v>
      </c>
      <c r="P1495" s="229">
        <v>48.5</v>
      </c>
      <c r="Q1495" s="225">
        <v>9000</v>
      </c>
      <c r="R1495" s="232">
        <v>0.08</v>
      </c>
      <c r="S1495" s="225">
        <v>720</v>
      </c>
      <c r="T1495" s="233">
        <v>34920</v>
      </c>
      <c r="U1495" s="233">
        <v>3492</v>
      </c>
      <c r="V1495" s="233">
        <v>0.1</v>
      </c>
      <c r="W1495" s="233">
        <v>13968</v>
      </c>
      <c r="X1495" s="233">
        <v>0.4</v>
      </c>
      <c r="Y1495" s="233">
        <v>6984</v>
      </c>
      <c r="Z1495" s="236">
        <v>0.2</v>
      </c>
      <c r="AA1495" s="233">
        <v>6984</v>
      </c>
      <c r="AB1495" s="233">
        <v>0.2</v>
      </c>
      <c r="AC1495" s="237">
        <v>17460</v>
      </c>
      <c r="AD1495" s="232">
        <v>0.5</v>
      </c>
      <c r="AE1495" s="147">
        <v>3492</v>
      </c>
      <c r="AF1495" s="226"/>
      <c r="AH1495" s="223" t="s">
        <v>51</v>
      </c>
    </row>
    <row r="1496" s="114" customFormat="1" ht="36" spans="1:34">
      <c r="A1496" s="223">
        <v>20</v>
      </c>
      <c r="B1496" s="223" t="s">
        <v>49</v>
      </c>
      <c r="C1496" s="223" t="s">
        <v>3793</v>
      </c>
      <c r="D1496" s="223" t="s">
        <v>51</v>
      </c>
      <c r="E1496" s="225" t="s">
        <v>3785</v>
      </c>
      <c r="F1496" s="223" t="s">
        <v>3786</v>
      </c>
      <c r="G1496" s="224" t="s">
        <v>114</v>
      </c>
      <c r="H1496" s="224" t="s">
        <v>3808</v>
      </c>
      <c r="I1496" s="223" t="s">
        <v>3809</v>
      </c>
      <c r="J1496" s="223" t="s">
        <v>3809</v>
      </c>
      <c r="K1496" s="223" t="s">
        <v>3796</v>
      </c>
      <c r="L1496" s="223" t="s">
        <v>3796</v>
      </c>
      <c r="M1496" s="227">
        <v>45742</v>
      </c>
      <c r="N1496" s="227">
        <v>45747</v>
      </c>
      <c r="O1496" s="227">
        <v>46111</v>
      </c>
      <c r="P1496" s="229">
        <v>308.23</v>
      </c>
      <c r="Q1496" s="225">
        <v>9000</v>
      </c>
      <c r="R1496" s="232">
        <v>0.08</v>
      </c>
      <c r="S1496" s="225">
        <v>720</v>
      </c>
      <c r="T1496" s="233">
        <v>221925.6</v>
      </c>
      <c r="U1496" s="233">
        <v>22192.56</v>
      </c>
      <c r="V1496" s="233">
        <v>0.1</v>
      </c>
      <c r="W1496" s="233">
        <v>88770.24</v>
      </c>
      <c r="X1496" s="233">
        <v>0.4</v>
      </c>
      <c r="Y1496" s="233">
        <v>44385.12</v>
      </c>
      <c r="Z1496" s="236">
        <v>0.2</v>
      </c>
      <c r="AA1496" s="233">
        <v>44385.12</v>
      </c>
      <c r="AB1496" s="233">
        <v>0.2</v>
      </c>
      <c r="AC1496" s="237">
        <v>110962.8</v>
      </c>
      <c r="AD1496" s="232">
        <v>0.5</v>
      </c>
      <c r="AE1496" s="147">
        <v>22192.56</v>
      </c>
      <c r="AF1496" s="226"/>
      <c r="AH1496" s="223" t="s">
        <v>51</v>
      </c>
    </row>
    <row r="1497" s="114" customFormat="1" ht="36" spans="1:34">
      <c r="A1497" s="223">
        <v>21</v>
      </c>
      <c r="B1497" s="223" t="s">
        <v>49</v>
      </c>
      <c r="C1497" s="223" t="s">
        <v>3793</v>
      </c>
      <c r="D1497" s="223" t="s">
        <v>51</v>
      </c>
      <c r="E1497" s="225" t="s">
        <v>3785</v>
      </c>
      <c r="F1497" s="223" t="s">
        <v>3790</v>
      </c>
      <c r="G1497" s="224" t="s">
        <v>114</v>
      </c>
      <c r="H1497" s="224" t="s">
        <v>3810</v>
      </c>
      <c r="I1497" s="223" t="s">
        <v>3811</v>
      </c>
      <c r="J1497" s="223" t="s">
        <v>3811</v>
      </c>
      <c r="K1497" s="223" t="s">
        <v>3796</v>
      </c>
      <c r="L1497" s="223" t="s">
        <v>3796</v>
      </c>
      <c r="M1497" s="227">
        <v>45743</v>
      </c>
      <c r="N1497" s="227">
        <v>45747</v>
      </c>
      <c r="O1497" s="227">
        <v>46111</v>
      </c>
      <c r="P1497" s="229">
        <v>73.9</v>
      </c>
      <c r="Q1497" s="225">
        <v>9000</v>
      </c>
      <c r="R1497" s="232">
        <v>0.08</v>
      </c>
      <c r="S1497" s="225">
        <v>720</v>
      </c>
      <c r="T1497" s="233">
        <v>53208</v>
      </c>
      <c r="U1497" s="233">
        <v>5320.8</v>
      </c>
      <c r="V1497" s="233">
        <v>0.1</v>
      </c>
      <c r="W1497" s="233">
        <v>21283.2</v>
      </c>
      <c r="X1497" s="233">
        <v>0.4</v>
      </c>
      <c r="Y1497" s="233">
        <v>10641.6</v>
      </c>
      <c r="Z1497" s="236">
        <v>0.2</v>
      </c>
      <c r="AA1497" s="233">
        <v>10641.6</v>
      </c>
      <c r="AB1497" s="233">
        <v>0.2</v>
      </c>
      <c r="AC1497" s="237">
        <v>26604</v>
      </c>
      <c r="AD1497" s="232">
        <v>0.5</v>
      </c>
      <c r="AE1497" s="147">
        <v>5320.8</v>
      </c>
      <c r="AF1497" s="226"/>
      <c r="AH1497" s="223" t="s">
        <v>51</v>
      </c>
    </row>
    <row r="1498" s="114" customFormat="1" ht="36" spans="1:34">
      <c r="A1498" s="223">
        <v>22</v>
      </c>
      <c r="B1498" s="223" t="s">
        <v>49</v>
      </c>
      <c r="C1498" s="223" t="s">
        <v>3793</v>
      </c>
      <c r="D1498" s="223" t="s">
        <v>51</v>
      </c>
      <c r="E1498" s="225" t="s">
        <v>3785</v>
      </c>
      <c r="F1498" s="224" t="s">
        <v>3786</v>
      </c>
      <c r="G1498" s="224" t="s">
        <v>114</v>
      </c>
      <c r="H1498" s="224" t="s">
        <v>3812</v>
      </c>
      <c r="I1498" s="223" t="s">
        <v>3798</v>
      </c>
      <c r="J1498" s="223" t="s">
        <v>3798</v>
      </c>
      <c r="K1498" s="223" t="s">
        <v>3796</v>
      </c>
      <c r="L1498" s="223" t="s">
        <v>3796</v>
      </c>
      <c r="M1498" s="227">
        <v>45744</v>
      </c>
      <c r="N1498" s="227">
        <v>45747</v>
      </c>
      <c r="O1498" s="227">
        <v>46111</v>
      </c>
      <c r="P1498" s="229">
        <v>40</v>
      </c>
      <c r="Q1498" s="225">
        <v>9000</v>
      </c>
      <c r="R1498" s="232">
        <v>0.08</v>
      </c>
      <c r="S1498" s="225">
        <v>720</v>
      </c>
      <c r="T1498" s="233">
        <v>28800</v>
      </c>
      <c r="U1498" s="233">
        <v>2880</v>
      </c>
      <c r="V1498" s="233">
        <v>0.1</v>
      </c>
      <c r="W1498" s="233">
        <v>11520</v>
      </c>
      <c r="X1498" s="233">
        <v>0.4</v>
      </c>
      <c r="Y1498" s="233">
        <v>5760</v>
      </c>
      <c r="Z1498" s="236">
        <v>0.2</v>
      </c>
      <c r="AA1498" s="233">
        <v>5760</v>
      </c>
      <c r="AB1498" s="233">
        <v>0.2</v>
      </c>
      <c r="AC1498" s="237">
        <v>14400</v>
      </c>
      <c r="AD1498" s="232">
        <v>0.5</v>
      </c>
      <c r="AE1498" s="147">
        <v>2880</v>
      </c>
      <c r="AF1498" s="226"/>
      <c r="AH1498" s="223" t="s">
        <v>51</v>
      </c>
    </row>
    <row r="1499" s="114" customFormat="1" ht="36" spans="1:34">
      <c r="A1499" s="223">
        <v>23</v>
      </c>
      <c r="B1499" s="223" t="s">
        <v>49</v>
      </c>
      <c r="C1499" s="223" t="s">
        <v>3793</v>
      </c>
      <c r="D1499" s="223" t="s">
        <v>51</v>
      </c>
      <c r="E1499" s="225" t="s">
        <v>3785</v>
      </c>
      <c r="F1499" s="224" t="s">
        <v>3790</v>
      </c>
      <c r="G1499" s="224" t="s">
        <v>114</v>
      </c>
      <c r="H1499" s="224" t="s">
        <v>3812</v>
      </c>
      <c r="I1499" s="223" t="s">
        <v>3798</v>
      </c>
      <c r="J1499" s="223" t="s">
        <v>3798</v>
      </c>
      <c r="K1499" s="223" t="s">
        <v>3796</v>
      </c>
      <c r="L1499" s="223" t="s">
        <v>3796</v>
      </c>
      <c r="M1499" s="227">
        <v>45744</v>
      </c>
      <c r="N1499" s="227">
        <v>45747</v>
      </c>
      <c r="O1499" s="227">
        <v>46111</v>
      </c>
      <c r="P1499" s="229">
        <v>36</v>
      </c>
      <c r="Q1499" s="225">
        <v>9000</v>
      </c>
      <c r="R1499" s="232">
        <v>0.08</v>
      </c>
      <c r="S1499" s="225">
        <v>720</v>
      </c>
      <c r="T1499" s="233">
        <v>25920</v>
      </c>
      <c r="U1499" s="233">
        <v>2592</v>
      </c>
      <c r="V1499" s="233">
        <v>0.1</v>
      </c>
      <c r="W1499" s="233">
        <v>10368</v>
      </c>
      <c r="X1499" s="233">
        <v>0.4</v>
      </c>
      <c r="Y1499" s="233">
        <v>5184</v>
      </c>
      <c r="Z1499" s="236">
        <v>0.2</v>
      </c>
      <c r="AA1499" s="233">
        <v>5184</v>
      </c>
      <c r="AB1499" s="233">
        <v>0.2</v>
      </c>
      <c r="AC1499" s="237">
        <v>12960</v>
      </c>
      <c r="AD1499" s="232">
        <v>0.5</v>
      </c>
      <c r="AE1499" s="147">
        <v>2592</v>
      </c>
      <c r="AF1499" s="226"/>
      <c r="AH1499" s="223" t="s">
        <v>51</v>
      </c>
    </row>
    <row r="1500" s="114" customFormat="1" ht="36" spans="1:34">
      <c r="A1500" s="223">
        <v>24</v>
      </c>
      <c r="B1500" s="223" t="s">
        <v>49</v>
      </c>
      <c r="C1500" s="223" t="s">
        <v>3793</v>
      </c>
      <c r="D1500" s="223" t="s">
        <v>51</v>
      </c>
      <c r="E1500" s="225" t="s">
        <v>3785</v>
      </c>
      <c r="F1500" s="223" t="s">
        <v>3786</v>
      </c>
      <c r="G1500" s="224" t="s">
        <v>114</v>
      </c>
      <c r="H1500" s="224" t="s">
        <v>3813</v>
      </c>
      <c r="I1500" s="223" t="s">
        <v>3814</v>
      </c>
      <c r="J1500" s="223" t="s">
        <v>3814</v>
      </c>
      <c r="K1500" s="223" t="s">
        <v>3796</v>
      </c>
      <c r="L1500" s="223" t="s">
        <v>3796</v>
      </c>
      <c r="M1500" s="227">
        <v>45743</v>
      </c>
      <c r="N1500" s="227">
        <v>45747</v>
      </c>
      <c r="O1500" s="227">
        <v>46111</v>
      </c>
      <c r="P1500" s="229">
        <v>7.5</v>
      </c>
      <c r="Q1500" s="225">
        <v>9000</v>
      </c>
      <c r="R1500" s="232">
        <v>0.08</v>
      </c>
      <c r="S1500" s="225">
        <v>720</v>
      </c>
      <c r="T1500" s="233">
        <v>5400</v>
      </c>
      <c r="U1500" s="233">
        <v>540</v>
      </c>
      <c r="V1500" s="233">
        <v>0.1</v>
      </c>
      <c r="W1500" s="233">
        <v>2160</v>
      </c>
      <c r="X1500" s="233">
        <v>0.4</v>
      </c>
      <c r="Y1500" s="233">
        <v>1080</v>
      </c>
      <c r="Z1500" s="236">
        <v>0.2</v>
      </c>
      <c r="AA1500" s="233">
        <v>1080</v>
      </c>
      <c r="AB1500" s="233">
        <v>0.2</v>
      </c>
      <c r="AC1500" s="237">
        <v>2700</v>
      </c>
      <c r="AD1500" s="232">
        <v>0.5</v>
      </c>
      <c r="AE1500" s="147">
        <v>540</v>
      </c>
      <c r="AF1500" s="226"/>
      <c r="AH1500" s="223" t="s">
        <v>51</v>
      </c>
    </row>
    <row r="1501" s="114" customFormat="1" ht="36" spans="1:34">
      <c r="A1501" s="223">
        <v>25</v>
      </c>
      <c r="B1501" s="223" t="s">
        <v>49</v>
      </c>
      <c r="C1501" s="223" t="s">
        <v>3793</v>
      </c>
      <c r="D1501" s="223" t="s">
        <v>51</v>
      </c>
      <c r="E1501" s="225" t="s">
        <v>3785</v>
      </c>
      <c r="F1501" s="223" t="s">
        <v>3790</v>
      </c>
      <c r="G1501" s="224" t="s">
        <v>114</v>
      </c>
      <c r="H1501" s="224" t="s">
        <v>3813</v>
      </c>
      <c r="I1501" s="223" t="s">
        <v>3814</v>
      </c>
      <c r="J1501" s="223" t="s">
        <v>3814</v>
      </c>
      <c r="K1501" s="223" t="s">
        <v>3796</v>
      </c>
      <c r="L1501" s="223" t="s">
        <v>3796</v>
      </c>
      <c r="M1501" s="227">
        <v>45743</v>
      </c>
      <c r="N1501" s="227">
        <v>45747</v>
      </c>
      <c r="O1501" s="227">
        <v>46111</v>
      </c>
      <c r="P1501" s="229">
        <v>3.84</v>
      </c>
      <c r="Q1501" s="225">
        <v>9000</v>
      </c>
      <c r="R1501" s="232">
        <v>0.08</v>
      </c>
      <c r="S1501" s="225">
        <v>720</v>
      </c>
      <c r="T1501" s="233">
        <v>2764.8</v>
      </c>
      <c r="U1501" s="233">
        <v>276.48</v>
      </c>
      <c r="V1501" s="233">
        <v>0.1</v>
      </c>
      <c r="W1501" s="233">
        <v>1105.92</v>
      </c>
      <c r="X1501" s="233">
        <v>0.4</v>
      </c>
      <c r="Y1501" s="233">
        <v>552.96</v>
      </c>
      <c r="Z1501" s="236">
        <v>0.2</v>
      </c>
      <c r="AA1501" s="233">
        <v>552.96</v>
      </c>
      <c r="AB1501" s="233">
        <v>0.2</v>
      </c>
      <c r="AC1501" s="237">
        <v>1382.4</v>
      </c>
      <c r="AD1501" s="232">
        <v>0.5</v>
      </c>
      <c r="AE1501" s="147">
        <v>276.48</v>
      </c>
      <c r="AF1501" s="226"/>
      <c r="AH1501" s="223" t="s">
        <v>51</v>
      </c>
    </row>
    <row r="1502" s="114" customFormat="1" ht="36" spans="1:34">
      <c r="A1502" s="223">
        <v>26</v>
      </c>
      <c r="B1502" s="223" t="s">
        <v>49</v>
      </c>
      <c r="C1502" s="223" t="s">
        <v>3793</v>
      </c>
      <c r="D1502" s="223" t="s">
        <v>51</v>
      </c>
      <c r="E1502" s="225" t="s">
        <v>3785</v>
      </c>
      <c r="F1502" s="223" t="s">
        <v>3786</v>
      </c>
      <c r="G1502" s="224" t="s">
        <v>114</v>
      </c>
      <c r="H1502" s="224" t="s">
        <v>3815</v>
      </c>
      <c r="I1502" s="223" t="s">
        <v>3816</v>
      </c>
      <c r="J1502" s="223" t="s">
        <v>3816</v>
      </c>
      <c r="K1502" s="223" t="s">
        <v>3796</v>
      </c>
      <c r="L1502" s="223" t="s">
        <v>3796</v>
      </c>
      <c r="M1502" s="227">
        <v>45744</v>
      </c>
      <c r="N1502" s="227">
        <v>45747</v>
      </c>
      <c r="O1502" s="227">
        <v>46112</v>
      </c>
      <c r="P1502" s="229">
        <v>270</v>
      </c>
      <c r="Q1502" s="225">
        <v>9000</v>
      </c>
      <c r="R1502" s="232">
        <v>0.08</v>
      </c>
      <c r="S1502" s="225">
        <v>720</v>
      </c>
      <c r="T1502" s="233">
        <v>194400</v>
      </c>
      <c r="U1502" s="233">
        <v>19440</v>
      </c>
      <c r="V1502" s="233">
        <v>0.1</v>
      </c>
      <c r="W1502" s="233">
        <v>77760</v>
      </c>
      <c r="X1502" s="233">
        <v>0.4</v>
      </c>
      <c r="Y1502" s="233">
        <v>38880</v>
      </c>
      <c r="Z1502" s="236">
        <v>0.2</v>
      </c>
      <c r="AA1502" s="233">
        <v>38880</v>
      </c>
      <c r="AB1502" s="233">
        <v>0.2</v>
      </c>
      <c r="AC1502" s="237">
        <v>97200</v>
      </c>
      <c r="AD1502" s="232">
        <v>0.5</v>
      </c>
      <c r="AE1502" s="147">
        <v>19440</v>
      </c>
      <c r="AF1502" s="226"/>
      <c r="AH1502" s="223" t="s">
        <v>51</v>
      </c>
    </row>
    <row r="1503" s="114" customFormat="1" ht="36" spans="1:34">
      <c r="A1503" s="223">
        <v>27</v>
      </c>
      <c r="B1503" s="223" t="s">
        <v>49</v>
      </c>
      <c r="C1503" s="223" t="s">
        <v>3793</v>
      </c>
      <c r="D1503" s="223" t="s">
        <v>51</v>
      </c>
      <c r="E1503" s="225" t="s">
        <v>3785</v>
      </c>
      <c r="F1503" s="223" t="s">
        <v>3790</v>
      </c>
      <c r="G1503" s="224" t="s">
        <v>114</v>
      </c>
      <c r="H1503" s="224" t="s">
        <v>3815</v>
      </c>
      <c r="I1503" s="223" t="s">
        <v>3816</v>
      </c>
      <c r="J1503" s="223" t="s">
        <v>3816</v>
      </c>
      <c r="K1503" s="223" t="s">
        <v>3796</v>
      </c>
      <c r="L1503" s="223" t="s">
        <v>3796</v>
      </c>
      <c r="M1503" s="227">
        <v>45744</v>
      </c>
      <c r="N1503" s="227">
        <v>45747</v>
      </c>
      <c r="O1503" s="227">
        <v>46112</v>
      </c>
      <c r="P1503" s="229">
        <v>30</v>
      </c>
      <c r="Q1503" s="225">
        <v>9000</v>
      </c>
      <c r="R1503" s="232">
        <v>0.08</v>
      </c>
      <c r="S1503" s="225">
        <v>720</v>
      </c>
      <c r="T1503" s="233">
        <v>21600</v>
      </c>
      <c r="U1503" s="233">
        <v>2160</v>
      </c>
      <c r="V1503" s="233">
        <v>0.1</v>
      </c>
      <c r="W1503" s="233">
        <v>8640</v>
      </c>
      <c r="X1503" s="233">
        <v>0.4</v>
      </c>
      <c r="Y1503" s="233">
        <v>4320</v>
      </c>
      <c r="Z1503" s="236">
        <v>0.2</v>
      </c>
      <c r="AA1503" s="233">
        <v>4320</v>
      </c>
      <c r="AB1503" s="233">
        <v>0.2</v>
      </c>
      <c r="AC1503" s="237">
        <v>10800</v>
      </c>
      <c r="AD1503" s="232">
        <v>0.5</v>
      </c>
      <c r="AE1503" s="147">
        <v>2160</v>
      </c>
      <c r="AF1503" s="226"/>
      <c r="AH1503" s="223" t="s">
        <v>51</v>
      </c>
    </row>
    <row r="1504" s="114" customFormat="1" ht="36" spans="1:34">
      <c r="A1504" s="223">
        <v>28</v>
      </c>
      <c r="B1504" s="223" t="s">
        <v>49</v>
      </c>
      <c r="C1504" s="223" t="s">
        <v>3784</v>
      </c>
      <c r="D1504" s="223" t="s">
        <v>51</v>
      </c>
      <c r="E1504" s="225" t="s">
        <v>3785</v>
      </c>
      <c r="F1504" s="223" t="s">
        <v>3817</v>
      </c>
      <c r="G1504" s="224" t="s">
        <v>114</v>
      </c>
      <c r="H1504" s="224" t="s">
        <v>3818</v>
      </c>
      <c r="I1504" s="223" t="s">
        <v>3803</v>
      </c>
      <c r="J1504" s="223" t="s">
        <v>3803</v>
      </c>
      <c r="K1504" s="223" t="s">
        <v>3819</v>
      </c>
      <c r="L1504" s="223" t="s">
        <v>3819</v>
      </c>
      <c r="M1504" s="227">
        <v>45735</v>
      </c>
      <c r="N1504" s="227">
        <v>45742</v>
      </c>
      <c r="O1504" s="227">
        <v>46106</v>
      </c>
      <c r="P1504" s="229">
        <v>21.9</v>
      </c>
      <c r="Q1504" s="225">
        <v>9000</v>
      </c>
      <c r="R1504" s="232">
        <v>0.08</v>
      </c>
      <c r="S1504" s="225">
        <v>720</v>
      </c>
      <c r="T1504" s="233">
        <v>15768</v>
      </c>
      <c r="U1504" s="233">
        <v>1576.8</v>
      </c>
      <c r="V1504" s="233">
        <v>0.1</v>
      </c>
      <c r="W1504" s="233">
        <v>6307.2</v>
      </c>
      <c r="X1504" s="233">
        <v>0.4</v>
      </c>
      <c r="Y1504" s="233">
        <v>3153.6</v>
      </c>
      <c r="Z1504" s="236">
        <v>0.2</v>
      </c>
      <c r="AA1504" s="233">
        <v>3153.6</v>
      </c>
      <c r="AB1504" s="233">
        <v>0.2</v>
      </c>
      <c r="AC1504" s="237">
        <v>7884</v>
      </c>
      <c r="AD1504" s="232">
        <v>0.5</v>
      </c>
      <c r="AE1504" s="147">
        <v>1576.8</v>
      </c>
      <c r="AF1504" s="226"/>
      <c r="AH1504" s="223" t="s">
        <v>51</v>
      </c>
    </row>
    <row r="1505" s="114" customFormat="1" ht="36" spans="1:34">
      <c r="A1505" s="223">
        <v>29</v>
      </c>
      <c r="B1505" s="223" t="s">
        <v>49</v>
      </c>
      <c r="C1505" s="223" t="s">
        <v>3784</v>
      </c>
      <c r="D1505" s="223" t="s">
        <v>51</v>
      </c>
      <c r="E1505" s="225" t="s">
        <v>3785</v>
      </c>
      <c r="F1505" s="223" t="s">
        <v>3790</v>
      </c>
      <c r="G1505" s="224" t="s">
        <v>114</v>
      </c>
      <c r="H1505" s="224" t="s">
        <v>3818</v>
      </c>
      <c r="I1505" s="223" t="s">
        <v>3803</v>
      </c>
      <c r="J1505" s="223" t="s">
        <v>3803</v>
      </c>
      <c r="K1505" s="223" t="s">
        <v>3819</v>
      </c>
      <c r="L1505" s="223" t="s">
        <v>3819</v>
      </c>
      <c r="M1505" s="227">
        <v>45735</v>
      </c>
      <c r="N1505" s="227">
        <v>45742</v>
      </c>
      <c r="O1505" s="227">
        <v>46106</v>
      </c>
      <c r="P1505" s="229">
        <v>22</v>
      </c>
      <c r="Q1505" s="225">
        <v>9000</v>
      </c>
      <c r="R1505" s="232">
        <v>0.08</v>
      </c>
      <c r="S1505" s="225">
        <v>720</v>
      </c>
      <c r="T1505" s="233">
        <v>15840</v>
      </c>
      <c r="U1505" s="233">
        <v>1584</v>
      </c>
      <c r="V1505" s="233">
        <v>0.1</v>
      </c>
      <c r="W1505" s="233">
        <v>6336</v>
      </c>
      <c r="X1505" s="233">
        <v>0.4</v>
      </c>
      <c r="Y1505" s="233">
        <v>3168</v>
      </c>
      <c r="Z1505" s="236">
        <v>0.2</v>
      </c>
      <c r="AA1505" s="233">
        <v>3168</v>
      </c>
      <c r="AB1505" s="233">
        <v>0.2</v>
      </c>
      <c r="AC1505" s="237">
        <v>7920</v>
      </c>
      <c r="AD1505" s="232">
        <v>0.5</v>
      </c>
      <c r="AE1505" s="147">
        <v>1584</v>
      </c>
      <c r="AF1505" s="226"/>
      <c r="AH1505" s="223" t="s">
        <v>51</v>
      </c>
    </row>
    <row r="1506" s="114" customFormat="1" ht="36" spans="1:34">
      <c r="A1506" s="223">
        <v>30</v>
      </c>
      <c r="B1506" s="223" t="s">
        <v>49</v>
      </c>
      <c r="C1506" s="223" t="s">
        <v>3784</v>
      </c>
      <c r="D1506" s="223" t="s">
        <v>51</v>
      </c>
      <c r="E1506" s="225" t="s">
        <v>3785</v>
      </c>
      <c r="F1506" s="223" t="s">
        <v>3820</v>
      </c>
      <c r="G1506" s="224" t="s">
        <v>114</v>
      </c>
      <c r="H1506" s="224" t="s">
        <v>3818</v>
      </c>
      <c r="I1506" s="223" t="s">
        <v>3803</v>
      </c>
      <c r="J1506" s="223" t="s">
        <v>3803</v>
      </c>
      <c r="K1506" s="223" t="s">
        <v>3819</v>
      </c>
      <c r="L1506" s="223" t="s">
        <v>3819</v>
      </c>
      <c r="M1506" s="227">
        <v>45735</v>
      </c>
      <c r="N1506" s="227">
        <v>45742</v>
      </c>
      <c r="O1506" s="227">
        <v>46106</v>
      </c>
      <c r="P1506" s="229">
        <v>10</v>
      </c>
      <c r="Q1506" s="225">
        <v>9000</v>
      </c>
      <c r="R1506" s="232">
        <v>0.08</v>
      </c>
      <c r="S1506" s="225">
        <v>720</v>
      </c>
      <c r="T1506" s="233">
        <v>7200</v>
      </c>
      <c r="U1506" s="233">
        <v>720</v>
      </c>
      <c r="V1506" s="233">
        <v>0.1</v>
      </c>
      <c r="W1506" s="233">
        <v>2880</v>
      </c>
      <c r="X1506" s="233">
        <v>0.4</v>
      </c>
      <c r="Y1506" s="233">
        <v>1440</v>
      </c>
      <c r="Z1506" s="236">
        <v>0.2</v>
      </c>
      <c r="AA1506" s="233">
        <v>1440</v>
      </c>
      <c r="AB1506" s="233">
        <v>0.2</v>
      </c>
      <c r="AC1506" s="237">
        <v>3600</v>
      </c>
      <c r="AD1506" s="232">
        <v>0.5</v>
      </c>
      <c r="AE1506" s="147">
        <v>720</v>
      </c>
      <c r="AF1506" s="226"/>
      <c r="AH1506" s="223" t="s">
        <v>51</v>
      </c>
    </row>
    <row r="1507" s="114" customFormat="1" ht="36" spans="1:34">
      <c r="A1507" s="223">
        <v>31</v>
      </c>
      <c r="B1507" s="223" t="s">
        <v>49</v>
      </c>
      <c r="C1507" s="223" t="s">
        <v>3784</v>
      </c>
      <c r="D1507" s="223" t="s">
        <v>51</v>
      </c>
      <c r="E1507" s="225" t="s">
        <v>3785</v>
      </c>
      <c r="F1507" s="224" t="s">
        <v>3786</v>
      </c>
      <c r="G1507" s="224" t="s">
        <v>114</v>
      </c>
      <c r="H1507" s="224" t="s">
        <v>3821</v>
      </c>
      <c r="I1507" s="223" t="s">
        <v>3822</v>
      </c>
      <c r="J1507" s="223" t="s">
        <v>3822</v>
      </c>
      <c r="K1507" s="223" t="s">
        <v>3823</v>
      </c>
      <c r="L1507" s="223" t="s">
        <v>3823</v>
      </c>
      <c r="M1507" s="227">
        <v>45735</v>
      </c>
      <c r="N1507" s="227">
        <v>45746</v>
      </c>
      <c r="O1507" s="227">
        <v>46110</v>
      </c>
      <c r="P1507" s="229">
        <v>143.5</v>
      </c>
      <c r="Q1507" s="225">
        <v>9000</v>
      </c>
      <c r="R1507" s="232">
        <v>0.08</v>
      </c>
      <c r="S1507" s="225">
        <v>720</v>
      </c>
      <c r="T1507" s="233">
        <v>103320</v>
      </c>
      <c r="U1507" s="233">
        <v>10332</v>
      </c>
      <c r="V1507" s="233">
        <v>0.1</v>
      </c>
      <c r="W1507" s="233">
        <v>41328</v>
      </c>
      <c r="X1507" s="233">
        <v>0.4</v>
      </c>
      <c r="Y1507" s="233">
        <v>20664</v>
      </c>
      <c r="Z1507" s="236">
        <v>0.2</v>
      </c>
      <c r="AA1507" s="233">
        <v>20664</v>
      </c>
      <c r="AB1507" s="233">
        <v>0.2</v>
      </c>
      <c r="AC1507" s="237">
        <v>51660</v>
      </c>
      <c r="AD1507" s="232">
        <v>0.5</v>
      </c>
      <c r="AE1507" s="147">
        <v>10332</v>
      </c>
      <c r="AF1507" s="226"/>
      <c r="AH1507" s="223" t="s">
        <v>51</v>
      </c>
    </row>
    <row r="1508" s="114" customFormat="1" ht="36" spans="1:34">
      <c r="A1508" s="223">
        <v>32</v>
      </c>
      <c r="B1508" s="223" t="s">
        <v>49</v>
      </c>
      <c r="C1508" s="223" t="s">
        <v>3784</v>
      </c>
      <c r="D1508" s="223" t="s">
        <v>51</v>
      </c>
      <c r="E1508" s="225" t="s">
        <v>3785</v>
      </c>
      <c r="F1508" s="224" t="s">
        <v>3790</v>
      </c>
      <c r="G1508" s="224" t="s">
        <v>114</v>
      </c>
      <c r="H1508" s="224" t="s">
        <v>3821</v>
      </c>
      <c r="I1508" s="223" t="s">
        <v>3822</v>
      </c>
      <c r="J1508" s="223" t="s">
        <v>3822</v>
      </c>
      <c r="K1508" s="223" t="s">
        <v>3823</v>
      </c>
      <c r="L1508" s="223" t="s">
        <v>3823</v>
      </c>
      <c r="M1508" s="227">
        <v>45735</v>
      </c>
      <c r="N1508" s="227">
        <v>45746</v>
      </c>
      <c r="O1508" s="227">
        <v>46110</v>
      </c>
      <c r="P1508" s="229">
        <v>144</v>
      </c>
      <c r="Q1508" s="225">
        <v>9000</v>
      </c>
      <c r="R1508" s="232">
        <v>0.08</v>
      </c>
      <c r="S1508" s="225">
        <v>720</v>
      </c>
      <c r="T1508" s="233">
        <v>103680</v>
      </c>
      <c r="U1508" s="233">
        <v>10368</v>
      </c>
      <c r="V1508" s="233">
        <v>0.1</v>
      </c>
      <c r="W1508" s="233">
        <v>41472</v>
      </c>
      <c r="X1508" s="233">
        <v>0.4</v>
      </c>
      <c r="Y1508" s="233">
        <v>20736</v>
      </c>
      <c r="Z1508" s="236">
        <v>0.2</v>
      </c>
      <c r="AA1508" s="233">
        <v>20736</v>
      </c>
      <c r="AB1508" s="233">
        <v>0.2</v>
      </c>
      <c r="AC1508" s="237">
        <v>51840</v>
      </c>
      <c r="AD1508" s="232">
        <v>0.5</v>
      </c>
      <c r="AE1508" s="147">
        <v>10368</v>
      </c>
      <c r="AF1508" s="226"/>
      <c r="AH1508" s="223" t="s">
        <v>51</v>
      </c>
    </row>
    <row r="1509" s="114" customFormat="1" ht="36" spans="1:34">
      <c r="A1509" s="223">
        <v>33</v>
      </c>
      <c r="B1509" s="223" t="s">
        <v>49</v>
      </c>
      <c r="C1509" s="223" t="s">
        <v>3784</v>
      </c>
      <c r="D1509" s="223" t="s">
        <v>51</v>
      </c>
      <c r="E1509" s="225" t="s">
        <v>3785</v>
      </c>
      <c r="F1509" s="224" t="s">
        <v>3786</v>
      </c>
      <c r="G1509" s="224" t="s">
        <v>114</v>
      </c>
      <c r="H1509" s="224" t="s">
        <v>3824</v>
      </c>
      <c r="I1509" s="223" t="s">
        <v>3825</v>
      </c>
      <c r="J1509" s="223" t="s">
        <v>3825</v>
      </c>
      <c r="K1509" s="223" t="s">
        <v>3789</v>
      </c>
      <c r="L1509" s="223" t="s">
        <v>3789</v>
      </c>
      <c r="M1509" s="227">
        <v>45735</v>
      </c>
      <c r="N1509" s="227">
        <v>45746</v>
      </c>
      <c r="O1509" s="227">
        <v>46110</v>
      </c>
      <c r="P1509" s="229">
        <v>42.4</v>
      </c>
      <c r="Q1509" s="225">
        <v>9000</v>
      </c>
      <c r="R1509" s="232">
        <v>0.08</v>
      </c>
      <c r="S1509" s="225">
        <v>720</v>
      </c>
      <c r="T1509" s="233">
        <v>30528</v>
      </c>
      <c r="U1509" s="233">
        <v>3052.8</v>
      </c>
      <c r="V1509" s="233">
        <v>0.1</v>
      </c>
      <c r="W1509" s="233">
        <v>12211.2</v>
      </c>
      <c r="X1509" s="233">
        <v>0.4</v>
      </c>
      <c r="Y1509" s="233">
        <v>6105.6</v>
      </c>
      <c r="Z1509" s="236">
        <v>0.2</v>
      </c>
      <c r="AA1509" s="233">
        <v>6105.6</v>
      </c>
      <c r="AB1509" s="233">
        <v>0.2</v>
      </c>
      <c r="AC1509" s="237">
        <v>15264</v>
      </c>
      <c r="AD1509" s="232">
        <v>0.5</v>
      </c>
      <c r="AE1509" s="147">
        <v>3052.8</v>
      </c>
      <c r="AF1509" s="226"/>
      <c r="AH1509" s="223" t="s">
        <v>51</v>
      </c>
    </row>
    <row r="1510" s="114" customFormat="1" ht="36" spans="1:34">
      <c r="A1510" s="223">
        <v>34</v>
      </c>
      <c r="B1510" s="223" t="s">
        <v>49</v>
      </c>
      <c r="C1510" s="223" t="s">
        <v>3784</v>
      </c>
      <c r="D1510" s="223" t="s">
        <v>51</v>
      </c>
      <c r="E1510" s="225" t="s">
        <v>3785</v>
      </c>
      <c r="F1510" s="224" t="s">
        <v>3790</v>
      </c>
      <c r="G1510" s="224" t="s">
        <v>114</v>
      </c>
      <c r="H1510" s="224" t="s">
        <v>3824</v>
      </c>
      <c r="I1510" s="223" t="s">
        <v>3825</v>
      </c>
      <c r="J1510" s="223" t="s">
        <v>3825</v>
      </c>
      <c r="K1510" s="223" t="s">
        <v>3789</v>
      </c>
      <c r="L1510" s="223" t="s">
        <v>3789</v>
      </c>
      <c r="M1510" s="227">
        <v>45735</v>
      </c>
      <c r="N1510" s="227">
        <v>45746</v>
      </c>
      <c r="O1510" s="227">
        <v>46110</v>
      </c>
      <c r="P1510" s="229">
        <v>41</v>
      </c>
      <c r="Q1510" s="225">
        <v>9000</v>
      </c>
      <c r="R1510" s="232">
        <v>0.08</v>
      </c>
      <c r="S1510" s="225">
        <v>720</v>
      </c>
      <c r="T1510" s="233">
        <v>29520</v>
      </c>
      <c r="U1510" s="233">
        <v>2952</v>
      </c>
      <c r="V1510" s="233">
        <v>0.1</v>
      </c>
      <c r="W1510" s="233">
        <v>11808</v>
      </c>
      <c r="X1510" s="233">
        <v>0.4</v>
      </c>
      <c r="Y1510" s="233">
        <v>5904</v>
      </c>
      <c r="Z1510" s="236">
        <v>0.2</v>
      </c>
      <c r="AA1510" s="233">
        <v>5904</v>
      </c>
      <c r="AB1510" s="233">
        <v>0.2</v>
      </c>
      <c r="AC1510" s="237">
        <v>14760</v>
      </c>
      <c r="AD1510" s="232">
        <v>0.5</v>
      </c>
      <c r="AE1510" s="147">
        <v>2952</v>
      </c>
      <c r="AF1510" s="226"/>
      <c r="AH1510" s="223" t="s">
        <v>51</v>
      </c>
    </row>
    <row r="1511" s="114" customFormat="1" ht="36" spans="1:34">
      <c r="A1511" s="223">
        <v>35</v>
      </c>
      <c r="B1511" s="223" t="s">
        <v>49</v>
      </c>
      <c r="C1511" s="223" t="s">
        <v>3784</v>
      </c>
      <c r="D1511" s="223" t="s">
        <v>51</v>
      </c>
      <c r="E1511" s="225" t="s">
        <v>3785</v>
      </c>
      <c r="F1511" s="224" t="s">
        <v>3786</v>
      </c>
      <c r="G1511" s="224" t="s">
        <v>114</v>
      </c>
      <c r="H1511" s="224" t="s">
        <v>3826</v>
      </c>
      <c r="I1511" s="223" t="s">
        <v>3827</v>
      </c>
      <c r="J1511" s="223" t="s">
        <v>3827</v>
      </c>
      <c r="K1511" s="223" t="s">
        <v>3828</v>
      </c>
      <c r="L1511" s="223" t="s">
        <v>3828</v>
      </c>
      <c r="M1511" s="227">
        <v>45744</v>
      </c>
      <c r="N1511" s="227">
        <v>45747</v>
      </c>
      <c r="O1511" s="227">
        <v>46111</v>
      </c>
      <c r="P1511" s="229">
        <v>10</v>
      </c>
      <c r="Q1511" s="225">
        <v>9000</v>
      </c>
      <c r="R1511" s="232">
        <v>0.08</v>
      </c>
      <c r="S1511" s="225">
        <v>720</v>
      </c>
      <c r="T1511" s="233">
        <v>7200</v>
      </c>
      <c r="U1511" s="233">
        <v>720</v>
      </c>
      <c r="V1511" s="233">
        <v>0.1</v>
      </c>
      <c r="W1511" s="233">
        <v>2880</v>
      </c>
      <c r="X1511" s="233">
        <v>0.4</v>
      </c>
      <c r="Y1511" s="233">
        <v>1440</v>
      </c>
      <c r="Z1511" s="236">
        <v>0.2</v>
      </c>
      <c r="AA1511" s="233">
        <v>1440</v>
      </c>
      <c r="AB1511" s="233">
        <v>0.2</v>
      </c>
      <c r="AC1511" s="237">
        <v>3600</v>
      </c>
      <c r="AD1511" s="232">
        <v>0.5</v>
      </c>
      <c r="AE1511" s="147">
        <v>720</v>
      </c>
      <c r="AF1511" s="226"/>
      <c r="AH1511" s="223" t="s">
        <v>51</v>
      </c>
    </row>
    <row r="1512" s="114" customFormat="1" ht="36" spans="1:34">
      <c r="A1512" s="223">
        <v>36</v>
      </c>
      <c r="B1512" s="223" t="s">
        <v>49</v>
      </c>
      <c r="C1512" s="223" t="s">
        <v>3784</v>
      </c>
      <c r="D1512" s="223" t="s">
        <v>51</v>
      </c>
      <c r="E1512" s="225" t="s">
        <v>3785</v>
      </c>
      <c r="F1512" s="224" t="s">
        <v>3790</v>
      </c>
      <c r="G1512" s="224" t="s">
        <v>114</v>
      </c>
      <c r="H1512" s="224" t="s">
        <v>3826</v>
      </c>
      <c r="I1512" s="223" t="s">
        <v>3827</v>
      </c>
      <c r="J1512" s="223" t="s">
        <v>3827</v>
      </c>
      <c r="K1512" s="223" t="s">
        <v>3828</v>
      </c>
      <c r="L1512" s="223" t="s">
        <v>3828</v>
      </c>
      <c r="M1512" s="227">
        <v>45744</v>
      </c>
      <c r="N1512" s="227">
        <v>45747</v>
      </c>
      <c r="O1512" s="227">
        <v>46111</v>
      </c>
      <c r="P1512" s="229">
        <v>10</v>
      </c>
      <c r="Q1512" s="225">
        <v>9000</v>
      </c>
      <c r="R1512" s="232">
        <v>0.08</v>
      </c>
      <c r="S1512" s="225">
        <v>720</v>
      </c>
      <c r="T1512" s="233">
        <v>7200</v>
      </c>
      <c r="U1512" s="233">
        <v>720</v>
      </c>
      <c r="V1512" s="233">
        <v>0.1</v>
      </c>
      <c r="W1512" s="233">
        <v>2880</v>
      </c>
      <c r="X1512" s="233">
        <v>0.4</v>
      </c>
      <c r="Y1512" s="233">
        <v>1440</v>
      </c>
      <c r="Z1512" s="236">
        <v>0.2</v>
      </c>
      <c r="AA1512" s="233">
        <v>1440</v>
      </c>
      <c r="AB1512" s="233">
        <v>0.2</v>
      </c>
      <c r="AC1512" s="237">
        <v>3600</v>
      </c>
      <c r="AD1512" s="232">
        <v>0.5</v>
      </c>
      <c r="AE1512" s="147">
        <v>720</v>
      </c>
      <c r="AF1512" s="226"/>
      <c r="AH1512" s="223" t="s">
        <v>51</v>
      </c>
    </row>
    <row r="1513" s="114" customFormat="1" ht="36" spans="1:34">
      <c r="A1513" s="223">
        <v>37</v>
      </c>
      <c r="B1513" s="223" t="s">
        <v>49</v>
      </c>
      <c r="C1513" s="223" t="s">
        <v>3829</v>
      </c>
      <c r="D1513" s="223" t="s">
        <v>51</v>
      </c>
      <c r="E1513" s="225" t="s">
        <v>3785</v>
      </c>
      <c r="F1513" s="224" t="s">
        <v>3786</v>
      </c>
      <c r="G1513" s="224" t="s">
        <v>114</v>
      </c>
      <c r="H1513" s="224" t="s">
        <v>3830</v>
      </c>
      <c r="I1513" s="223" t="s">
        <v>3831</v>
      </c>
      <c r="J1513" s="223" t="s">
        <v>3831</v>
      </c>
      <c r="K1513" s="223" t="s">
        <v>3832</v>
      </c>
      <c r="L1513" s="223" t="s">
        <v>3832</v>
      </c>
      <c r="M1513" s="227">
        <v>45737</v>
      </c>
      <c r="N1513" s="227">
        <v>45746</v>
      </c>
      <c r="O1513" s="227">
        <v>46110</v>
      </c>
      <c r="P1513" s="229">
        <v>200</v>
      </c>
      <c r="Q1513" s="225">
        <v>9000</v>
      </c>
      <c r="R1513" s="232">
        <v>0.08</v>
      </c>
      <c r="S1513" s="225">
        <v>720</v>
      </c>
      <c r="T1513" s="233">
        <v>144000</v>
      </c>
      <c r="U1513" s="233">
        <v>14400</v>
      </c>
      <c r="V1513" s="233">
        <v>0.1</v>
      </c>
      <c r="W1513" s="233">
        <v>57600</v>
      </c>
      <c r="X1513" s="233">
        <v>0.4</v>
      </c>
      <c r="Y1513" s="233">
        <v>28800</v>
      </c>
      <c r="Z1513" s="236">
        <v>0.2</v>
      </c>
      <c r="AA1513" s="233">
        <v>28800</v>
      </c>
      <c r="AB1513" s="233">
        <v>0.2</v>
      </c>
      <c r="AC1513" s="237">
        <v>72000</v>
      </c>
      <c r="AD1513" s="232">
        <v>0.5</v>
      </c>
      <c r="AE1513" s="147">
        <v>14400</v>
      </c>
      <c r="AF1513" s="226"/>
      <c r="AH1513" s="223" t="s">
        <v>51</v>
      </c>
    </row>
    <row r="1514" s="114" customFormat="1" ht="36" spans="1:34">
      <c r="A1514" s="223">
        <v>38</v>
      </c>
      <c r="B1514" s="223" t="s">
        <v>49</v>
      </c>
      <c r="C1514" s="223" t="s">
        <v>3829</v>
      </c>
      <c r="D1514" s="223" t="s">
        <v>51</v>
      </c>
      <c r="E1514" s="225" t="s">
        <v>3785</v>
      </c>
      <c r="F1514" s="224" t="s">
        <v>3790</v>
      </c>
      <c r="G1514" s="224" t="s">
        <v>114</v>
      </c>
      <c r="H1514" s="224" t="s">
        <v>3830</v>
      </c>
      <c r="I1514" s="223" t="s">
        <v>3831</v>
      </c>
      <c r="J1514" s="223" t="s">
        <v>3831</v>
      </c>
      <c r="K1514" s="223" t="s">
        <v>3832</v>
      </c>
      <c r="L1514" s="223" t="s">
        <v>3832</v>
      </c>
      <c r="M1514" s="227">
        <v>45737</v>
      </c>
      <c r="N1514" s="227">
        <v>45746</v>
      </c>
      <c r="O1514" s="227">
        <v>46110</v>
      </c>
      <c r="P1514" s="229">
        <v>190</v>
      </c>
      <c r="Q1514" s="225">
        <v>9000</v>
      </c>
      <c r="R1514" s="232">
        <v>0.08</v>
      </c>
      <c r="S1514" s="225">
        <v>720</v>
      </c>
      <c r="T1514" s="233">
        <v>136800</v>
      </c>
      <c r="U1514" s="233">
        <v>13680</v>
      </c>
      <c r="V1514" s="233">
        <v>0.1</v>
      </c>
      <c r="W1514" s="233">
        <v>54720</v>
      </c>
      <c r="X1514" s="233">
        <v>0.4</v>
      </c>
      <c r="Y1514" s="233">
        <v>27360</v>
      </c>
      <c r="Z1514" s="236">
        <v>0.2</v>
      </c>
      <c r="AA1514" s="233">
        <v>27360</v>
      </c>
      <c r="AB1514" s="233">
        <v>0.2</v>
      </c>
      <c r="AC1514" s="237">
        <v>68400</v>
      </c>
      <c r="AD1514" s="232">
        <v>0.5</v>
      </c>
      <c r="AE1514" s="147">
        <v>13680</v>
      </c>
      <c r="AF1514" s="226"/>
      <c r="AH1514" s="223" t="s">
        <v>51</v>
      </c>
    </row>
    <row r="1515" s="114" customFormat="1" ht="36" spans="1:34">
      <c r="A1515" s="223">
        <v>39</v>
      </c>
      <c r="B1515" s="223" t="s">
        <v>49</v>
      </c>
      <c r="C1515" s="223" t="s">
        <v>3829</v>
      </c>
      <c r="D1515" s="223" t="s">
        <v>51</v>
      </c>
      <c r="E1515" s="225" t="s">
        <v>3785</v>
      </c>
      <c r="F1515" s="224" t="s">
        <v>3786</v>
      </c>
      <c r="G1515" s="224" t="s">
        <v>114</v>
      </c>
      <c r="H1515" s="224" t="s">
        <v>3833</v>
      </c>
      <c r="I1515" s="223" t="s">
        <v>3834</v>
      </c>
      <c r="J1515" s="223" t="s">
        <v>3834</v>
      </c>
      <c r="K1515" s="223" t="s">
        <v>3832</v>
      </c>
      <c r="L1515" s="223" t="s">
        <v>3832</v>
      </c>
      <c r="M1515" s="227">
        <v>45736</v>
      </c>
      <c r="N1515" s="227">
        <v>45746</v>
      </c>
      <c r="O1515" s="227">
        <v>46110</v>
      </c>
      <c r="P1515" s="229">
        <v>160</v>
      </c>
      <c r="Q1515" s="225">
        <v>9000</v>
      </c>
      <c r="R1515" s="232">
        <v>0.08</v>
      </c>
      <c r="S1515" s="225">
        <v>720</v>
      </c>
      <c r="T1515" s="233">
        <v>115200</v>
      </c>
      <c r="U1515" s="233">
        <v>11520</v>
      </c>
      <c r="V1515" s="233">
        <v>0.1</v>
      </c>
      <c r="W1515" s="233">
        <v>46080</v>
      </c>
      <c r="X1515" s="233">
        <v>0.4</v>
      </c>
      <c r="Y1515" s="233">
        <v>23040</v>
      </c>
      <c r="Z1515" s="236">
        <v>0.2</v>
      </c>
      <c r="AA1515" s="233">
        <v>23040</v>
      </c>
      <c r="AB1515" s="233">
        <v>0.2</v>
      </c>
      <c r="AC1515" s="237">
        <v>57600</v>
      </c>
      <c r="AD1515" s="232">
        <v>0.5</v>
      </c>
      <c r="AE1515" s="147">
        <v>11520</v>
      </c>
      <c r="AF1515" s="226"/>
      <c r="AH1515" s="223" t="s">
        <v>51</v>
      </c>
    </row>
    <row r="1516" s="114" customFormat="1" ht="36" spans="1:34">
      <c r="A1516" s="223">
        <v>40</v>
      </c>
      <c r="B1516" s="223" t="s">
        <v>49</v>
      </c>
      <c r="C1516" s="223" t="s">
        <v>3829</v>
      </c>
      <c r="D1516" s="223" t="s">
        <v>51</v>
      </c>
      <c r="E1516" s="225" t="s">
        <v>3785</v>
      </c>
      <c r="F1516" s="224" t="s">
        <v>3790</v>
      </c>
      <c r="G1516" s="224" t="s">
        <v>114</v>
      </c>
      <c r="H1516" s="224" t="s">
        <v>3833</v>
      </c>
      <c r="I1516" s="223" t="s">
        <v>3834</v>
      </c>
      <c r="J1516" s="223" t="s">
        <v>3834</v>
      </c>
      <c r="K1516" s="223" t="s">
        <v>3832</v>
      </c>
      <c r="L1516" s="223" t="s">
        <v>3832</v>
      </c>
      <c r="M1516" s="227">
        <v>45736</v>
      </c>
      <c r="N1516" s="227">
        <v>45746</v>
      </c>
      <c r="O1516" s="227">
        <v>46110</v>
      </c>
      <c r="P1516" s="229">
        <v>150</v>
      </c>
      <c r="Q1516" s="225">
        <v>9000</v>
      </c>
      <c r="R1516" s="232">
        <v>0.08</v>
      </c>
      <c r="S1516" s="225">
        <v>720</v>
      </c>
      <c r="T1516" s="233">
        <v>108000</v>
      </c>
      <c r="U1516" s="233">
        <v>10800</v>
      </c>
      <c r="V1516" s="233">
        <v>0.1</v>
      </c>
      <c r="W1516" s="233">
        <v>43200</v>
      </c>
      <c r="X1516" s="233">
        <v>0.4</v>
      </c>
      <c r="Y1516" s="233">
        <v>21600</v>
      </c>
      <c r="Z1516" s="236">
        <v>0.2</v>
      </c>
      <c r="AA1516" s="233">
        <v>21600</v>
      </c>
      <c r="AB1516" s="233">
        <v>0.2</v>
      </c>
      <c r="AC1516" s="237">
        <v>54000</v>
      </c>
      <c r="AD1516" s="232">
        <v>0.5</v>
      </c>
      <c r="AE1516" s="147">
        <v>10800</v>
      </c>
      <c r="AF1516" s="226"/>
      <c r="AH1516" s="223" t="s">
        <v>51</v>
      </c>
    </row>
    <row r="1517" s="114" customFormat="1" ht="36" spans="1:34">
      <c r="A1517" s="223">
        <v>41</v>
      </c>
      <c r="B1517" s="223" t="s">
        <v>49</v>
      </c>
      <c r="C1517" s="223" t="s">
        <v>3784</v>
      </c>
      <c r="D1517" s="223" t="s">
        <v>51</v>
      </c>
      <c r="E1517" s="225" t="s">
        <v>3785</v>
      </c>
      <c r="F1517" s="223" t="s">
        <v>3786</v>
      </c>
      <c r="G1517" s="224" t="s">
        <v>114</v>
      </c>
      <c r="H1517" s="224" t="s">
        <v>3835</v>
      </c>
      <c r="I1517" s="223" t="s">
        <v>3836</v>
      </c>
      <c r="J1517" s="223" t="s">
        <v>3836</v>
      </c>
      <c r="K1517" s="223" t="s">
        <v>3823</v>
      </c>
      <c r="L1517" s="223" t="s">
        <v>3823</v>
      </c>
      <c r="M1517" s="227">
        <v>45741</v>
      </c>
      <c r="N1517" s="227">
        <v>45747</v>
      </c>
      <c r="O1517" s="227">
        <v>46111</v>
      </c>
      <c r="P1517" s="229">
        <v>46.59</v>
      </c>
      <c r="Q1517" s="225">
        <v>9000</v>
      </c>
      <c r="R1517" s="232">
        <v>0.08</v>
      </c>
      <c r="S1517" s="225">
        <v>720</v>
      </c>
      <c r="T1517" s="233">
        <v>33544.8</v>
      </c>
      <c r="U1517" s="233">
        <v>3354.48</v>
      </c>
      <c r="V1517" s="233">
        <v>0.1</v>
      </c>
      <c r="W1517" s="233">
        <v>13417.92</v>
      </c>
      <c r="X1517" s="233">
        <v>0.4</v>
      </c>
      <c r="Y1517" s="233">
        <v>6708.96</v>
      </c>
      <c r="Z1517" s="236">
        <v>0.2</v>
      </c>
      <c r="AA1517" s="233">
        <v>6708.96</v>
      </c>
      <c r="AB1517" s="233">
        <v>0.2</v>
      </c>
      <c r="AC1517" s="237">
        <v>16772.4</v>
      </c>
      <c r="AD1517" s="232">
        <v>0.5</v>
      </c>
      <c r="AE1517" s="147">
        <v>3354.48</v>
      </c>
      <c r="AF1517" s="226"/>
      <c r="AH1517" s="223" t="s">
        <v>51</v>
      </c>
    </row>
    <row r="1518" s="114" customFormat="1" ht="36" spans="1:34">
      <c r="A1518" s="223">
        <v>42</v>
      </c>
      <c r="B1518" s="223" t="s">
        <v>49</v>
      </c>
      <c r="C1518" s="223" t="s">
        <v>3784</v>
      </c>
      <c r="D1518" s="223" t="s">
        <v>51</v>
      </c>
      <c r="E1518" s="225" t="s">
        <v>3785</v>
      </c>
      <c r="F1518" s="223" t="s">
        <v>3790</v>
      </c>
      <c r="G1518" s="224" t="s">
        <v>114</v>
      </c>
      <c r="H1518" s="224" t="s">
        <v>3835</v>
      </c>
      <c r="I1518" s="223" t="s">
        <v>3836</v>
      </c>
      <c r="J1518" s="223" t="s">
        <v>3836</v>
      </c>
      <c r="K1518" s="223" t="s">
        <v>3823</v>
      </c>
      <c r="L1518" s="223" t="s">
        <v>3823</v>
      </c>
      <c r="M1518" s="227">
        <v>45741</v>
      </c>
      <c r="N1518" s="227">
        <v>45747</v>
      </c>
      <c r="O1518" s="227">
        <v>46111</v>
      </c>
      <c r="P1518" s="229">
        <v>50</v>
      </c>
      <c r="Q1518" s="225">
        <v>9000</v>
      </c>
      <c r="R1518" s="232">
        <v>0.08</v>
      </c>
      <c r="S1518" s="225">
        <v>720</v>
      </c>
      <c r="T1518" s="233">
        <v>36000</v>
      </c>
      <c r="U1518" s="233">
        <v>3600</v>
      </c>
      <c r="V1518" s="233">
        <v>0.1</v>
      </c>
      <c r="W1518" s="233">
        <v>14400</v>
      </c>
      <c r="X1518" s="233">
        <v>0.4</v>
      </c>
      <c r="Y1518" s="233">
        <v>7200</v>
      </c>
      <c r="Z1518" s="236">
        <v>0.2</v>
      </c>
      <c r="AA1518" s="233">
        <v>7200</v>
      </c>
      <c r="AB1518" s="233">
        <v>0.2</v>
      </c>
      <c r="AC1518" s="237">
        <v>18000</v>
      </c>
      <c r="AD1518" s="232">
        <v>0.5</v>
      </c>
      <c r="AE1518" s="147">
        <v>3600</v>
      </c>
      <c r="AF1518" s="226"/>
      <c r="AH1518" s="223" t="s">
        <v>51</v>
      </c>
    </row>
    <row r="1519" s="114" customFormat="1" ht="36" spans="1:34">
      <c r="A1519" s="223">
        <v>43</v>
      </c>
      <c r="B1519" s="223" t="s">
        <v>49</v>
      </c>
      <c r="C1519" s="223" t="s">
        <v>3784</v>
      </c>
      <c r="D1519" s="223" t="s">
        <v>51</v>
      </c>
      <c r="E1519" s="225" t="s">
        <v>3785</v>
      </c>
      <c r="F1519" s="224" t="s">
        <v>3786</v>
      </c>
      <c r="G1519" s="224" t="s">
        <v>114</v>
      </c>
      <c r="H1519" s="224" t="s">
        <v>3837</v>
      </c>
      <c r="I1519" s="223" t="s">
        <v>3838</v>
      </c>
      <c r="J1519" s="223" t="s">
        <v>3838</v>
      </c>
      <c r="K1519" s="223" t="s">
        <v>3789</v>
      </c>
      <c r="L1519" s="223" t="s">
        <v>3789</v>
      </c>
      <c r="M1519" s="227">
        <v>45745</v>
      </c>
      <c r="N1519" s="227">
        <v>45747</v>
      </c>
      <c r="O1519" s="227">
        <v>46111</v>
      </c>
      <c r="P1519" s="229">
        <v>30</v>
      </c>
      <c r="Q1519" s="225">
        <v>9000</v>
      </c>
      <c r="R1519" s="232">
        <v>0.08</v>
      </c>
      <c r="S1519" s="225">
        <v>720</v>
      </c>
      <c r="T1519" s="233">
        <v>21600</v>
      </c>
      <c r="U1519" s="233">
        <v>2160</v>
      </c>
      <c r="V1519" s="233">
        <v>0.1</v>
      </c>
      <c r="W1519" s="233">
        <v>8640</v>
      </c>
      <c r="X1519" s="233">
        <v>0.4</v>
      </c>
      <c r="Y1519" s="233">
        <v>4320</v>
      </c>
      <c r="Z1519" s="236">
        <v>0.2</v>
      </c>
      <c r="AA1519" s="233">
        <v>4320</v>
      </c>
      <c r="AB1519" s="233">
        <v>0.2</v>
      </c>
      <c r="AC1519" s="237">
        <v>10800</v>
      </c>
      <c r="AD1519" s="232">
        <v>0.5</v>
      </c>
      <c r="AE1519" s="147">
        <v>2160</v>
      </c>
      <c r="AF1519" s="226"/>
      <c r="AH1519" s="223" t="s">
        <v>51</v>
      </c>
    </row>
    <row r="1520" s="114" customFormat="1" ht="36" spans="1:34">
      <c r="A1520" s="223">
        <v>44</v>
      </c>
      <c r="B1520" s="223" t="s">
        <v>49</v>
      </c>
      <c r="C1520" s="223" t="s">
        <v>3784</v>
      </c>
      <c r="D1520" s="223" t="s">
        <v>51</v>
      </c>
      <c r="E1520" s="225" t="s">
        <v>3785</v>
      </c>
      <c r="F1520" s="224" t="s">
        <v>3790</v>
      </c>
      <c r="G1520" s="224" t="s">
        <v>114</v>
      </c>
      <c r="H1520" s="224" t="s">
        <v>3837</v>
      </c>
      <c r="I1520" s="223" t="s">
        <v>3838</v>
      </c>
      <c r="J1520" s="223" t="s">
        <v>3838</v>
      </c>
      <c r="K1520" s="223" t="s">
        <v>3789</v>
      </c>
      <c r="L1520" s="223" t="s">
        <v>3789</v>
      </c>
      <c r="M1520" s="227">
        <v>45745</v>
      </c>
      <c r="N1520" s="227">
        <v>45747</v>
      </c>
      <c r="O1520" s="227">
        <v>46111</v>
      </c>
      <c r="P1520" s="229">
        <v>30</v>
      </c>
      <c r="Q1520" s="225">
        <v>9000</v>
      </c>
      <c r="R1520" s="232">
        <v>0.08</v>
      </c>
      <c r="S1520" s="225">
        <v>720</v>
      </c>
      <c r="T1520" s="233">
        <v>21600</v>
      </c>
      <c r="U1520" s="233">
        <v>2160</v>
      </c>
      <c r="V1520" s="233">
        <v>0.1</v>
      </c>
      <c r="W1520" s="233">
        <v>8640</v>
      </c>
      <c r="X1520" s="233">
        <v>0.4</v>
      </c>
      <c r="Y1520" s="233">
        <v>4320</v>
      </c>
      <c r="Z1520" s="236">
        <v>0.2</v>
      </c>
      <c r="AA1520" s="233">
        <v>4320</v>
      </c>
      <c r="AB1520" s="233">
        <v>0.2</v>
      </c>
      <c r="AC1520" s="237">
        <v>10800</v>
      </c>
      <c r="AD1520" s="232">
        <v>0.5</v>
      </c>
      <c r="AE1520" s="147">
        <v>2160</v>
      </c>
      <c r="AF1520" s="226"/>
      <c r="AH1520" s="223" t="s">
        <v>51</v>
      </c>
    </row>
    <row r="1521" s="114" customFormat="1" ht="36" spans="1:34">
      <c r="A1521" s="223">
        <v>45</v>
      </c>
      <c r="B1521" s="223" t="s">
        <v>49</v>
      </c>
      <c r="C1521" s="223" t="s">
        <v>3771</v>
      </c>
      <c r="D1521" s="223" t="s">
        <v>51</v>
      </c>
      <c r="E1521" s="225" t="s">
        <v>3785</v>
      </c>
      <c r="F1521" s="223" t="s">
        <v>3839</v>
      </c>
      <c r="G1521" s="224" t="s">
        <v>114</v>
      </c>
      <c r="H1521" s="224" t="s">
        <v>3840</v>
      </c>
      <c r="I1521" s="223" t="s">
        <v>3841</v>
      </c>
      <c r="J1521" s="223" t="s">
        <v>3841</v>
      </c>
      <c r="K1521" s="223" t="s">
        <v>3842</v>
      </c>
      <c r="L1521" s="223" t="s">
        <v>3842</v>
      </c>
      <c r="M1521" s="227">
        <v>45736</v>
      </c>
      <c r="N1521" s="227">
        <v>45747</v>
      </c>
      <c r="O1521" s="227">
        <v>46111</v>
      </c>
      <c r="P1521" s="229">
        <v>43</v>
      </c>
      <c r="Q1521" s="225">
        <v>9000</v>
      </c>
      <c r="R1521" s="232">
        <v>0.08</v>
      </c>
      <c r="S1521" s="225">
        <v>720</v>
      </c>
      <c r="T1521" s="233">
        <v>30960</v>
      </c>
      <c r="U1521" s="233">
        <v>3096</v>
      </c>
      <c r="V1521" s="233">
        <v>0.1</v>
      </c>
      <c r="W1521" s="233">
        <v>12384</v>
      </c>
      <c r="X1521" s="233">
        <v>0.4</v>
      </c>
      <c r="Y1521" s="233">
        <v>6192</v>
      </c>
      <c r="Z1521" s="236">
        <v>0.2</v>
      </c>
      <c r="AA1521" s="233">
        <v>6192</v>
      </c>
      <c r="AB1521" s="233">
        <v>0.2</v>
      </c>
      <c r="AC1521" s="237">
        <v>15480</v>
      </c>
      <c r="AD1521" s="232">
        <v>0.5</v>
      </c>
      <c r="AE1521" s="147">
        <v>3096</v>
      </c>
      <c r="AF1521" s="226"/>
      <c r="AH1521" s="223" t="s">
        <v>51</v>
      </c>
    </row>
    <row r="1522" s="114" customFormat="1" ht="36" spans="1:34">
      <c r="A1522" s="223">
        <v>46</v>
      </c>
      <c r="B1522" s="223" t="s">
        <v>49</v>
      </c>
      <c r="C1522" s="223" t="s">
        <v>3829</v>
      </c>
      <c r="D1522" s="223" t="s">
        <v>51</v>
      </c>
      <c r="E1522" s="225" t="s">
        <v>3785</v>
      </c>
      <c r="F1522" s="224" t="s">
        <v>3786</v>
      </c>
      <c r="G1522" s="224" t="s">
        <v>114</v>
      </c>
      <c r="H1522" s="224" t="s">
        <v>3843</v>
      </c>
      <c r="I1522" s="223" t="s">
        <v>3844</v>
      </c>
      <c r="J1522" s="223" t="s">
        <v>3844</v>
      </c>
      <c r="K1522" s="223" t="s">
        <v>3832</v>
      </c>
      <c r="L1522" s="223" t="s">
        <v>3832</v>
      </c>
      <c r="M1522" s="227">
        <v>45747</v>
      </c>
      <c r="N1522" s="231">
        <v>45747</v>
      </c>
      <c r="O1522" s="227">
        <v>46112</v>
      </c>
      <c r="P1522" s="229">
        <v>65</v>
      </c>
      <c r="Q1522" s="225">
        <v>9000</v>
      </c>
      <c r="R1522" s="232">
        <v>0.08</v>
      </c>
      <c r="S1522" s="225">
        <v>720</v>
      </c>
      <c r="T1522" s="233">
        <v>46800</v>
      </c>
      <c r="U1522" s="233">
        <v>4680</v>
      </c>
      <c r="V1522" s="233">
        <v>0.1</v>
      </c>
      <c r="W1522" s="233">
        <v>18720</v>
      </c>
      <c r="X1522" s="233">
        <v>0.4</v>
      </c>
      <c r="Y1522" s="233">
        <v>9360</v>
      </c>
      <c r="Z1522" s="236">
        <v>0.2</v>
      </c>
      <c r="AA1522" s="233">
        <v>9360</v>
      </c>
      <c r="AB1522" s="233">
        <v>0.2</v>
      </c>
      <c r="AC1522" s="237">
        <v>23400</v>
      </c>
      <c r="AD1522" s="232">
        <v>0.5</v>
      </c>
      <c r="AE1522" s="147">
        <v>4680</v>
      </c>
      <c r="AF1522" s="226"/>
      <c r="AH1522" s="223" t="s">
        <v>51</v>
      </c>
    </row>
    <row r="1523" s="114" customFormat="1" ht="36" spans="1:34">
      <c r="A1523" s="223">
        <v>47</v>
      </c>
      <c r="B1523" s="223" t="s">
        <v>49</v>
      </c>
      <c r="C1523" s="223" t="s">
        <v>3829</v>
      </c>
      <c r="D1523" s="223" t="s">
        <v>51</v>
      </c>
      <c r="E1523" s="225" t="s">
        <v>3785</v>
      </c>
      <c r="F1523" s="224" t="s">
        <v>3790</v>
      </c>
      <c r="G1523" s="224" t="s">
        <v>114</v>
      </c>
      <c r="H1523" s="224" t="s">
        <v>3843</v>
      </c>
      <c r="I1523" s="223" t="s">
        <v>3844</v>
      </c>
      <c r="J1523" s="223" t="s">
        <v>3844</v>
      </c>
      <c r="K1523" s="223" t="s">
        <v>3832</v>
      </c>
      <c r="L1523" s="223" t="s">
        <v>3832</v>
      </c>
      <c r="M1523" s="227">
        <v>45747</v>
      </c>
      <c r="N1523" s="231">
        <v>45747</v>
      </c>
      <c r="O1523" s="227">
        <v>46112</v>
      </c>
      <c r="P1523" s="229">
        <v>64.7</v>
      </c>
      <c r="Q1523" s="225">
        <v>9000</v>
      </c>
      <c r="R1523" s="232">
        <v>0.08</v>
      </c>
      <c r="S1523" s="225">
        <v>720</v>
      </c>
      <c r="T1523" s="233">
        <v>46584</v>
      </c>
      <c r="U1523" s="233">
        <v>4658.4</v>
      </c>
      <c r="V1523" s="233">
        <v>0.1</v>
      </c>
      <c r="W1523" s="233">
        <v>18633.6</v>
      </c>
      <c r="X1523" s="233">
        <v>0.4</v>
      </c>
      <c r="Y1523" s="233">
        <v>9316.8</v>
      </c>
      <c r="Z1523" s="236">
        <v>0.2</v>
      </c>
      <c r="AA1523" s="233">
        <v>9316.8</v>
      </c>
      <c r="AB1523" s="233">
        <v>0.2</v>
      </c>
      <c r="AC1523" s="237">
        <v>23292</v>
      </c>
      <c r="AD1523" s="232">
        <v>0.5</v>
      </c>
      <c r="AE1523" s="147">
        <v>4658.4</v>
      </c>
      <c r="AF1523" s="226"/>
      <c r="AH1523" s="223" t="s">
        <v>51</v>
      </c>
    </row>
    <row r="1524" s="114" customFormat="1" ht="36" spans="1:34">
      <c r="A1524" s="223">
        <v>48</v>
      </c>
      <c r="B1524" s="223" t="s">
        <v>49</v>
      </c>
      <c r="C1524" s="223" t="s">
        <v>3767</v>
      </c>
      <c r="D1524" s="224" t="s">
        <v>50</v>
      </c>
      <c r="E1524" s="225" t="s">
        <v>69</v>
      </c>
      <c r="F1524" s="223" t="s">
        <v>3763</v>
      </c>
      <c r="G1524" s="224" t="s">
        <v>114</v>
      </c>
      <c r="H1524" s="224" t="s">
        <v>3845</v>
      </c>
      <c r="I1524" s="224" t="s">
        <v>3846</v>
      </c>
      <c r="J1524" s="224" t="s">
        <v>3846</v>
      </c>
      <c r="K1524" s="224" t="s">
        <v>3847</v>
      </c>
      <c r="L1524" s="226" t="s">
        <v>3847</v>
      </c>
      <c r="M1524" s="227">
        <v>45730</v>
      </c>
      <c r="N1524" s="231">
        <v>45773</v>
      </c>
      <c r="O1524" s="227">
        <v>46137</v>
      </c>
      <c r="P1524" s="229">
        <v>90</v>
      </c>
      <c r="Q1524" s="225">
        <v>5000</v>
      </c>
      <c r="R1524" s="232">
        <v>0.08</v>
      </c>
      <c r="S1524" s="225">
        <v>400</v>
      </c>
      <c r="T1524" s="233">
        <v>36000</v>
      </c>
      <c r="U1524" s="233">
        <v>3600</v>
      </c>
      <c r="V1524" s="233">
        <v>0.1</v>
      </c>
      <c r="W1524" s="233">
        <v>18000</v>
      </c>
      <c r="X1524" s="233">
        <v>0.5</v>
      </c>
      <c r="Y1524" s="233">
        <v>9000</v>
      </c>
      <c r="Z1524" s="236">
        <v>0.25</v>
      </c>
      <c r="AA1524" s="233">
        <v>9000</v>
      </c>
      <c r="AB1524" s="233">
        <v>0.25</v>
      </c>
      <c r="AC1524" s="237">
        <v>14400</v>
      </c>
      <c r="AD1524" s="232">
        <v>0.4</v>
      </c>
      <c r="AE1524" s="147">
        <v>3600</v>
      </c>
      <c r="AF1524" s="226"/>
      <c r="AH1524" s="224" t="s">
        <v>50</v>
      </c>
    </row>
    <row r="1525" s="114" customFormat="1" ht="36" spans="1:34">
      <c r="A1525" s="223">
        <v>49</v>
      </c>
      <c r="B1525" s="223" t="s">
        <v>49</v>
      </c>
      <c r="C1525" s="223" t="s">
        <v>3767</v>
      </c>
      <c r="D1525" s="224" t="s">
        <v>50</v>
      </c>
      <c r="E1525" s="225" t="s">
        <v>69</v>
      </c>
      <c r="F1525" s="223" t="s">
        <v>3763</v>
      </c>
      <c r="G1525" s="224" t="s">
        <v>114</v>
      </c>
      <c r="H1525" s="224" t="s">
        <v>3848</v>
      </c>
      <c r="I1525" s="224" t="s">
        <v>3849</v>
      </c>
      <c r="J1525" s="224" t="s">
        <v>3849</v>
      </c>
      <c r="K1525" s="224" t="s">
        <v>3847</v>
      </c>
      <c r="L1525" s="226" t="s">
        <v>3847</v>
      </c>
      <c r="M1525" s="227">
        <v>45730</v>
      </c>
      <c r="N1525" s="231">
        <v>45773</v>
      </c>
      <c r="O1525" s="227">
        <v>46137</v>
      </c>
      <c r="P1525" s="229">
        <v>90</v>
      </c>
      <c r="Q1525" s="225">
        <v>5000</v>
      </c>
      <c r="R1525" s="232">
        <v>0.08</v>
      </c>
      <c r="S1525" s="225">
        <v>400</v>
      </c>
      <c r="T1525" s="233">
        <v>36000</v>
      </c>
      <c r="U1525" s="233">
        <v>3600</v>
      </c>
      <c r="V1525" s="233">
        <v>0.1</v>
      </c>
      <c r="W1525" s="233">
        <v>18000</v>
      </c>
      <c r="X1525" s="233">
        <v>0.5</v>
      </c>
      <c r="Y1525" s="233">
        <v>9000</v>
      </c>
      <c r="Z1525" s="236">
        <v>0.25</v>
      </c>
      <c r="AA1525" s="233">
        <v>9000</v>
      </c>
      <c r="AB1525" s="233">
        <v>0.25</v>
      </c>
      <c r="AC1525" s="237">
        <v>14400</v>
      </c>
      <c r="AD1525" s="232">
        <v>0.4</v>
      </c>
      <c r="AE1525" s="147">
        <v>3600</v>
      </c>
      <c r="AF1525" s="226"/>
      <c r="AH1525" s="224" t="s">
        <v>50</v>
      </c>
    </row>
    <row r="1526" s="114" customFormat="1" ht="36" spans="1:34">
      <c r="A1526" s="223">
        <v>50</v>
      </c>
      <c r="B1526" s="223" t="s">
        <v>49</v>
      </c>
      <c r="C1526" s="223" t="s">
        <v>3767</v>
      </c>
      <c r="D1526" s="224" t="s">
        <v>50</v>
      </c>
      <c r="E1526" s="225" t="s">
        <v>69</v>
      </c>
      <c r="F1526" s="223" t="s">
        <v>3763</v>
      </c>
      <c r="G1526" s="224" t="s">
        <v>114</v>
      </c>
      <c r="H1526" s="224" t="s">
        <v>3850</v>
      </c>
      <c r="I1526" s="224" t="s">
        <v>3851</v>
      </c>
      <c r="J1526" s="224" t="s">
        <v>3851</v>
      </c>
      <c r="K1526" s="224" t="s">
        <v>3777</v>
      </c>
      <c r="L1526" s="226" t="s">
        <v>3777</v>
      </c>
      <c r="M1526" s="227">
        <v>45737</v>
      </c>
      <c r="N1526" s="231">
        <v>45748</v>
      </c>
      <c r="O1526" s="227">
        <v>46112</v>
      </c>
      <c r="P1526" s="229">
        <v>110</v>
      </c>
      <c r="Q1526" s="225">
        <v>5000</v>
      </c>
      <c r="R1526" s="232">
        <v>0.08</v>
      </c>
      <c r="S1526" s="225">
        <v>400</v>
      </c>
      <c r="T1526" s="233">
        <v>44000</v>
      </c>
      <c r="U1526" s="233">
        <v>4400</v>
      </c>
      <c r="V1526" s="233">
        <v>0.1</v>
      </c>
      <c r="W1526" s="233">
        <v>22000</v>
      </c>
      <c r="X1526" s="233">
        <v>0.5</v>
      </c>
      <c r="Y1526" s="233">
        <v>11000</v>
      </c>
      <c r="Z1526" s="236">
        <v>0.25</v>
      </c>
      <c r="AA1526" s="233">
        <v>11000</v>
      </c>
      <c r="AB1526" s="233">
        <v>0.25</v>
      </c>
      <c r="AC1526" s="237">
        <v>17600</v>
      </c>
      <c r="AD1526" s="232">
        <v>0.4</v>
      </c>
      <c r="AE1526" s="147">
        <v>4400</v>
      </c>
      <c r="AF1526" s="226"/>
      <c r="AH1526" s="224" t="s">
        <v>50</v>
      </c>
    </row>
    <row r="1527" s="114" customFormat="1" ht="36" spans="1:34">
      <c r="A1527" s="223">
        <v>51</v>
      </c>
      <c r="B1527" s="223" t="s">
        <v>49</v>
      </c>
      <c r="C1527" s="223" t="s">
        <v>3767</v>
      </c>
      <c r="D1527" s="224" t="s">
        <v>50</v>
      </c>
      <c r="E1527" s="225" t="s">
        <v>69</v>
      </c>
      <c r="F1527" s="223" t="s">
        <v>3763</v>
      </c>
      <c r="G1527" s="224" t="s">
        <v>114</v>
      </c>
      <c r="H1527" s="224" t="s">
        <v>3852</v>
      </c>
      <c r="I1527" s="224" t="s">
        <v>3853</v>
      </c>
      <c r="J1527" s="224" t="s">
        <v>3853</v>
      </c>
      <c r="K1527" s="224" t="s">
        <v>3854</v>
      </c>
      <c r="L1527" s="226" t="s">
        <v>3854</v>
      </c>
      <c r="M1527" s="227">
        <v>45757</v>
      </c>
      <c r="N1527" s="231">
        <v>45803</v>
      </c>
      <c r="O1527" s="227">
        <v>46167</v>
      </c>
      <c r="P1527" s="229">
        <v>126</v>
      </c>
      <c r="Q1527" s="225">
        <v>5000</v>
      </c>
      <c r="R1527" s="232">
        <v>0.08</v>
      </c>
      <c r="S1527" s="225">
        <v>400</v>
      </c>
      <c r="T1527" s="233">
        <v>50400</v>
      </c>
      <c r="U1527" s="233">
        <v>5040</v>
      </c>
      <c r="V1527" s="233">
        <v>0.1</v>
      </c>
      <c r="W1527" s="233">
        <v>25200</v>
      </c>
      <c r="X1527" s="233">
        <v>0.5</v>
      </c>
      <c r="Y1527" s="233">
        <v>12600</v>
      </c>
      <c r="Z1527" s="236">
        <v>0.25</v>
      </c>
      <c r="AA1527" s="233">
        <v>12600</v>
      </c>
      <c r="AB1527" s="233">
        <v>0.25</v>
      </c>
      <c r="AC1527" s="237">
        <v>20160</v>
      </c>
      <c r="AD1527" s="232">
        <v>0.4</v>
      </c>
      <c r="AE1527" s="147">
        <v>5040</v>
      </c>
      <c r="AF1527" s="226"/>
      <c r="AH1527" s="224" t="s">
        <v>50</v>
      </c>
    </row>
    <row r="1528" s="114" customFormat="1" ht="36" spans="1:34">
      <c r="A1528" s="223">
        <v>52</v>
      </c>
      <c r="B1528" s="223" t="s">
        <v>49</v>
      </c>
      <c r="C1528" s="223" t="s">
        <v>3767</v>
      </c>
      <c r="D1528" s="224" t="s">
        <v>50</v>
      </c>
      <c r="E1528" s="225" t="s">
        <v>69</v>
      </c>
      <c r="F1528" s="223" t="s">
        <v>3763</v>
      </c>
      <c r="G1528" s="224" t="s">
        <v>114</v>
      </c>
      <c r="H1528" s="224" t="s">
        <v>3855</v>
      </c>
      <c r="I1528" s="224" t="s">
        <v>3856</v>
      </c>
      <c r="J1528" s="224" t="s">
        <v>3856</v>
      </c>
      <c r="K1528" s="224" t="s">
        <v>3777</v>
      </c>
      <c r="L1528" s="226" t="s">
        <v>3777</v>
      </c>
      <c r="M1528" s="227">
        <v>45765</v>
      </c>
      <c r="N1528" s="231">
        <v>45794</v>
      </c>
      <c r="O1528" s="227">
        <v>46158</v>
      </c>
      <c r="P1528" s="229">
        <v>302</v>
      </c>
      <c r="Q1528" s="225">
        <v>5000</v>
      </c>
      <c r="R1528" s="232">
        <v>0.08</v>
      </c>
      <c r="S1528" s="225">
        <v>400</v>
      </c>
      <c r="T1528" s="233">
        <v>120800</v>
      </c>
      <c r="U1528" s="233">
        <v>12080</v>
      </c>
      <c r="V1528" s="233">
        <v>0.1</v>
      </c>
      <c r="W1528" s="233">
        <v>60400</v>
      </c>
      <c r="X1528" s="233">
        <v>0.5</v>
      </c>
      <c r="Y1528" s="233">
        <v>30200</v>
      </c>
      <c r="Z1528" s="236">
        <v>0.25</v>
      </c>
      <c r="AA1528" s="233">
        <v>30200</v>
      </c>
      <c r="AB1528" s="233">
        <v>0.25</v>
      </c>
      <c r="AC1528" s="237">
        <v>48320</v>
      </c>
      <c r="AD1528" s="232">
        <v>0.4</v>
      </c>
      <c r="AE1528" s="147">
        <v>12080</v>
      </c>
      <c r="AF1528" s="226"/>
      <c r="AH1528" s="224" t="s">
        <v>50</v>
      </c>
    </row>
    <row r="1529" s="114" customFormat="1" ht="36" spans="1:34">
      <c r="A1529" s="223">
        <v>53</v>
      </c>
      <c r="B1529" s="223" t="s">
        <v>49</v>
      </c>
      <c r="C1529" s="223" t="s">
        <v>3767</v>
      </c>
      <c r="D1529" s="224" t="s">
        <v>50</v>
      </c>
      <c r="E1529" s="225" t="s">
        <v>69</v>
      </c>
      <c r="F1529" s="223" t="s">
        <v>3763</v>
      </c>
      <c r="G1529" s="224" t="s">
        <v>114</v>
      </c>
      <c r="H1529" s="224" t="s">
        <v>3857</v>
      </c>
      <c r="I1529" s="224" t="s">
        <v>3858</v>
      </c>
      <c r="J1529" s="224" t="s">
        <v>3858</v>
      </c>
      <c r="K1529" s="224" t="s">
        <v>3859</v>
      </c>
      <c r="L1529" s="226" t="s">
        <v>3859</v>
      </c>
      <c r="M1529" s="227">
        <v>45784</v>
      </c>
      <c r="N1529" s="231">
        <v>45787</v>
      </c>
      <c r="O1529" s="227">
        <v>46151</v>
      </c>
      <c r="P1529" s="229">
        <v>80</v>
      </c>
      <c r="Q1529" s="225">
        <v>5000</v>
      </c>
      <c r="R1529" s="232">
        <v>0.08</v>
      </c>
      <c r="S1529" s="225">
        <v>400</v>
      </c>
      <c r="T1529" s="233">
        <v>32000</v>
      </c>
      <c r="U1529" s="233">
        <v>3200</v>
      </c>
      <c r="V1529" s="233">
        <v>0.1</v>
      </c>
      <c r="W1529" s="233">
        <v>16000</v>
      </c>
      <c r="X1529" s="233">
        <v>0.5</v>
      </c>
      <c r="Y1529" s="233">
        <v>8000</v>
      </c>
      <c r="Z1529" s="236">
        <v>0.25</v>
      </c>
      <c r="AA1529" s="233">
        <v>8000</v>
      </c>
      <c r="AB1529" s="233">
        <v>0.25</v>
      </c>
      <c r="AC1529" s="237">
        <v>12800</v>
      </c>
      <c r="AD1529" s="232">
        <v>0.4</v>
      </c>
      <c r="AE1529" s="147">
        <v>3200</v>
      </c>
      <c r="AF1529" s="226"/>
      <c r="AH1529" s="224" t="s">
        <v>50</v>
      </c>
    </row>
    <row r="1530" s="114" customFormat="1" ht="48" spans="1:34">
      <c r="A1530" s="223">
        <v>54</v>
      </c>
      <c r="B1530" s="223" t="s">
        <v>49</v>
      </c>
      <c r="C1530" s="223" t="s">
        <v>3762</v>
      </c>
      <c r="D1530" s="224" t="s">
        <v>50</v>
      </c>
      <c r="E1530" s="225" t="s">
        <v>69</v>
      </c>
      <c r="F1530" s="223" t="s">
        <v>3763</v>
      </c>
      <c r="G1530" s="224" t="s">
        <v>114</v>
      </c>
      <c r="H1530" s="224" t="s">
        <v>3860</v>
      </c>
      <c r="I1530" s="224" t="s">
        <v>3861</v>
      </c>
      <c r="J1530" s="224" t="s">
        <v>3861</v>
      </c>
      <c r="K1530" s="224" t="s">
        <v>3862</v>
      </c>
      <c r="L1530" s="226" t="s">
        <v>3862</v>
      </c>
      <c r="M1530" s="227">
        <v>45805</v>
      </c>
      <c r="N1530" s="231">
        <v>45809</v>
      </c>
      <c r="O1530" s="227">
        <v>46173</v>
      </c>
      <c r="P1530" s="229">
        <v>80</v>
      </c>
      <c r="Q1530" s="225">
        <v>5000</v>
      </c>
      <c r="R1530" s="232">
        <v>0.08</v>
      </c>
      <c r="S1530" s="225">
        <v>400</v>
      </c>
      <c r="T1530" s="233">
        <v>32000</v>
      </c>
      <c r="U1530" s="233">
        <v>3200</v>
      </c>
      <c r="V1530" s="233">
        <v>0.1</v>
      </c>
      <c r="W1530" s="233">
        <v>16000</v>
      </c>
      <c r="X1530" s="233">
        <v>0.5</v>
      </c>
      <c r="Y1530" s="233">
        <v>8000</v>
      </c>
      <c r="Z1530" s="236">
        <v>0.25</v>
      </c>
      <c r="AA1530" s="233">
        <v>8000</v>
      </c>
      <c r="AB1530" s="233">
        <v>0.25</v>
      </c>
      <c r="AC1530" s="237">
        <v>12800</v>
      </c>
      <c r="AD1530" s="232">
        <v>0.4</v>
      </c>
      <c r="AE1530" s="147">
        <v>3200</v>
      </c>
      <c r="AF1530" s="226"/>
      <c r="AH1530" s="224" t="s">
        <v>50</v>
      </c>
    </row>
    <row r="1531" s="114" customFormat="1" ht="36" spans="1:34">
      <c r="A1531" s="223">
        <v>55</v>
      </c>
      <c r="B1531" s="223" t="s">
        <v>49</v>
      </c>
      <c r="C1531" s="223" t="s">
        <v>3762</v>
      </c>
      <c r="D1531" s="224" t="s">
        <v>50</v>
      </c>
      <c r="E1531" s="225" t="s">
        <v>69</v>
      </c>
      <c r="F1531" s="223" t="s">
        <v>3763</v>
      </c>
      <c r="G1531" s="224" t="s">
        <v>114</v>
      </c>
      <c r="H1531" s="224" t="s">
        <v>3863</v>
      </c>
      <c r="I1531" s="224" t="s">
        <v>3864</v>
      </c>
      <c r="J1531" s="224" t="s">
        <v>3864</v>
      </c>
      <c r="K1531" s="224" t="s">
        <v>3865</v>
      </c>
      <c r="L1531" s="226" t="s">
        <v>3865</v>
      </c>
      <c r="M1531" s="227">
        <v>45806</v>
      </c>
      <c r="N1531" s="231">
        <v>45809</v>
      </c>
      <c r="O1531" s="227">
        <v>46173</v>
      </c>
      <c r="P1531" s="229">
        <v>33</v>
      </c>
      <c r="Q1531" s="225">
        <v>5000</v>
      </c>
      <c r="R1531" s="232">
        <v>0.08</v>
      </c>
      <c r="S1531" s="225">
        <v>400</v>
      </c>
      <c r="T1531" s="233">
        <v>13200</v>
      </c>
      <c r="U1531" s="233">
        <v>1320</v>
      </c>
      <c r="V1531" s="233">
        <v>0.1</v>
      </c>
      <c r="W1531" s="233">
        <v>6600</v>
      </c>
      <c r="X1531" s="233">
        <v>0.5</v>
      </c>
      <c r="Y1531" s="233">
        <v>3300</v>
      </c>
      <c r="Z1531" s="236">
        <v>0.25</v>
      </c>
      <c r="AA1531" s="233">
        <v>3300</v>
      </c>
      <c r="AB1531" s="233">
        <v>0.25</v>
      </c>
      <c r="AC1531" s="237">
        <v>5280</v>
      </c>
      <c r="AD1531" s="232">
        <v>0.4</v>
      </c>
      <c r="AE1531" s="147">
        <v>1320</v>
      </c>
      <c r="AF1531" s="226"/>
      <c r="AH1531" s="224" t="s">
        <v>50</v>
      </c>
    </row>
    <row r="1532" s="114" customFormat="1" ht="36" spans="1:34">
      <c r="A1532" s="223">
        <v>56</v>
      </c>
      <c r="B1532" s="223" t="s">
        <v>49</v>
      </c>
      <c r="C1532" s="223" t="s">
        <v>3762</v>
      </c>
      <c r="D1532" s="224" t="s">
        <v>50</v>
      </c>
      <c r="E1532" s="225" t="s">
        <v>69</v>
      </c>
      <c r="F1532" s="223" t="s">
        <v>3763</v>
      </c>
      <c r="G1532" s="224" t="s">
        <v>114</v>
      </c>
      <c r="H1532" s="224" t="s">
        <v>3866</v>
      </c>
      <c r="I1532" s="224" t="s">
        <v>3867</v>
      </c>
      <c r="J1532" s="224" t="s">
        <v>3867</v>
      </c>
      <c r="K1532" s="224" t="s">
        <v>3865</v>
      </c>
      <c r="L1532" s="226" t="s">
        <v>3865</v>
      </c>
      <c r="M1532" s="227">
        <v>45806</v>
      </c>
      <c r="N1532" s="231">
        <v>45809</v>
      </c>
      <c r="O1532" s="227">
        <v>46173</v>
      </c>
      <c r="P1532" s="229">
        <v>160</v>
      </c>
      <c r="Q1532" s="225">
        <v>5000</v>
      </c>
      <c r="R1532" s="232">
        <v>0.08</v>
      </c>
      <c r="S1532" s="225">
        <v>400</v>
      </c>
      <c r="T1532" s="233">
        <v>64000</v>
      </c>
      <c r="U1532" s="233">
        <v>6400</v>
      </c>
      <c r="V1532" s="233">
        <v>0.1</v>
      </c>
      <c r="W1532" s="233">
        <v>32000</v>
      </c>
      <c r="X1532" s="233">
        <v>0.5</v>
      </c>
      <c r="Y1532" s="233">
        <v>16000</v>
      </c>
      <c r="Z1532" s="236">
        <v>0.25</v>
      </c>
      <c r="AA1532" s="233">
        <v>16000</v>
      </c>
      <c r="AB1532" s="233">
        <v>0.25</v>
      </c>
      <c r="AC1532" s="237">
        <v>25600</v>
      </c>
      <c r="AD1532" s="232">
        <v>0.4</v>
      </c>
      <c r="AE1532" s="147">
        <v>6400</v>
      </c>
      <c r="AF1532" s="226"/>
      <c r="AH1532" s="224" t="s">
        <v>50</v>
      </c>
    </row>
    <row r="1533" s="114" customFormat="1" ht="36" spans="1:34">
      <c r="A1533" s="223">
        <v>57</v>
      </c>
      <c r="B1533" s="223" t="s">
        <v>49</v>
      </c>
      <c r="C1533" s="223" t="s">
        <v>3762</v>
      </c>
      <c r="D1533" s="224" t="s">
        <v>50</v>
      </c>
      <c r="E1533" s="225" t="s">
        <v>69</v>
      </c>
      <c r="F1533" s="223" t="s">
        <v>3763</v>
      </c>
      <c r="G1533" s="224" t="s">
        <v>114</v>
      </c>
      <c r="H1533" s="224" t="s">
        <v>3868</v>
      </c>
      <c r="I1533" s="224" t="s">
        <v>3869</v>
      </c>
      <c r="J1533" s="224" t="s">
        <v>3869</v>
      </c>
      <c r="K1533" s="224" t="s">
        <v>3865</v>
      </c>
      <c r="L1533" s="226" t="s">
        <v>3865</v>
      </c>
      <c r="M1533" s="227">
        <v>45826</v>
      </c>
      <c r="N1533" s="231">
        <v>45827</v>
      </c>
      <c r="O1533" s="227">
        <v>46191</v>
      </c>
      <c r="P1533" s="229">
        <v>50</v>
      </c>
      <c r="Q1533" s="225">
        <v>5000</v>
      </c>
      <c r="R1533" s="232">
        <v>0.08</v>
      </c>
      <c r="S1533" s="225">
        <v>400</v>
      </c>
      <c r="T1533" s="233">
        <v>20000</v>
      </c>
      <c r="U1533" s="233">
        <v>2000</v>
      </c>
      <c r="V1533" s="233">
        <v>0.1</v>
      </c>
      <c r="W1533" s="233">
        <v>10000</v>
      </c>
      <c r="X1533" s="233">
        <v>0.5</v>
      </c>
      <c r="Y1533" s="233">
        <v>5000</v>
      </c>
      <c r="Z1533" s="236">
        <v>0.25</v>
      </c>
      <c r="AA1533" s="233">
        <v>5000</v>
      </c>
      <c r="AB1533" s="233">
        <v>0.25</v>
      </c>
      <c r="AC1533" s="237">
        <v>8000</v>
      </c>
      <c r="AD1533" s="232">
        <v>0.4</v>
      </c>
      <c r="AE1533" s="147">
        <v>2000</v>
      </c>
      <c r="AF1533" s="226"/>
      <c r="AH1533" s="224" t="s">
        <v>50</v>
      </c>
    </row>
    <row r="1534" s="114" customFormat="1" ht="36" spans="1:34">
      <c r="A1534" s="223">
        <v>58</v>
      </c>
      <c r="B1534" s="223" t="s">
        <v>49</v>
      </c>
      <c r="C1534" s="223" t="s">
        <v>3762</v>
      </c>
      <c r="D1534" s="224" t="s">
        <v>50</v>
      </c>
      <c r="E1534" s="225" t="s">
        <v>69</v>
      </c>
      <c r="F1534" s="223" t="s">
        <v>3763</v>
      </c>
      <c r="G1534" s="224" t="s">
        <v>114</v>
      </c>
      <c r="H1534" s="224" t="s">
        <v>3870</v>
      </c>
      <c r="I1534" s="224" t="s">
        <v>3871</v>
      </c>
      <c r="J1534" s="224" t="s">
        <v>3871</v>
      </c>
      <c r="K1534" s="224" t="s">
        <v>3865</v>
      </c>
      <c r="L1534" s="226" t="s">
        <v>3865</v>
      </c>
      <c r="M1534" s="227">
        <v>45834</v>
      </c>
      <c r="N1534" s="231">
        <v>45835</v>
      </c>
      <c r="O1534" s="227">
        <v>46199</v>
      </c>
      <c r="P1534" s="229">
        <v>100</v>
      </c>
      <c r="Q1534" s="225">
        <v>5000</v>
      </c>
      <c r="R1534" s="232">
        <v>0.08</v>
      </c>
      <c r="S1534" s="225">
        <v>400</v>
      </c>
      <c r="T1534" s="233">
        <v>40000</v>
      </c>
      <c r="U1534" s="233">
        <v>4000</v>
      </c>
      <c r="V1534" s="233">
        <v>0.1</v>
      </c>
      <c r="W1534" s="233">
        <v>20000</v>
      </c>
      <c r="X1534" s="233">
        <v>0.5</v>
      </c>
      <c r="Y1534" s="233">
        <v>10000</v>
      </c>
      <c r="Z1534" s="236">
        <v>0.25</v>
      </c>
      <c r="AA1534" s="233">
        <v>10000</v>
      </c>
      <c r="AB1534" s="233">
        <v>0.25</v>
      </c>
      <c r="AC1534" s="237">
        <v>16000</v>
      </c>
      <c r="AD1534" s="232">
        <v>0.4</v>
      </c>
      <c r="AE1534" s="147">
        <v>4000</v>
      </c>
      <c r="AF1534" s="226"/>
      <c r="AH1534" s="224" t="s">
        <v>50</v>
      </c>
    </row>
    <row r="1535" s="114" customFormat="1" ht="36" spans="1:34">
      <c r="A1535" s="223">
        <v>59</v>
      </c>
      <c r="B1535" s="223" t="s">
        <v>49</v>
      </c>
      <c r="C1535" s="223" t="s">
        <v>3762</v>
      </c>
      <c r="D1535" s="224" t="s">
        <v>50</v>
      </c>
      <c r="E1535" s="225" t="s">
        <v>69</v>
      </c>
      <c r="F1535" s="223" t="s">
        <v>3763</v>
      </c>
      <c r="G1535" s="224" t="s">
        <v>114</v>
      </c>
      <c r="H1535" s="224" t="s">
        <v>3872</v>
      </c>
      <c r="I1535" s="224" t="s">
        <v>3871</v>
      </c>
      <c r="J1535" s="224" t="s">
        <v>3871</v>
      </c>
      <c r="K1535" s="224" t="s">
        <v>3873</v>
      </c>
      <c r="L1535" s="226" t="s">
        <v>3873</v>
      </c>
      <c r="M1535" s="227">
        <v>45833</v>
      </c>
      <c r="N1535" s="231">
        <v>45835</v>
      </c>
      <c r="O1535" s="227">
        <v>46199</v>
      </c>
      <c r="P1535" s="229">
        <v>70</v>
      </c>
      <c r="Q1535" s="225">
        <v>5000</v>
      </c>
      <c r="R1535" s="232">
        <v>0.08</v>
      </c>
      <c r="S1535" s="225">
        <v>400</v>
      </c>
      <c r="T1535" s="233">
        <v>28000</v>
      </c>
      <c r="U1535" s="233">
        <v>2800</v>
      </c>
      <c r="V1535" s="233">
        <v>0.1</v>
      </c>
      <c r="W1535" s="233">
        <v>14000</v>
      </c>
      <c r="X1535" s="233">
        <v>0.5</v>
      </c>
      <c r="Y1535" s="233">
        <v>7000</v>
      </c>
      <c r="Z1535" s="236">
        <v>0.25</v>
      </c>
      <c r="AA1535" s="233">
        <v>7000</v>
      </c>
      <c r="AB1535" s="233">
        <v>0.25</v>
      </c>
      <c r="AC1535" s="237">
        <v>11200</v>
      </c>
      <c r="AD1535" s="232">
        <v>0.4</v>
      </c>
      <c r="AE1535" s="147">
        <v>2800</v>
      </c>
      <c r="AF1535" s="226"/>
      <c r="AH1535" s="224" t="s">
        <v>50</v>
      </c>
    </row>
    <row r="1536" s="114" customFormat="1" ht="48" spans="1:34">
      <c r="A1536" s="223">
        <v>60</v>
      </c>
      <c r="B1536" s="223" t="s">
        <v>49</v>
      </c>
      <c r="C1536" s="223" t="s">
        <v>3793</v>
      </c>
      <c r="D1536" s="224" t="s">
        <v>51</v>
      </c>
      <c r="E1536" s="225" t="s">
        <v>3785</v>
      </c>
      <c r="F1536" s="223" t="s">
        <v>3790</v>
      </c>
      <c r="G1536" s="224" t="s">
        <v>114</v>
      </c>
      <c r="H1536" s="224" t="s">
        <v>3874</v>
      </c>
      <c r="I1536" s="224" t="s">
        <v>3875</v>
      </c>
      <c r="J1536" s="224" t="s">
        <v>3875</v>
      </c>
      <c r="K1536" s="224" t="s">
        <v>3796</v>
      </c>
      <c r="L1536" s="226" t="s">
        <v>3796</v>
      </c>
      <c r="M1536" s="227">
        <v>45774</v>
      </c>
      <c r="N1536" s="231">
        <v>45777</v>
      </c>
      <c r="O1536" s="227">
        <v>46142</v>
      </c>
      <c r="P1536" s="229">
        <v>64.8</v>
      </c>
      <c r="Q1536" s="225">
        <v>9000</v>
      </c>
      <c r="R1536" s="234">
        <v>0.08</v>
      </c>
      <c r="S1536" s="225">
        <v>720</v>
      </c>
      <c r="T1536" s="233">
        <v>46656</v>
      </c>
      <c r="U1536" s="233">
        <v>4665.6</v>
      </c>
      <c r="V1536" s="233">
        <v>0.1</v>
      </c>
      <c r="W1536" s="233">
        <v>18662.4</v>
      </c>
      <c r="X1536" s="233">
        <v>0.4</v>
      </c>
      <c r="Y1536" s="233">
        <v>9331.2</v>
      </c>
      <c r="Z1536" s="236">
        <v>0.2</v>
      </c>
      <c r="AA1536" s="233">
        <v>9331.2</v>
      </c>
      <c r="AB1536" s="233">
        <v>0.2</v>
      </c>
      <c r="AC1536" s="237">
        <v>23328</v>
      </c>
      <c r="AD1536" s="232">
        <v>0.5</v>
      </c>
      <c r="AE1536" s="147">
        <v>4665.6</v>
      </c>
      <c r="AF1536" s="226"/>
      <c r="AH1536" s="224" t="s">
        <v>51</v>
      </c>
    </row>
    <row r="1537" s="114" customFormat="1" ht="48" spans="1:34">
      <c r="A1537" s="223">
        <v>61</v>
      </c>
      <c r="B1537" s="223" t="s">
        <v>49</v>
      </c>
      <c r="C1537" s="223" t="s">
        <v>3829</v>
      </c>
      <c r="D1537" s="224" t="s">
        <v>51</v>
      </c>
      <c r="E1537" s="225" t="s">
        <v>3785</v>
      </c>
      <c r="F1537" s="223" t="s">
        <v>3790</v>
      </c>
      <c r="G1537" s="224" t="s">
        <v>114</v>
      </c>
      <c r="H1537" s="224" t="s">
        <v>3876</v>
      </c>
      <c r="I1537" s="224" t="s">
        <v>3844</v>
      </c>
      <c r="J1537" s="224" t="s">
        <v>3844</v>
      </c>
      <c r="K1537" s="224" t="s">
        <v>3877</v>
      </c>
      <c r="L1537" s="226" t="s">
        <v>3877</v>
      </c>
      <c r="M1537" s="227">
        <v>45748</v>
      </c>
      <c r="N1537" s="231">
        <v>45750</v>
      </c>
      <c r="O1537" s="227">
        <v>46114</v>
      </c>
      <c r="P1537" s="229">
        <v>54.06</v>
      </c>
      <c r="Q1537" s="225">
        <v>9000</v>
      </c>
      <c r="R1537" s="234">
        <v>0.08</v>
      </c>
      <c r="S1537" s="225">
        <v>720</v>
      </c>
      <c r="T1537" s="233">
        <v>38923.2</v>
      </c>
      <c r="U1537" s="233">
        <v>3892.32</v>
      </c>
      <c r="V1537" s="233">
        <v>0.1</v>
      </c>
      <c r="W1537" s="233">
        <v>15569.28</v>
      </c>
      <c r="X1537" s="233">
        <v>0.4</v>
      </c>
      <c r="Y1537" s="233">
        <v>7784.64</v>
      </c>
      <c r="Z1537" s="236">
        <v>0.2</v>
      </c>
      <c r="AA1537" s="233">
        <v>7784.64</v>
      </c>
      <c r="AB1537" s="233">
        <v>0.2</v>
      </c>
      <c r="AC1537" s="237">
        <v>19461.6</v>
      </c>
      <c r="AD1537" s="232">
        <v>0.5</v>
      </c>
      <c r="AE1537" s="147">
        <v>3892.32</v>
      </c>
      <c r="AF1537" s="226"/>
      <c r="AH1537" s="224" t="s">
        <v>51</v>
      </c>
    </row>
    <row r="1538" s="114" customFormat="1" ht="48" spans="1:34">
      <c r="A1538" s="223">
        <v>62</v>
      </c>
      <c r="B1538" s="223" t="s">
        <v>49</v>
      </c>
      <c r="C1538" s="223" t="s">
        <v>3829</v>
      </c>
      <c r="D1538" s="224" t="s">
        <v>51</v>
      </c>
      <c r="E1538" s="225" t="s">
        <v>3785</v>
      </c>
      <c r="F1538" s="223" t="s">
        <v>3786</v>
      </c>
      <c r="G1538" s="224" t="s">
        <v>114</v>
      </c>
      <c r="H1538" s="224" t="s">
        <v>3876</v>
      </c>
      <c r="I1538" s="224" t="s">
        <v>3844</v>
      </c>
      <c r="J1538" s="224" t="s">
        <v>3844</v>
      </c>
      <c r="K1538" s="224" t="s">
        <v>3877</v>
      </c>
      <c r="L1538" s="226" t="s">
        <v>3877</v>
      </c>
      <c r="M1538" s="227">
        <v>45748</v>
      </c>
      <c r="N1538" s="231">
        <v>45750</v>
      </c>
      <c r="O1538" s="227">
        <v>46114</v>
      </c>
      <c r="P1538" s="229">
        <v>50</v>
      </c>
      <c r="Q1538" s="225">
        <v>9000</v>
      </c>
      <c r="R1538" s="234">
        <v>0.08</v>
      </c>
      <c r="S1538" s="225">
        <v>720</v>
      </c>
      <c r="T1538" s="233">
        <v>36000</v>
      </c>
      <c r="U1538" s="233">
        <v>3600</v>
      </c>
      <c r="V1538" s="233">
        <v>0.1</v>
      </c>
      <c r="W1538" s="233">
        <v>14400</v>
      </c>
      <c r="X1538" s="233">
        <v>0.4</v>
      </c>
      <c r="Y1538" s="233">
        <v>7200</v>
      </c>
      <c r="Z1538" s="236">
        <v>0.2</v>
      </c>
      <c r="AA1538" s="233">
        <v>7200</v>
      </c>
      <c r="AB1538" s="233">
        <v>0.2</v>
      </c>
      <c r="AC1538" s="237">
        <v>18000</v>
      </c>
      <c r="AD1538" s="232">
        <v>0.5</v>
      </c>
      <c r="AE1538" s="147">
        <v>3600</v>
      </c>
      <c r="AF1538" s="226"/>
      <c r="AH1538" s="224" t="s">
        <v>51</v>
      </c>
    </row>
    <row r="1539" s="114" customFormat="1" ht="48" spans="1:34">
      <c r="A1539" s="223">
        <v>63</v>
      </c>
      <c r="B1539" s="223" t="s">
        <v>49</v>
      </c>
      <c r="C1539" s="223" t="s">
        <v>3784</v>
      </c>
      <c r="D1539" s="224" t="s">
        <v>51</v>
      </c>
      <c r="E1539" s="225" t="s">
        <v>3785</v>
      </c>
      <c r="F1539" s="223" t="s">
        <v>3790</v>
      </c>
      <c r="G1539" s="224" t="s">
        <v>114</v>
      </c>
      <c r="H1539" s="224" t="s">
        <v>3878</v>
      </c>
      <c r="I1539" s="224" t="s">
        <v>3879</v>
      </c>
      <c r="J1539" s="224" t="s">
        <v>3879</v>
      </c>
      <c r="K1539" s="224" t="s">
        <v>3880</v>
      </c>
      <c r="L1539" s="226" t="s">
        <v>3880</v>
      </c>
      <c r="M1539" s="227">
        <v>45776</v>
      </c>
      <c r="N1539" s="231">
        <v>45777</v>
      </c>
      <c r="O1539" s="227">
        <v>46141</v>
      </c>
      <c r="P1539" s="229">
        <v>20</v>
      </c>
      <c r="Q1539" s="225">
        <v>9000</v>
      </c>
      <c r="R1539" s="234">
        <v>0.08</v>
      </c>
      <c r="S1539" s="225">
        <v>720</v>
      </c>
      <c r="T1539" s="233">
        <v>14400</v>
      </c>
      <c r="U1539" s="233">
        <v>1440</v>
      </c>
      <c r="V1539" s="233">
        <v>0.1</v>
      </c>
      <c r="W1539" s="233">
        <v>5760</v>
      </c>
      <c r="X1539" s="233">
        <v>0.4</v>
      </c>
      <c r="Y1539" s="233">
        <v>2880</v>
      </c>
      <c r="Z1539" s="236">
        <v>0.2</v>
      </c>
      <c r="AA1539" s="233">
        <v>2880</v>
      </c>
      <c r="AB1539" s="233">
        <v>0.2</v>
      </c>
      <c r="AC1539" s="237">
        <v>7200</v>
      </c>
      <c r="AD1539" s="232">
        <v>0.5</v>
      </c>
      <c r="AE1539" s="147">
        <v>1440</v>
      </c>
      <c r="AF1539" s="226"/>
      <c r="AH1539" s="224" t="s">
        <v>51</v>
      </c>
    </row>
    <row r="1540" s="114" customFormat="1" ht="48" spans="1:34">
      <c r="A1540" s="223">
        <v>64</v>
      </c>
      <c r="B1540" s="223" t="s">
        <v>49</v>
      </c>
      <c r="C1540" s="223" t="s">
        <v>3784</v>
      </c>
      <c r="D1540" s="224" t="s">
        <v>51</v>
      </c>
      <c r="E1540" s="225" t="s">
        <v>3785</v>
      </c>
      <c r="F1540" s="223" t="s">
        <v>3786</v>
      </c>
      <c r="G1540" s="224" t="s">
        <v>114</v>
      </c>
      <c r="H1540" s="224" t="s">
        <v>3878</v>
      </c>
      <c r="I1540" s="224" t="s">
        <v>3879</v>
      </c>
      <c r="J1540" s="224" t="s">
        <v>3879</v>
      </c>
      <c r="K1540" s="224" t="s">
        <v>3880</v>
      </c>
      <c r="L1540" s="226" t="s">
        <v>3880</v>
      </c>
      <c r="M1540" s="227">
        <v>45776</v>
      </c>
      <c r="N1540" s="231">
        <v>45777</v>
      </c>
      <c r="O1540" s="227">
        <v>46141</v>
      </c>
      <c r="P1540" s="229">
        <v>18</v>
      </c>
      <c r="Q1540" s="225">
        <v>9000</v>
      </c>
      <c r="R1540" s="234">
        <v>0.08</v>
      </c>
      <c r="S1540" s="225">
        <v>720</v>
      </c>
      <c r="T1540" s="233">
        <v>12960</v>
      </c>
      <c r="U1540" s="233">
        <v>1296</v>
      </c>
      <c r="V1540" s="233">
        <v>0.1</v>
      </c>
      <c r="W1540" s="233">
        <v>5184</v>
      </c>
      <c r="X1540" s="233">
        <v>0.4</v>
      </c>
      <c r="Y1540" s="233">
        <v>2592</v>
      </c>
      <c r="Z1540" s="236">
        <v>0.2</v>
      </c>
      <c r="AA1540" s="233">
        <v>2592</v>
      </c>
      <c r="AB1540" s="233">
        <v>0.2</v>
      </c>
      <c r="AC1540" s="237">
        <v>6480</v>
      </c>
      <c r="AD1540" s="232">
        <v>0.5</v>
      </c>
      <c r="AE1540" s="147">
        <v>1296</v>
      </c>
      <c r="AF1540" s="226"/>
      <c r="AH1540" s="224" t="s">
        <v>51</v>
      </c>
    </row>
    <row r="1541" s="114" customFormat="1" ht="36" spans="1:34">
      <c r="A1541" s="223">
        <v>65</v>
      </c>
      <c r="B1541" s="223" t="s">
        <v>49</v>
      </c>
      <c r="C1541" s="223" t="s">
        <v>3784</v>
      </c>
      <c r="D1541" s="224" t="s">
        <v>51</v>
      </c>
      <c r="E1541" s="225" t="s">
        <v>3785</v>
      </c>
      <c r="F1541" s="223" t="s">
        <v>3790</v>
      </c>
      <c r="G1541" s="224" t="s">
        <v>114</v>
      </c>
      <c r="H1541" s="224" t="s">
        <v>3881</v>
      </c>
      <c r="I1541" s="224" t="s">
        <v>3882</v>
      </c>
      <c r="J1541" s="224" t="s">
        <v>3882</v>
      </c>
      <c r="K1541" s="224" t="s">
        <v>3823</v>
      </c>
      <c r="L1541" s="226" t="s">
        <v>3823</v>
      </c>
      <c r="M1541" s="227">
        <v>45771</v>
      </c>
      <c r="N1541" s="231">
        <v>45777</v>
      </c>
      <c r="O1541" s="227">
        <v>46141</v>
      </c>
      <c r="P1541" s="229">
        <v>30</v>
      </c>
      <c r="Q1541" s="225">
        <v>9000</v>
      </c>
      <c r="R1541" s="234">
        <v>0.08</v>
      </c>
      <c r="S1541" s="225">
        <v>720</v>
      </c>
      <c r="T1541" s="233">
        <v>21600</v>
      </c>
      <c r="U1541" s="233">
        <v>2160</v>
      </c>
      <c r="V1541" s="233">
        <v>0.1</v>
      </c>
      <c r="W1541" s="233">
        <v>8640</v>
      </c>
      <c r="X1541" s="233">
        <v>0.4</v>
      </c>
      <c r="Y1541" s="233">
        <v>4320</v>
      </c>
      <c r="Z1541" s="236">
        <v>0.2</v>
      </c>
      <c r="AA1541" s="233">
        <v>4320</v>
      </c>
      <c r="AB1541" s="233">
        <v>0.2</v>
      </c>
      <c r="AC1541" s="237">
        <v>10800</v>
      </c>
      <c r="AD1541" s="232">
        <v>0.5</v>
      </c>
      <c r="AE1541" s="147">
        <v>2160</v>
      </c>
      <c r="AF1541" s="226"/>
      <c r="AH1541" s="224" t="s">
        <v>51</v>
      </c>
    </row>
    <row r="1542" s="114" customFormat="1" ht="36" spans="1:34">
      <c r="A1542" s="223">
        <v>66</v>
      </c>
      <c r="B1542" s="223" t="s">
        <v>49</v>
      </c>
      <c r="C1542" s="223" t="s">
        <v>3784</v>
      </c>
      <c r="D1542" s="224" t="s">
        <v>51</v>
      </c>
      <c r="E1542" s="225" t="s">
        <v>3785</v>
      </c>
      <c r="F1542" s="223" t="s">
        <v>3790</v>
      </c>
      <c r="G1542" s="224" t="s">
        <v>114</v>
      </c>
      <c r="H1542" s="224" t="s">
        <v>3883</v>
      </c>
      <c r="I1542" s="224" t="s">
        <v>3884</v>
      </c>
      <c r="J1542" s="224" t="s">
        <v>3884</v>
      </c>
      <c r="K1542" s="224" t="s">
        <v>3885</v>
      </c>
      <c r="L1542" s="226" t="s">
        <v>3885</v>
      </c>
      <c r="M1542" s="227">
        <v>45776</v>
      </c>
      <c r="N1542" s="231">
        <v>45777</v>
      </c>
      <c r="O1542" s="227">
        <v>46141</v>
      </c>
      <c r="P1542" s="229">
        <v>40</v>
      </c>
      <c r="Q1542" s="225">
        <v>9000</v>
      </c>
      <c r="R1542" s="234">
        <v>0.08</v>
      </c>
      <c r="S1542" s="225">
        <v>720</v>
      </c>
      <c r="T1542" s="233">
        <v>28800</v>
      </c>
      <c r="U1542" s="233">
        <v>2880</v>
      </c>
      <c r="V1542" s="233">
        <v>0.1</v>
      </c>
      <c r="W1542" s="233">
        <v>11520</v>
      </c>
      <c r="X1542" s="233">
        <v>0.4</v>
      </c>
      <c r="Y1542" s="233">
        <v>5760</v>
      </c>
      <c r="Z1542" s="236">
        <v>0.2</v>
      </c>
      <c r="AA1542" s="233">
        <v>5760</v>
      </c>
      <c r="AB1542" s="233">
        <v>0.2</v>
      </c>
      <c r="AC1542" s="237">
        <v>14400</v>
      </c>
      <c r="AD1542" s="232">
        <v>0.5</v>
      </c>
      <c r="AE1542" s="147">
        <v>2880</v>
      </c>
      <c r="AF1542" s="226"/>
      <c r="AH1542" s="224" t="s">
        <v>51</v>
      </c>
    </row>
    <row r="1543" s="114" customFormat="1" ht="36" spans="1:34">
      <c r="A1543" s="223">
        <v>67</v>
      </c>
      <c r="B1543" s="223" t="s">
        <v>49</v>
      </c>
      <c r="C1543" s="223" t="s">
        <v>3784</v>
      </c>
      <c r="D1543" s="224" t="s">
        <v>51</v>
      </c>
      <c r="E1543" s="225" t="s">
        <v>3785</v>
      </c>
      <c r="F1543" s="223" t="s">
        <v>3786</v>
      </c>
      <c r="G1543" s="224" t="s">
        <v>114</v>
      </c>
      <c r="H1543" s="224" t="s">
        <v>3883</v>
      </c>
      <c r="I1543" s="224" t="s">
        <v>3884</v>
      </c>
      <c r="J1543" s="224" t="s">
        <v>3884</v>
      </c>
      <c r="K1543" s="224" t="s">
        <v>3885</v>
      </c>
      <c r="L1543" s="226" t="s">
        <v>3885</v>
      </c>
      <c r="M1543" s="227">
        <v>45776</v>
      </c>
      <c r="N1543" s="231">
        <v>45777</v>
      </c>
      <c r="O1543" s="227">
        <v>46141</v>
      </c>
      <c r="P1543" s="229">
        <v>38</v>
      </c>
      <c r="Q1543" s="225">
        <v>9000</v>
      </c>
      <c r="R1543" s="234">
        <v>0.08</v>
      </c>
      <c r="S1543" s="225">
        <v>720</v>
      </c>
      <c r="T1543" s="233">
        <v>27360</v>
      </c>
      <c r="U1543" s="233">
        <v>2736</v>
      </c>
      <c r="V1543" s="233">
        <v>0.1</v>
      </c>
      <c r="W1543" s="233">
        <v>10944</v>
      </c>
      <c r="X1543" s="233">
        <v>0.4</v>
      </c>
      <c r="Y1543" s="233">
        <v>5472</v>
      </c>
      <c r="Z1543" s="236">
        <v>0.2</v>
      </c>
      <c r="AA1543" s="233">
        <v>5472</v>
      </c>
      <c r="AB1543" s="233">
        <v>0.2</v>
      </c>
      <c r="AC1543" s="237">
        <v>13680</v>
      </c>
      <c r="AD1543" s="232">
        <v>0.5</v>
      </c>
      <c r="AE1543" s="147">
        <v>2736</v>
      </c>
      <c r="AF1543" s="226"/>
      <c r="AH1543" s="224" t="s">
        <v>51</v>
      </c>
    </row>
    <row r="1544" s="114" customFormat="1" ht="36" spans="1:34">
      <c r="A1544" s="223">
        <v>68</v>
      </c>
      <c r="B1544" s="223" t="s">
        <v>49</v>
      </c>
      <c r="C1544" s="223" t="s">
        <v>3784</v>
      </c>
      <c r="D1544" s="224" t="s">
        <v>51</v>
      </c>
      <c r="E1544" s="225" t="s">
        <v>3785</v>
      </c>
      <c r="F1544" s="223" t="s">
        <v>3790</v>
      </c>
      <c r="G1544" s="224" t="s">
        <v>114</v>
      </c>
      <c r="H1544" s="224" t="s">
        <v>3886</v>
      </c>
      <c r="I1544" s="224" t="s">
        <v>3887</v>
      </c>
      <c r="J1544" s="224" t="s">
        <v>3887</v>
      </c>
      <c r="K1544" s="224" t="s">
        <v>3823</v>
      </c>
      <c r="L1544" s="226" t="s">
        <v>3823</v>
      </c>
      <c r="M1544" s="227">
        <v>45774</v>
      </c>
      <c r="N1544" s="231">
        <v>45777</v>
      </c>
      <c r="O1544" s="227">
        <v>46141</v>
      </c>
      <c r="P1544" s="229">
        <v>43.5</v>
      </c>
      <c r="Q1544" s="225">
        <v>9000</v>
      </c>
      <c r="R1544" s="234">
        <v>0.08</v>
      </c>
      <c r="S1544" s="225">
        <v>720</v>
      </c>
      <c r="T1544" s="233">
        <v>31320</v>
      </c>
      <c r="U1544" s="233">
        <v>3132</v>
      </c>
      <c r="V1544" s="233">
        <v>0.1</v>
      </c>
      <c r="W1544" s="233">
        <v>12528</v>
      </c>
      <c r="X1544" s="233">
        <v>0.4</v>
      </c>
      <c r="Y1544" s="233">
        <v>6264</v>
      </c>
      <c r="Z1544" s="236">
        <v>0.2</v>
      </c>
      <c r="AA1544" s="233">
        <v>6264</v>
      </c>
      <c r="AB1544" s="233">
        <v>0.2</v>
      </c>
      <c r="AC1544" s="237">
        <v>15660</v>
      </c>
      <c r="AD1544" s="232">
        <v>0.5</v>
      </c>
      <c r="AE1544" s="147">
        <v>3132</v>
      </c>
      <c r="AF1544" s="226"/>
      <c r="AH1544" s="224" t="s">
        <v>51</v>
      </c>
    </row>
    <row r="1545" s="114" customFormat="1" ht="36" spans="1:34">
      <c r="A1545" s="223">
        <v>69</v>
      </c>
      <c r="B1545" s="223" t="s">
        <v>49</v>
      </c>
      <c r="C1545" s="223" t="s">
        <v>3784</v>
      </c>
      <c r="D1545" s="224" t="s">
        <v>51</v>
      </c>
      <c r="E1545" s="225" t="s">
        <v>3785</v>
      </c>
      <c r="F1545" s="223" t="s">
        <v>3790</v>
      </c>
      <c r="G1545" s="224" t="s">
        <v>114</v>
      </c>
      <c r="H1545" s="224" t="s">
        <v>3888</v>
      </c>
      <c r="I1545" s="224" t="s">
        <v>3889</v>
      </c>
      <c r="J1545" s="224" t="s">
        <v>3889</v>
      </c>
      <c r="K1545" s="224" t="s">
        <v>3823</v>
      </c>
      <c r="L1545" s="226" t="s">
        <v>3823</v>
      </c>
      <c r="M1545" s="227">
        <v>45774</v>
      </c>
      <c r="N1545" s="231">
        <v>45777</v>
      </c>
      <c r="O1545" s="227">
        <v>46141</v>
      </c>
      <c r="P1545" s="229">
        <v>27.9</v>
      </c>
      <c r="Q1545" s="225">
        <v>9000</v>
      </c>
      <c r="R1545" s="234">
        <v>0.08</v>
      </c>
      <c r="S1545" s="225">
        <v>720</v>
      </c>
      <c r="T1545" s="233">
        <v>20088</v>
      </c>
      <c r="U1545" s="233">
        <v>2008.8</v>
      </c>
      <c r="V1545" s="233">
        <v>0.1</v>
      </c>
      <c r="W1545" s="233">
        <v>8035.2</v>
      </c>
      <c r="X1545" s="233">
        <v>0.4</v>
      </c>
      <c r="Y1545" s="233">
        <v>4017.6</v>
      </c>
      <c r="Z1545" s="236">
        <v>0.2</v>
      </c>
      <c r="AA1545" s="233">
        <v>4017.6</v>
      </c>
      <c r="AB1545" s="233">
        <v>0.2</v>
      </c>
      <c r="AC1545" s="237">
        <v>10044</v>
      </c>
      <c r="AD1545" s="232">
        <v>0.5</v>
      </c>
      <c r="AE1545" s="147">
        <v>2008.8</v>
      </c>
      <c r="AF1545" s="226"/>
      <c r="AH1545" s="224" t="s">
        <v>51</v>
      </c>
    </row>
    <row r="1546" s="114" customFormat="1" ht="36" spans="1:34">
      <c r="A1546" s="223">
        <v>70</v>
      </c>
      <c r="B1546" s="223" t="s">
        <v>49</v>
      </c>
      <c r="C1546" s="223" t="s">
        <v>3890</v>
      </c>
      <c r="D1546" s="224" t="s">
        <v>51</v>
      </c>
      <c r="E1546" s="225" t="s">
        <v>3785</v>
      </c>
      <c r="F1546" s="223" t="s">
        <v>3786</v>
      </c>
      <c r="G1546" s="224" t="s">
        <v>114</v>
      </c>
      <c r="H1546" s="224" t="s">
        <v>3891</v>
      </c>
      <c r="I1546" s="224" t="s">
        <v>3892</v>
      </c>
      <c r="J1546" s="224" t="s">
        <v>3892</v>
      </c>
      <c r="K1546" s="224" t="s">
        <v>3893</v>
      </c>
      <c r="L1546" s="226" t="s">
        <v>3893</v>
      </c>
      <c r="M1546" s="227">
        <v>45776</v>
      </c>
      <c r="N1546" s="231">
        <v>45777</v>
      </c>
      <c r="O1546" s="227">
        <v>46141</v>
      </c>
      <c r="P1546" s="229">
        <v>6</v>
      </c>
      <c r="Q1546" s="225">
        <v>9000</v>
      </c>
      <c r="R1546" s="234">
        <v>0.08</v>
      </c>
      <c r="S1546" s="225">
        <v>720</v>
      </c>
      <c r="T1546" s="233">
        <v>4320</v>
      </c>
      <c r="U1546" s="233">
        <v>432</v>
      </c>
      <c r="V1546" s="233">
        <v>0.1</v>
      </c>
      <c r="W1546" s="233">
        <v>1728</v>
      </c>
      <c r="X1546" s="233">
        <v>0.4</v>
      </c>
      <c r="Y1546" s="233">
        <v>864</v>
      </c>
      <c r="Z1546" s="236">
        <v>0.2</v>
      </c>
      <c r="AA1546" s="233">
        <v>864</v>
      </c>
      <c r="AB1546" s="233">
        <v>0.2</v>
      </c>
      <c r="AC1546" s="237">
        <v>2160</v>
      </c>
      <c r="AD1546" s="232">
        <v>0.5</v>
      </c>
      <c r="AE1546" s="147">
        <v>432</v>
      </c>
      <c r="AF1546" s="226"/>
      <c r="AH1546" s="224" t="s">
        <v>51</v>
      </c>
    </row>
    <row r="1547" s="114" customFormat="1" ht="36" spans="1:34">
      <c r="A1547" s="223">
        <v>71</v>
      </c>
      <c r="B1547" s="223" t="s">
        <v>49</v>
      </c>
      <c r="C1547" s="223" t="s">
        <v>3890</v>
      </c>
      <c r="D1547" s="224" t="s">
        <v>51</v>
      </c>
      <c r="E1547" s="225" t="s">
        <v>3785</v>
      </c>
      <c r="F1547" s="223" t="s">
        <v>3786</v>
      </c>
      <c r="G1547" s="224" t="s">
        <v>114</v>
      </c>
      <c r="H1547" s="224" t="s">
        <v>3894</v>
      </c>
      <c r="I1547" s="224" t="s">
        <v>3895</v>
      </c>
      <c r="J1547" s="224" t="s">
        <v>3895</v>
      </c>
      <c r="K1547" s="224" t="s">
        <v>3893</v>
      </c>
      <c r="L1547" s="226" t="s">
        <v>3893</v>
      </c>
      <c r="M1547" s="227">
        <v>45776</v>
      </c>
      <c r="N1547" s="231">
        <v>45777</v>
      </c>
      <c r="O1547" s="227">
        <v>46141</v>
      </c>
      <c r="P1547" s="229">
        <v>11</v>
      </c>
      <c r="Q1547" s="225">
        <v>9000</v>
      </c>
      <c r="R1547" s="234">
        <v>0.08</v>
      </c>
      <c r="S1547" s="225">
        <v>720</v>
      </c>
      <c r="T1547" s="233">
        <v>7920</v>
      </c>
      <c r="U1547" s="233">
        <v>792</v>
      </c>
      <c r="V1547" s="233">
        <v>0.1</v>
      </c>
      <c r="W1547" s="233">
        <v>3168</v>
      </c>
      <c r="X1547" s="233">
        <v>0.4</v>
      </c>
      <c r="Y1547" s="233">
        <v>1584</v>
      </c>
      <c r="Z1547" s="236">
        <v>0.2</v>
      </c>
      <c r="AA1547" s="233">
        <v>1584</v>
      </c>
      <c r="AB1547" s="233">
        <v>0.2</v>
      </c>
      <c r="AC1547" s="237">
        <v>3960</v>
      </c>
      <c r="AD1547" s="232">
        <v>0.5</v>
      </c>
      <c r="AE1547" s="147">
        <v>792</v>
      </c>
      <c r="AF1547" s="226"/>
      <c r="AH1547" s="224" t="s">
        <v>51</v>
      </c>
    </row>
    <row r="1548" s="114" customFormat="1" ht="36" spans="1:34">
      <c r="A1548" s="223">
        <v>72</v>
      </c>
      <c r="B1548" s="223" t="s">
        <v>49</v>
      </c>
      <c r="C1548" s="223" t="s">
        <v>3890</v>
      </c>
      <c r="D1548" s="224" t="s">
        <v>51</v>
      </c>
      <c r="E1548" s="225" t="s">
        <v>3785</v>
      </c>
      <c r="F1548" s="223" t="s">
        <v>3790</v>
      </c>
      <c r="G1548" s="224" t="s">
        <v>114</v>
      </c>
      <c r="H1548" s="224" t="s">
        <v>3896</v>
      </c>
      <c r="I1548" s="224" t="s">
        <v>3897</v>
      </c>
      <c r="J1548" s="224" t="s">
        <v>3897</v>
      </c>
      <c r="K1548" s="224" t="s">
        <v>3893</v>
      </c>
      <c r="L1548" s="226" t="s">
        <v>3893</v>
      </c>
      <c r="M1548" s="227">
        <v>45776</v>
      </c>
      <c r="N1548" s="231">
        <v>45777</v>
      </c>
      <c r="O1548" s="227">
        <v>46141</v>
      </c>
      <c r="P1548" s="229">
        <v>22</v>
      </c>
      <c r="Q1548" s="225">
        <v>9000</v>
      </c>
      <c r="R1548" s="234">
        <v>0.08</v>
      </c>
      <c r="S1548" s="225">
        <v>720</v>
      </c>
      <c r="T1548" s="233">
        <v>15840</v>
      </c>
      <c r="U1548" s="233">
        <v>1584</v>
      </c>
      <c r="V1548" s="233">
        <v>0.1</v>
      </c>
      <c r="W1548" s="233">
        <v>6336</v>
      </c>
      <c r="X1548" s="233">
        <v>0.4</v>
      </c>
      <c r="Y1548" s="233">
        <v>3168</v>
      </c>
      <c r="Z1548" s="236">
        <v>0.2</v>
      </c>
      <c r="AA1548" s="233">
        <v>3168</v>
      </c>
      <c r="AB1548" s="233">
        <v>0.2</v>
      </c>
      <c r="AC1548" s="237">
        <v>7920</v>
      </c>
      <c r="AD1548" s="232">
        <v>0.5</v>
      </c>
      <c r="AE1548" s="147">
        <v>1584</v>
      </c>
      <c r="AF1548" s="226"/>
      <c r="AH1548" s="224" t="s">
        <v>51</v>
      </c>
    </row>
    <row r="1549" s="114" customFormat="1" ht="36" spans="1:34">
      <c r="A1549" s="223">
        <v>73</v>
      </c>
      <c r="B1549" s="223" t="s">
        <v>49</v>
      </c>
      <c r="C1549" s="223" t="s">
        <v>3890</v>
      </c>
      <c r="D1549" s="224" t="s">
        <v>51</v>
      </c>
      <c r="E1549" s="225" t="s">
        <v>3785</v>
      </c>
      <c r="F1549" s="223" t="s">
        <v>3786</v>
      </c>
      <c r="G1549" s="224" t="s">
        <v>114</v>
      </c>
      <c r="H1549" s="224" t="s">
        <v>3896</v>
      </c>
      <c r="I1549" s="224" t="s">
        <v>3897</v>
      </c>
      <c r="J1549" s="224" t="s">
        <v>3897</v>
      </c>
      <c r="K1549" s="224" t="s">
        <v>3893</v>
      </c>
      <c r="L1549" s="226" t="s">
        <v>3893</v>
      </c>
      <c r="M1549" s="227">
        <v>45776</v>
      </c>
      <c r="N1549" s="231">
        <v>45777</v>
      </c>
      <c r="O1549" s="227">
        <v>46141</v>
      </c>
      <c r="P1549" s="229">
        <v>20</v>
      </c>
      <c r="Q1549" s="225">
        <v>9000</v>
      </c>
      <c r="R1549" s="234">
        <v>0.08</v>
      </c>
      <c r="S1549" s="225">
        <v>720</v>
      </c>
      <c r="T1549" s="233">
        <v>14400</v>
      </c>
      <c r="U1549" s="233">
        <v>1440</v>
      </c>
      <c r="V1549" s="233">
        <v>0.1</v>
      </c>
      <c r="W1549" s="233">
        <v>5760</v>
      </c>
      <c r="X1549" s="233">
        <v>0.4</v>
      </c>
      <c r="Y1549" s="233">
        <v>2880</v>
      </c>
      <c r="Z1549" s="236">
        <v>0.2</v>
      </c>
      <c r="AA1549" s="233">
        <v>2880</v>
      </c>
      <c r="AB1549" s="233">
        <v>0.2</v>
      </c>
      <c r="AC1549" s="237">
        <v>7200</v>
      </c>
      <c r="AD1549" s="232">
        <v>0.5</v>
      </c>
      <c r="AE1549" s="147">
        <v>1440</v>
      </c>
      <c r="AF1549" s="226"/>
      <c r="AH1549" s="224" t="s">
        <v>51</v>
      </c>
    </row>
    <row r="1550" s="114" customFormat="1" ht="48" spans="1:34">
      <c r="A1550" s="223">
        <v>74</v>
      </c>
      <c r="B1550" s="223" t="s">
        <v>49</v>
      </c>
      <c r="C1550" s="223" t="s">
        <v>3793</v>
      </c>
      <c r="D1550" s="224" t="s">
        <v>51</v>
      </c>
      <c r="E1550" s="225" t="s">
        <v>3785</v>
      </c>
      <c r="F1550" s="223" t="s">
        <v>3790</v>
      </c>
      <c r="G1550" s="224" t="s">
        <v>114</v>
      </c>
      <c r="H1550" s="224" t="s">
        <v>3898</v>
      </c>
      <c r="I1550" s="224" t="s">
        <v>3899</v>
      </c>
      <c r="J1550" s="224" t="s">
        <v>3899</v>
      </c>
      <c r="K1550" s="224" t="s">
        <v>3796</v>
      </c>
      <c r="L1550" s="226" t="s">
        <v>3796</v>
      </c>
      <c r="M1550" s="227">
        <v>45790</v>
      </c>
      <c r="N1550" s="231">
        <v>45792</v>
      </c>
      <c r="O1550" s="227">
        <v>46156</v>
      </c>
      <c r="P1550" s="229">
        <v>29.7</v>
      </c>
      <c r="Q1550" s="225">
        <v>9000</v>
      </c>
      <c r="R1550" s="234">
        <v>0.08</v>
      </c>
      <c r="S1550" s="225">
        <v>720</v>
      </c>
      <c r="T1550" s="233">
        <v>21384</v>
      </c>
      <c r="U1550" s="233">
        <v>2138.4</v>
      </c>
      <c r="V1550" s="233">
        <v>0.1</v>
      </c>
      <c r="W1550" s="233">
        <v>8553.6</v>
      </c>
      <c r="X1550" s="233">
        <v>0.4</v>
      </c>
      <c r="Y1550" s="233">
        <v>4276.8</v>
      </c>
      <c r="Z1550" s="236">
        <v>0.2</v>
      </c>
      <c r="AA1550" s="233">
        <v>4276.8</v>
      </c>
      <c r="AB1550" s="233">
        <v>0.2</v>
      </c>
      <c r="AC1550" s="237">
        <v>10692</v>
      </c>
      <c r="AD1550" s="232">
        <v>0.5</v>
      </c>
      <c r="AE1550" s="147">
        <v>2138.4</v>
      </c>
      <c r="AF1550" s="226"/>
      <c r="AH1550" s="224" t="s">
        <v>51</v>
      </c>
    </row>
    <row r="1551" s="114" customFormat="1" ht="48" spans="1:34">
      <c r="A1551" s="223">
        <v>75</v>
      </c>
      <c r="B1551" s="223" t="s">
        <v>49</v>
      </c>
      <c r="C1551" s="223" t="s">
        <v>3793</v>
      </c>
      <c r="D1551" s="224" t="s">
        <v>51</v>
      </c>
      <c r="E1551" s="225" t="s">
        <v>3785</v>
      </c>
      <c r="F1551" s="223" t="s">
        <v>3786</v>
      </c>
      <c r="G1551" s="224" t="s">
        <v>114</v>
      </c>
      <c r="H1551" s="224" t="s">
        <v>3900</v>
      </c>
      <c r="I1551" s="224" t="s">
        <v>3809</v>
      </c>
      <c r="J1551" s="224" t="s">
        <v>3809</v>
      </c>
      <c r="K1551" s="224" t="s">
        <v>3796</v>
      </c>
      <c r="L1551" s="226" t="s">
        <v>3796</v>
      </c>
      <c r="M1551" s="227">
        <v>45790</v>
      </c>
      <c r="N1551" s="231">
        <v>45792</v>
      </c>
      <c r="O1551" s="227">
        <v>46156</v>
      </c>
      <c r="P1551" s="229">
        <v>56</v>
      </c>
      <c r="Q1551" s="225">
        <v>9000</v>
      </c>
      <c r="R1551" s="234">
        <v>0.08</v>
      </c>
      <c r="S1551" s="225">
        <v>720</v>
      </c>
      <c r="T1551" s="233">
        <v>40320</v>
      </c>
      <c r="U1551" s="233">
        <v>4032</v>
      </c>
      <c r="V1551" s="233">
        <v>0.1</v>
      </c>
      <c r="W1551" s="233">
        <v>16128</v>
      </c>
      <c r="X1551" s="233">
        <v>0.4</v>
      </c>
      <c r="Y1551" s="233">
        <v>8064</v>
      </c>
      <c r="Z1551" s="236">
        <v>0.2</v>
      </c>
      <c r="AA1551" s="233">
        <v>8064</v>
      </c>
      <c r="AB1551" s="233">
        <v>0.2</v>
      </c>
      <c r="AC1551" s="237">
        <v>20160</v>
      </c>
      <c r="AD1551" s="232">
        <v>0.5</v>
      </c>
      <c r="AE1551" s="147">
        <v>4032</v>
      </c>
      <c r="AF1551" s="226"/>
      <c r="AH1551" s="224" t="s">
        <v>51</v>
      </c>
    </row>
    <row r="1552" s="114" customFormat="1" ht="48" spans="1:34">
      <c r="A1552" s="223">
        <v>76</v>
      </c>
      <c r="B1552" s="223" t="s">
        <v>49</v>
      </c>
      <c r="C1552" s="223" t="s">
        <v>3793</v>
      </c>
      <c r="D1552" s="224" t="s">
        <v>51</v>
      </c>
      <c r="E1552" s="225" t="s">
        <v>3785</v>
      </c>
      <c r="F1552" s="223" t="s">
        <v>3790</v>
      </c>
      <c r="G1552" s="224" t="s">
        <v>114</v>
      </c>
      <c r="H1552" s="224" t="s">
        <v>3901</v>
      </c>
      <c r="I1552" s="224" t="s">
        <v>3765</v>
      </c>
      <c r="J1552" s="224" t="s">
        <v>3765</v>
      </c>
      <c r="K1552" s="224" t="s">
        <v>3796</v>
      </c>
      <c r="L1552" s="226" t="s">
        <v>3796</v>
      </c>
      <c r="M1552" s="227">
        <v>45791</v>
      </c>
      <c r="N1552" s="231">
        <v>45793</v>
      </c>
      <c r="O1552" s="227">
        <v>46157</v>
      </c>
      <c r="P1552" s="229">
        <v>65.77</v>
      </c>
      <c r="Q1552" s="225">
        <v>9000</v>
      </c>
      <c r="R1552" s="234">
        <v>0.08</v>
      </c>
      <c r="S1552" s="225">
        <v>720</v>
      </c>
      <c r="T1552" s="233">
        <v>47354.4</v>
      </c>
      <c r="U1552" s="233">
        <v>4735.44</v>
      </c>
      <c r="V1552" s="233">
        <v>0.1</v>
      </c>
      <c r="W1552" s="233">
        <v>18941.76</v>
      </c>
      <c r="X1552" s="233">
        <v>0.4</v>
      </c>
      <c r="Y1552" s="233">
        <v>9470.88</v>
      </c>
      <c r="Z1552" s="236">
        <v>0.2</v>
      </c>
      <c r="AA1552" s="233">
        <v>9470.88</v>
      </c>
      <c r="AB1552" s="233">
        <v>0.2</v>
      </c>
      <c r="AC1552" s="237">
        <v>23677.2</v>
      </c>
      <c r="AD1552" s="232">
        <v>0.5</v>
      </c>
      <c r="AE1552" s="147">
        <v>4735.44</v>
      </c>
      <c r="AF1552" s="226"/>
      <c r="AH1552" s="224" t="s">
        <v>51</v>
      </c>
    </row>
    <row r="1553" s="114" customFormat="1" ht="48" spans="1:34">
      <c r="A1553" s="223">
        <v>77</v>
      </c>
      <c r="B1553" s="223" t="s">
        <v>49</v>
      </c>
      <c r="C1553" s="223" t="s">
        <v>3793</v>
      </c>
      <c r="D1553" s="224" t="s">
        <v>51</v>
      </c>
      <c r="E1553" s="225" t="s">
        <v>3785</v>
      </c>
      <c r="F1553" s="223" t="s">
        <v>3786</v>
      </c>
      <c r="G1553" s="224" t="s">
        <v>114</v>
      </c>
      <c r="H1553" s="224" t="s">
        <v>3901</v>
      </c>
      <c r="I1553" s="224" t="s">
        <v>3765</v>
      </c>
      <c r="J1553" s="224" t="s">
        <v>3765</v>
      </c>
      <c r="K1553" s="224" t="s">
        <v>3796</v>
      </c>
      <c r="L1553" s="226" t="s">
        <v>3796</v>
      </c>
      <c r="M1553" s="227">
        <v>45791</v>
      </c>
      <c r="N1553" s="231">
        <v>45793</v>
      </c>
      <c r="O1553" s="227">
        <v>46157</v>
      </c>
      <c r="P1553" s="229">
        <v>20</v>
      </c>
      <c r="Q1553" s="225">
        <v>9000</v>
      </c>
      <c r="R1553" s="234">
        <v>0.08</v>
      </c>
      <c r="S1553" s="225">
        <v>720</v>
      </c>
      <c r="T1553" s="233">
        <v>14400</v>
      </c>
      <c r="U1553" s="233">
        <v>1440</v>
      </c>
      <c r="V1553" s="233">
        <v>0.1</v>
      </c>
      <c r="W1553" s="233">
        <v>5760</v>
      </c>
      <c r="X1553" s="233">
        <v>0.4</v>
      </c>
      <c r="Y1553" s="233">
        <v>2880</v>
      </c>
      <c r="Z1553" s="236">
        <v>0.2</v>
      </c>
      <c r="AA1553" s="233">
        <v>2880</v>
      </c>
      <c r="AB1553" s="233">
        <v>0.2</v>
      </c>
      <c r="AC1553" s="237">
        <v>7200</v>
      </c>
      <c r="AD1553" s="232">
        <v>0.5</v>
      </c>
      <c r="AE1553" s="147">
        <v>1440</v>
      </c>
      <c r="AF1553" s="226"/>
      <c r="AH1553" s="224" t="s">
        <v>51</v>
      </c>
    </row>
    <row r="1554" s="114" customFormat="1" ht="48" spans="1:34">
      <c r="A1554" s="223">
        <v>78</v>
      </c>
      <c r="B1554" s="223" t="s">
        <v>49</v>
      </c>
      <c r="C1554" s="223" t="s">
        <v>3793</v>
      </c>
      <c r="D1554" s="224" t="s">
        <v>51</v>
      </c>
      <c r="E1554" s="225" t="s">
        <v>3785</v>
      </c>
      <c r="F1554" s="223" t="s">
        <v>3790</v>
      </c>
      <c r="G1554" s="224" t="s">
        <v>114</v>
      </c>
      <c r="H1554" s="224" t="s">
        <v>3902</v>
      </c>
      <c r="I1554" s="224" t="s">
        <v>3903</v>
      </c>
      <c r="J1554" s="224" t="s">
        <v>3903</v>
      </c>
      <c r="K1554" s="224" t="s">
        <v>3796</v>
      </c>
      <c r="L1554" s="226" t="s">
        <v>3796</v>
      </c>
      <c r="M1554" s="227">
        <v>45832</v>
      </c>
      <c r="N1554" s="231">
        <v>45837</v>
      </c>
      <c r="O1554" s="227">
        <v>46201</v>
      </c>
      <c r="P1554" s="229">
        <v>59</v>
      </c>
      <c r="Q1554" s="225">
        <v>9000</v>
      </c>
      <c r="R1554" s="234">
        <v>0.08</v>
      </c>
      <c r="S1554" s="225">
        <v>720</v>
      </c>
      <c r="T1554" s="233">
        <v>42480</v>
      </c>
      <c r="U1554" s="233">
        <v>4248</v>
      </c>
      <c r="V1554" s="233">
        <v>0.1</v>
      </c>
      <c r="W1554" s="233">
        <v>16992</v>
      </c>
      <c r="X1554" s="233">
        <v>0.4</v>
      </c>
      <c r="Y1554" s="233">
        <v>8496</v>
      </c>
      <c r="Z1554" s="236">
        <v>0.2</v>
      </c>
      <c r="AA1554" s="233">
        <v>8496</v>
      </c>
      <c r="AB1554" s="233">
        <v>0.2</v>
      </c>
      <c r="AC1554" s="237">
        <v>21240</v>
      </c>
      <c r="AD1554" s="232">
        <v>0.5</v>
      </c>
      <c r="AE1554" s="147">
        <v>4248</v>
      </c>
      <c r="AF1554" s="226"/>
      <c r="AH1554" s="224" t="s">
        <v>51</v>
      </c>
    </row>
    <row r="1555" s="114" customFormat="1" ht="48" spans="1:34">
      <c r="A1555" s="223">
        <v>79</v>
      </c>
      <c r="B1555" s="223" t="s">
        <v>49</v>
      </c>
      <c r="C1555" s="223" t="s">
        <v>3793</v>
      </c>
      <c r="D1555" s="224" t="s">
        <v>51</v>
      </c>
      <c r="E1555" s="225" t="s">
        <v>3785</v>
      </c>
      <c r="F1555" s="223" t="s">
        <v>3790</v>
      </c>
      <c r="G1555" s="224" t="s">
        <v>114</v>
      </c>
      <c r="H1555" s="224" t="s">
        <v>3904</v>
      </c>
      <c r="I1555" s="224" t="s">
        <v>3905</v>
      </c>
      <c r="J1555" s="224" t="s">
        <v>3905</v>
      </c>
      <c r="K1555" s="224" t="s">
        <v>3796</v>
      </c>
      <c r="L1555" s="226" t="s">
        <v>3796</v>
      </c>
      <c r="M1555" s="227">
        <v>45832</v>
      </c>
      <c r="N1555" s="231">
        <v>45835</v>
      </c>
      <c r="O1555" s="227">
        <v>46199</v>
      </c>
      <c r="P1555" s="229">
        <v>30</v>
      </c>
      <c r="Q1555" s="225">
        <v>9000</v>
      </c>
      <c r="R1555" s="234">
        <v>0.08</v>
      </c>
      <c r="S1555" s="225">
        <v>720</v>
      </c>
      <c r="T1555" s="233">
        <v>21600</v>
      </c>
      <c r="U1555" s="233">
        <v>2160</v>
      </c>
      <c r="V1555" s="233">
        <v>0.1</v>
      </c>
      <c r="W1555" s="233">
        <v>8640</v>
      </c>
      <c r="X1555" s="233">
        <v>0.4</v>
      </c>
      <c r="Y1555" s="233">
        <v>4320</v>
      </c>
      <c r="Z1555" s="236">
        <v>0.2</v>
      </c>
      <c r="AA1555" s="233">
        <v>4320</v>
      </c>
      <c r="AB1555" s="233">
        <v>0.2</v>
      </c>
      <c r="AC1555" s="237">
        <v>10800</v>
      </c>
      <c r="AD1555" s="232">
        <v>0.5</v>
      </c>
      <c r="AE1555" s="147">
        <v>2160</v>
      </c>
      <c r="AF1555" s="226"/>
      <c r="AH1555" s="224" t="s">
        <v>51</v>
      </c>
    </row>
    <row r="1556" s="114" customFormat="1" ht="48" spans="1:34">
      <c r="A1556" s="223">
        <v>80</v>
      </c>
      <c r="B1556" s="223" t="s">
        <v>49</v>
      </c>
      <c r="C1556" s="223" t="s">
        <v>3793</v>
      </c>
      <c r="D1556" s="224" t="s">
        <v>51</v>
      </c>
      <c r="E1556" s="225" t="s">
        <v>3785</v>
      </c>
      <c r="F1556" s="223" t="s">
        <v>3786</v>
      </c>
      <c r="G1556" s="224" t="s">
        <v>114</v>
      </c>
      <c r="H1556" s="224" t="s">
        <v>3906</v>
      </c>
      <c r="I1556" s="224" t="s">
        <v>3907</v>
      </c>
      <c r="J1556" s="224" t="s">
        <v>3907</v>
      </c>
      <c r="K1556" s="224" t="s">
        <v>3796</v>
      </c>
      <c r="L1556" s="226" t="s">
        <v>3796</v>
      </c>
      <c r="M1556" s="227">
        <v>45819</v>
      </c>
      <c r="N1556" s="231">
        <v>45824</v>
      </c>
      <c r="O1556" s="227">
        <v>46188</v>
      </c>
      <c r="P1556" s="229">
        <v>8</v>
      </c>
      <c r="Q1556" s="225">
        <v>9000</v>
      </c>
      <c r="R1556" s="234">
        <v>0.08</v>
      </c>
      <c r="S1556" s="225">
        <v>720</v>
      </c>
      <c r="T1556" s="233">
        <v>5760</v>
      </c>
      <c r="U1556" s="233">
        <v>576</v>
      </c>
      <c r="V1556" s="233">
        <v>0.1</v>
      </c>
      <c r="W1556" s="233">
        <v>2304</v>
      </c>
      <c r="X1556" s="233">
        <v>0.4</v>
      </c>
      <c r="Y1556" s="233">
        <v>1152</v>
      </c>
      <c r="Z1556" s="236">
        <v>0.2</v>
      </c>
      <c r="AA1556" s="233">
        <v>1152</v>
      </c>
      <c r="AB1556" s="233">
        <v>0.2</v>
      </c>
      <c r="AC1556" s="237">
        <v>2880</v>
      </c>
      <c r="AD1556" s="232">
        <v>0.5</v>
      </c>
      <c r="AE1556" s="147">
        <v>576</v>
      </c>
      <c r="AF1556" s="226"/>
      <c r="AH1556" s="224" t="s">
        <v>51</v>
      </c>
    </row>
    <row r="1557" s="114" customFormat="1" ht="48" spans="1:34">
      <c r="A1557" s="223">
        <v>81</v>
      </c>
      <c r="B1557" s="223" t="s">
        <v>49</v>
      </c>
      <c r="C1557" s="223" t="s">
        <v>3793</v>
      </c>
      <c r="D1557" s="224" t="s">
        <v>51</v>
      </c>
      <c r="E1557" s="225" t="s">
        <v>3785</v>
      </c>
      <c r="F1557" s="223" t="s">
        <v>3908</v>
      </c>
      <c r="G1557" s="224" t="s">
        <v>114</v>
      </c>
      <c r="H1557" s="224" t="s">
        <v>3906</v>
      </c>
      <c r="I1557" s="224" t="s">
        <v>3907</v>
      </c>
      <c r="J1557" s="224" t="s">
        <v>3907</v>
      </c>
      <c r="K1557" s="224" t="s">
        <v>3796</v>
      </c>
      <c r="L1557" s="226" t="s">
        <v>3796</v>
      </c>
      <c r="M1557" s="227">
        <v>45819</v>
      </c>
      <c r="N1557" s="231">
        <v>45824</v>
      </c>
      <c r="O1557" s="227">
        <v>46188</v>
      </c>
      <c r="P1557" s="229">
        <v>32.85</v>
      </c>
      <c r="Q1557" s="225">
        <v>9000</v>
      </c>
      <c r="R1557" s="234">
        <v>0.08</v>
      </c>
      <c r="S1557" s="225">
        <v>720</v>
      </c>
      <c r="T1557" s="233">
        <v>23652</v>
      </c>
      <c r="U1557" s="233">
        <v>2365.2</v>
      </c>
      <c r="V1557" s="233">
        <v>0.1</v>
      </c>
      <c r="W1557" s="233">
        <v>9460.8</v>
      </c>
      <c r="X1557" s="233">
        <v>0.4</v>
      </c>
      <c r="Y1557" s="233">
        <v>4730.4</v>
      </c>
      <c r="Z1557" s="236">
        <v>0.2</v>
      </c>
      <c r="AA1557" s="233">
        <v>4730.4</v>
      </c>
      <c r="AB1557" s="233">
        <v>0.2</v>
      </c>
      <c r="AC1557" s="237">
        <v>11826</v>
      </c>
      <c r="AD1557" s="232">
        <v>0.5</v>
      </c>
      <c r="AE1557" s="147">
        <v>2365.2</v>
      </c>
      <c r="AF1557" s="226"/>
      <c r="AH1557" s="224" t="s">
        <v>51</v>
      </c>
    </row>
    <row r="1558" s="114" customFormat="1" ht="48" spans="1:34">
      <c r="A1558" s="223">
        <v>82</v>
      </c>
      <c r="B1558" s="223" t="s">
        <v>49</v>
      </c>
      <c r="C1558" s="223" t="s">
        <v>3793</v>
      </c>
      <c r="D1558" s="224" t="s">
        <v>51</v>
      </c>
      <c r="E1558" s="225" t="s">
        <v>3785</v>
      </c>
      <c r="F1558" s="223" t="s">
        <v>3786</v>
      </c>
      <c r="G1558" s="224" t="s">
        <v>114</v>
      </c>
      <c r="H1558" s="224" t="s">
        <v>3909</v>
      </c>
      <c r="I1558" s="224" t="s">
        <v>3910</v>
      </c>
      <c r="J1558" s="224" t="s">
        <v>3910</v>
      </c>
      <c r="K1558" s="224" t="s">
        <v>3796</v>
      </c>
      <c r="L1558" s="226" t="s">
        <v>3796</v>
      </c>
      <c r="M1558" s="227">
        <v>45819</v>
      </c>
      <c r="N1558" s="231">
        <v>45824</v>
      </c>
      <c r="O1558" s="227">
        <v>46188</v>
      </c>
      <c r="P1558" s="229">
        <v>6</v>
      </c>
      <c r="Q1558" s="225">
        <v>9000</v>
      </c>
      <c r="R1558" s="234">
        <v>0.08</v>
      </c>
      <c r="S1558" s="225">
        <v>720</v>
      </c>
      <c r="T1558" s="233">
        <v>4320</v>
      </c>
      <c r="U1558" s="233">
        <v>432</v>
      </c>
      <c r="V1558" s="233">
        <v>0.1</v>
      </c>
      <c r="W1558" s="233">
        <v>1728</v>
      </c>
      <c r="X1558" s="233">
        <v>0.4</v>
      </c>
      <c r="Y1558" s="233">
        <v>864</v>
      </c>
      <c r="Z1558" s="236">
        <v>0.2</v>
      </c>
      <c r="AA1558" s="233">
        <v>864</v>
      </c>
      <c r="AB1558" s="233">
        <v>0.2</v>
      </c>
      <c r="AC1558" s="237">
        <v>2160</v>
      </c>
      <c r="AD1558" s="232">
        <v>0.5</v>
      </c>
      <c r="AE1558" s="147">
        <v>432</v>
      </c>
      <c r="AF1558" s="226"/>
      <c r="AH1558" s="224" t="s">
        <v>51</v>
      </c>
    </row>
    <row r="1559" s="114" customFormat="1" ht="48" spans="1:34">
      <c r="A1559" s="223">
        <v>83</v>
      </c>
      <c r="B1559" s="223" t="s">
        <v>49</v>
      </c>
      <c r="C1559" s="223" t="s">
        <v>3793</v>
      </c>
      <c r="D1559" s="224" t="s">
        <v>51</v>
      </c>
      <c r="E1559" s="225" t="s">
        <v>3785</v>
      </c>
      <c r="F1559" s="223" t="s">
        <v>3908</v>
      </c>
      <c r="G1559" s="224" t="s">
        <v>114</v>
      </c>
      <c r="H1559" s="224" t="s">
        <v>3909</v>
      </c>
      <c r="I1559" s="224" t="s">
        <v>3910</v>
      </c>
      <c r="J1559" s="224" t="s">
        <v>3910</v>
      </c>
      <c r="K1559" s="224" t="s">
        <v>3796</v>
      </c>
      <c r="L1559" s="226" t="s">
        <v>3796</v>
      </c>
      <c r="M1559" s="227">
        <v>45819</v>
      </c>
      <c r="N1559" s="231">
        <v>45824</v>
      </c>
      <c r="O1559" s="227">
        <v>46188</v>
      </c>
      <c r="P1559" s="229">
        <v>35.1</v>
      </c>
      <c r="Q1559" s="225">
        <v>9000</v>
      </c>
      <c r="R1559" s="234">
        <v>0.08</v>
      </c>
      <c r="S1559" s="225">
        <v>720</v>
      </c>
      <c r="T1559" s="233">
        <v>25272</v>
      </c>
      <c r="U1559" s="233">
        <v>2527.2</v>
      </c>
      <c r="V1559" s="233">
        <v>0.1</v>
      </c>
      <c r="W1559" s="233">
        <v>10108.8</v>
      </c>
      <c r="X1559" s="233">
        <v>0.4</v>
      </c>
      <c r="Y1559" s="233">
        <v>5054.4</v>
      </c>
      <c r="Z1559" s="236">
        <v>0.2</v>
      </c>
      <c r="AA1559" s="233">
        <v>5054.4</v>
      </c>
      <c r="AB1559" s="233">
        <v>0.2</v>
      </c>
      <c r="AC1559" s="237">
        <v>12636</v>
      </c>
      <c r="AD1559" s="232">
        <v>0.5</v>
      </c>
      <c r="AE1559" s="147">
        <v>2527.2</v>
      </c>
      <c r="AF1559" s="226"/>
      <c r="AH1559" s="224" t="s">
        <v>51</v>
      </c>
    </row>
    <row r="1560" s="114" customFormat="1" ht="48" spans="1:34">
      <c r="A1560" s="223">
        <v>84</v>
      </c>
      <c r="B1560" s="223" t="s">
        <v>49</v>
      </c>
      <c r="C1560" s="223" t="s">
        <v>3793</v>
      </c>
      <c r="D1560" s="224" t="s">
        <v>51</v>
      </c>
      <c r="E1560" s="225" t="s">
        <v>3785</v>
      </c>
      <c r="F1560" s="223" t="s">
        <v>3790</v>
      </c>
      <c r="G1560" s="224" t="s">
        <v>114</v>
      </c>
      <c r="H1560" s="224" t="s">
        <v>3911</v>
      </c>
      <c r="I1560" s="224" t="s">
        <v>3912</v>
      </c>
      <c r="J1560" s="224" t="s">
        <v>3912</v>
      </c>
      <c r="K1560" s="224" t="s">
        <v>3796</v>
      </c>
      <c r="L1560" s="226" t="s">
        <v>3796</v>
      </c>
      <c r="M1560" s="227">
        <v>45832</v>
      </c>
      <c r="N1560" s="231">
        <v>45836</v>
      </c>
      <c r="O1560" s="227">
        <v>46200</v>
      </c>
      <c r="P1560" s="229">
        <v>48</v>
      </c>
      <c r="Q1560" s="225">
        <v>9000</v>
      </c>
      <c r="R1560" s="234">
        <v>0.08</v>
      </c>
      <c r="S1560" s="225">
        <v>720</v>
      </c>
      <c r="T1560" s="233">
        <v>34560</v>
      </c>
      <c r="U1560" s="233">
        <v>3456</v>
      </c>
      <c r="V1560" s="233">
        <v>0.1</v>
      </c>
      <c r="W1560" s="233">
        <v>13824</v>
      </c>
      <c r="X1560" s="233">
        <v>0.4</v>
      </c>
      <c r="Y1560" s="233">
        <v>6912</v>
      </c>
      <c r="Z1560" s="236">
        <v>0.2</v>
      </c>
      <c r="AA1560" s="233">
        <v>6912</v>
      </c>
      <c r="AB1560" s="233">
        <v>0.2</v>
      </c>
      <c r="AC1560" s="237">
        <v>17280</v>
      </c>
      <c r="AD1560" s="232">
        <v>0.5</v>
      </c>
      <c r="AE1560" s="147">
        <v>3456</v>
      </c>
      <c r="AF1560" s="226"/>
      <c r="AH1560" s="224" t="s">
        <v>51</v>
      </c>
    </row>
    <row r="1561" s="114" customFormat="1" ht="48" spans="1:34">
      <c r="A1561" s="223">
        <v>85</v>
      </c>
      <c r="B1561" s="223" t="s">
        <v>49</v>
      </c>
      <c r="C1561" s="223" t="s">
        <v>3793</v>
      </c>
      <c r="D1561" s="224" t="s">
        <v>51</v>
      </c>
      <c r="E1561" s="225" t="s">
        <v>3785</v>
      </c>
      <c r="F1561" s="223" t="s">
        <v>342</v>
      </c>
      <c r="G1561" s="224" t="s">
        <v>114</v>
      </c>
      <c r="H1561" s="224" t="s">
        <v>3911</v>
      </c>
      <c r="I1561" s="224" t="s">
        <v>3912</v>
      </c>
      <c r="J1561" s="224" t="s">
        <v>3912</v>
      </c>
      <c r="K1561" s="224" t="s">
        <v>3796</v>
      </c>
      <c r="L1561" s="226" t="s">
        <v>3796</v>
      </c>
      <c r="M1561" s="227">
        <v>45832</v>
      </c>
      <c r="N1561" s="231">
        <v>45836</v>
      </c>
      <c r="O1561" s="227">
        <v>46200</v>
      </c>
      <c r="P1561" s="229">
        <v>110</v>
      </c>
      <c r="Q1561" s="225">
        <v>9000</v>
      </c>
      <c r="R1561" s="234">
        <v>0.08</v>
      </c>
      <c r="S1561" s="225">
        <v>720</v>
      </c>
      <c r="T1561" s="233">
        <v>79200</v>
      </c>
      <c r="U1561" s="233">
        <v>7920</v>
      </c>
      <c r="V1561" s="233">
        <v>0.1</v>
      </c>
      <c r="W1561" s="233">
        <v>31680</v>
      </c>
      <c r="X1561" s="233">
        <v>0.4</v>
      </c>
      <c r="Y1561" s="233">
        <v>15840</v>
      </c>
      <c r="Z1561" s="236">
        <v>0.2</v>
      </c>
      <c r="AA1561" s="233">
        <v>15840</v>
      </c>
      <c r="AB1561" s="233">
        <v>0.2</v>
      </c>
      <c r="AC1561" s="237">
        <v>39600</v>
      </c>
      <c r="AD1561" s="232">
        <v>0.5</v>
      </c>
      <c r="AE1561" s="147">
        <v>7920</v>
      </c>
      <c r="AF1561" s="226"/>
      <c r="AH1561" s="224" t="s">
        <v>51</v>
      </c>
    </row>
    <row r="1562" s="114" customFormat="1" ht="48" spans="1:34">
      <c r="A1562" s="223">
        <v>86</v>
      </c>
      <c r="B1562" s="223" t="s">
        <v>49</v>
      </c>
      <c r="C1562" s="223" t="s">
        <v>3793</v>
      </c>
      <c r="D1562" s="224" t="s">
        <v>51</v>
      </c>
      <c r="E1562" s="225" t="s">
        <v>3785</v>
      </c>
      <c r="F1562" s="223" t="s">
        <v>1388</v>
      </c>
      <c r="G1562" s="224" t="s">
        <v>114</v>
      </c>
      <c r="H1562" s="224" t="s">
        <v>3911</v>
      </c>
      <c r="I1562" s="224" t="s">
        <v>3912</v>
      </c>
      <c r="J1562" s="224" t="s">
        <v>3912</v>
      </c>
      <c r="K1562" s="224" t="s">
        <v>3796</v>
      </c>
      <c r="L1562" s="226" t="s">
        <v>3796</v>
      </c>
      <c r="M1562" s="227">
        <v>45832</v>
      </c>
      <c r="N1562" s="231">
        <v>45836</v>
      </c>
      <c r="O1562" s="227">
        <v>46200</v>
      </c>
      <c r="P1562" s="229">
        <v>110</v>
      </c>
      <c r="Q1562" s="225">
        <v>9000</v>
      </c>
      <c r="R1562" s="234">
        <v>0.08</v>
      </c>
      <c r="S1562" s="225">
        <v>720</v>
      </c>
      <c r="T1562" s="233">
        <v>79200</v>
      </c>
      <c r="U1562" s="233">
        <v>7920</v>
      </c>
      <c r="V1562" s="233">
        <v>0.1</v>
      </c>
      <c r="W1562" s="233">
        <v>31680</v>
      </c>
      <c r="X1562" s="233">
        <v>0.4</v>
      </c>
      <c r="Y1562" s="233">
        <v>15840</v>
      </c>
      <c r="Z1562" s="236">
        <v>0.2</v>
      </c>
      <c r="AA1562" s="233">
        <v>15840</v>
      </c>
      <c r="AB1562" s="233">
        <v>0.2</v>
      </c>
      <c r="AC1562" s="237">
        <v>39600</v>
      </c>
      <c r="AD1562" s="232">
        <v>0.5</v>
      </c>
      <c r="AE1562" s="147">
        <v>7920</v>
      </c>
      <c r="AF1562" s="226"/>
      <c r="AH1562" s="224" t="s">
        <v>51</v>
      </c>
    </row>
    <row r="1563" s="114" customFormat="1" ht="48" spans="1:34">
      <c r="A1563" s="223">
        <v>87</v>
      </c>
      <c r="B1563" s="223" t="s">
        <v>49</v>
      </c>
      <c r="C1563" s="223" t="s">
        <v>3793</v>
      </c>
      <c r="D1563" s="224" t="s">
        <v>51</v>
      </c>
      <c r="E1563" s="225" t="s">
        <v>3785</v>
      </c>
      <c r="F1563" s="223" t="s">
        <v>3790</v>
      </c>
      <c r="G1563" s="224" t="s">
        <v>114</v>
      </c>
      <c r="H1563" s="224" t="s">
        <v>3913</v>
      </c>
      <c r="I1563" s="224" t="s">
        <v>3914</v>
      </c>
      <c r="J1563" s="224" t="s">
        <v>3914</v>
      </c>
      <c r="K1563" s="224" t="s">
        <v>3796</v>
      </c>
      <c r="L1563" s="226" t="s">
        <v>3796</v>
      </c>
      <c r="M1563" s="227">
        <v>45831</v>
      </c>
      <c r="N1563" s="231">
        <v>45833</v>
      </c>
      <c r="O1563" s="227">
        <v>46197</v>
      </c>
      <c r="P1563" s="229">
        <v>40</v>
      </c>
      <c r="Q1563" s="225">
        <v>9000</v>
      </c>
      <c r="R1563" s="234">
        <v>0.08</v>
      </c>
      <c r="S1563" s="225">
        <v>720</v>
      </c>
      <c r="T1563" s="233">
        <v>28800</v>
      </c>
      <c r="U1563" s="233">
        <v>2880</v>
      </c>
      <c r="V1563" s="233">
        <v>0.1</v>
      </c>
      <c r="W1563" s="233">
        <v>11520</v>
      </c>
      <c r="X1563" s="233">
        <v>0.4</v>
      </c>
      <c r="Y1563" s="233">
        <v>5760</v>
      </c>
      <c r="Z1563" s="236">
        <v>0.2</v>
      </c>
      <c r="AA1563" s="233">
        <v>5760</v>
      </c>
      <c r="AB1563" s="233">
        <v>0.2</v>
      </c>
      <c r="AC1563" s="237">
        <v>14400</v>
      </c>
      <c r="AD1563" s="232">
        <v>0.5</v>
      </c>
      <c r="AE1563" s="147">
        <v>2880</v>
      </c>
      <c r="AF1563" s="226"/>
      <c r="AH1563" s="224" t="s">
        <v>51</v>
      </c>
    </row>
    <row r="1564" s="114" customFormat="1" ht="48" spans="1:34">
      <c r="A1564" s="223">
        <v>88</v>
      </c>
      <c r="B1564" s="223" t="s">
        <v>49</v>
      </c>
      <c r="C1564" s="223" t="s">
        <v>3793</v>
      </c>
      <c r="D1564" s="224" t="s">
        <v>51</v>
      </c>
      <c r="E1564" s="225" t="s">
        <v>3785</v>
      </c>
      <c r="F1564" s="223" t="s">
        <v>342</v>
      </c>
      <c r="G1564" s="224" t="s">
        <v>114</v>
      </c>
      <c r="H1564" s="224" t="s">
        <v>3913</v>
      </c>
      <c r="I1564" s="224" t="s">
        <v>3914</v>
      </c>
      <c r="J1564" s="224" t="s">
        <v>3914</v>
      </c>
      <c r="K1564" s="224" t="s">
        <v>3796</v>
      </c>
      <c r="L1564" s="226" t="s">
        <v>3796</v>
      </c>
      <c r="M1564" s="227">
        <v>45831</v>
      </c>
      <c r="N1564" s="231">
        <v>45833</v>
      </c>
      <c r="O1564" s="227">
        <v>46197</v>
      </c>
      <c r="P1564" s="229">
        <v>70</v>
      </c>
      <c r="Q1564" s="225">
        <v>9000</v>
      </c>
      <c r="R1564" s="234">
        <v>0.08</v>
      </c>
      <c r="S1564" s="225">
        <v>720</v>
      </c>
      <c r="T1564" s="233">
        <v>50400</v>
      </c>
      <c r="U1564" s="233">
        <v>5040</v>
      </c>
      <c r="V1564" s="233">
        <v>0.1</v>
      </c>
      <c r="W1564" s="233">
        <v>20160</v>
      </c>
      <c r="X1564" s="233">
        <v>0.4</v>
      </c>
      <c r="Y1564" s="233">
        <v>10080</v>
      </c>
      <c r="Z1564" s="236">
        <v>0.2</v>
      </c>
      <c r="AA1564" s="233">
        <v>10080</v>
      </c>
      <c r="AB1564" s="233">
        <v>0.2</v>
      </c>
      <c r="AC1564" s="237">
        <v>25200</v>
      </c>
      <c r="AD1564" s="232">
        <v>0.5</v>
      </c>
      <c r="AE1564" s="147">
        <v>5040</v>
      </c>
      <c r="AF1564" s="226"/>
      <c r="AH1564" s="224" t="s">
        <v>51</v>
      </c>
    </row>
    <row r="1565" s="114" customFormat="1" ht="48" spans="1:34">
      <c r="A1565" s="223">
        <v>89</v>
      </c>
      <c r="B1565" s="223" t="s">
        <v>49</v>
      </c>
      <c r="C1565" s="223" t="s">
        <v>3793</v>
      </c>
      <c r="D1565" s="224" t="s">
        <v>51</v>
      </c>
      <c r="E1565" s="225" t="s">
        <v>3785</v>
      </c>
      <c r="F1565" s="223" t="s">
        <v>1388</v>
      </c>
      <c r="G1565" s="224" t="s">
        <v>114</v>
      </c>
      <c r="H1565" s="224" t="s">
        <v>3913</v>
      </c>
      <c r="I1565" s="224" t="s">
        <v>3914</v>
      </c>
      <c r="J1565" s="224" t="s">
        <v>3914</v>
      </c>
      <c r="K1565" s="224" t="s">
        <v>3796</v>
      </c>
      <c r="L1565" s="226" t="s">
        <v>3796</v>
      </c>
      <c r="M1565" s="227">
        <v>45831</v>
      </c>
      <c r="N1565" s="231">
        <v>45833</v>
      </c>
      <c r="O1565" s="227">
        <v>46197</v>
      </c>
      <c r="P1565" s="229">
        <v>60</v>
      </c>
      <c r="Q1565" s="225">
        <v>9000</v>
      </c>
      <c r="R1565" s="234">
        <v>0.08</v>
      </c>
      <c r="S1565" s="225">
        <v>720</v>
      </c>
      <c r="T1565" s="233">
        <v>43200</v>
      </c>
      <c r="U1565" s="233">
        <v>4320</v>
      </c>
      <c r="V1565" s="233">
        <v>0.1</v>
      </c>
      <c r="W1565" s="233">
        <v>17280</v>
      </c>
      <c r="X1565" s="233">
        <v>0.4</v>
      </c>
      <c r="Y1565" s="233">
        <v>8640</v>
      </c>
      <c r="Z1565" s="236">
        <v>0.2</v>
      </c>
      <c r="AA1565" s="233">
        <v>8640</v>
      </c>
      <c r="AB1565" s="233">
        <v>0.2</v>
      </c>
      <c r="AC1565" s="237">
        <v>21600</v>
      </c>
      <c r="AD1565" s="232">
        <v>0.5</v>
      </c>
      <c r="AE1565" s="147">
        <v>4320</v>
      </c>
      <c r="AF1565" s="226"/>
      <c r="AH1565" s="224" t="s">
        <v>51</v>
      </c>
    </row>
    <row r="1566" s="114" customFormat="1" ht="48" spans="1:34">
      <c r="A1566" s="223">
        <v>90</v>
      </c>
      <c r="B1566" s="223" t="s">
        <v>49</v>
      </c>
      <c r="C1566" s="223" t="s">
        <v>3829</v>
      </c>
      <c r="D1566" s="224" t="s">
        <v>51</v>
      </c>
      <c r="E1566" s="225" t="s">
        <v>3785</v>
      </c>
      <c r="F1566" s="223" t="s">
        <v>3790</v>
      </c>
      <c r="G1566" s="224" t="s">
        <v>114</v>
      </c>
      <c r="H1566" s="224" t="s">
        <v>3915</v>
      </c>
      <c r="I1566" s="224" t="s">
        <v>3916</v>
      </c>
      <c r="J1566" s="224" t="s">
        <v>3916</v>
      </c>
      <c r="K1566" s="224" t="s">
        <v>3832</v>
      </c>
      <c r="L1566" s="226" t="s">
        <v>3832</v>
      </c>
      <c r="M1566" s="227">
        <v>45807</v>
      </c>
      <c r="N1566" s="231">
        <v>45814</v>
      </c>
      <c r="O1566" s="227">
        <v>46178</v>
      </c>
      <c r="P1566" s="229">
        <v>12</v>
      </c>
      <c r="Q1566" s="225">
        <v>9000</v>
      </c>
      <c r="R1566" s="234">
        <v>0.08</v>
      </c>
      <c r="S1566" s="225">
        <v>720</v>
      </c>
      <c r="T1566" s="233">
        <v>8640</v>
      </c>
      <c r="U1566" s="233">
        <v>864</v>
      </c>
      <c r="V1566" s="233">
        <v>0.1</v>
      </c>
      <c r="W1566" s="233">
        <v>3456</v>
      </c>
      <c r="X1566" s="233">
        <v>0.4</v>
      </c>
      <c r="Y1566" s="233">
        <v>1728</v>
      </c>
      <c r="Z1566" s="236">
        <v>0.2</v>
      </c>
      <c r="AA1566" s="233">
        <v>1728</v>
      </c>
      <c r="AB1566" s="233">
        <v>0.2</v>
      </c>
      <c r="AC1566" s="237">
        <v>4320</v>
      </c>
      <c r="AD1566" s="232">
        <v>0.5</v>
      </c>
      <c r="AE1566" s="147">
        <v>864</v>
      </c>
      <c r="AF1566" s="226"/>
      <c r="AH1566" s="224" t="s">
        <v>51</v>
      </c>
    </row>
    <row r="1567" s="114" customFormat="1" ht="48" spans="1:34">
      <c r="A1567" s="223">
        <v>91</v>
      </c>
      <c r="B1567" s="223" t="s">
        <v>49</v>
      </c>
      <c r="C1567" s="223" t="s">
        <v>3829</v>
      </c>
      <c r="D1567" s="224" t="s">
        <v>51</v>
      </c>
      <c r="E1567" s="225" t="s">
        <v>3785</v>
      </c>
      <c r="F1567" s="223" t="s">
        <v>3786</v>
      </c>
      <c r="G1567" s="224" t="s">
        <v>114</v>
      </c>
      <c r="H1567" s="224" t="s">
        <v>3915</v>
      </c>
      <c r="I1567" s="224" t="s">
        <v>3916</v>
      </c>
      <c r="J1567" s="224" t="s">
        <v>3916</v>
      </c>
      <c r="K1567" s="224" t="s">
        <v>3832</v>
      </c>
      <c r="L1567" s="226" t="s">
        <v>3832</v>
      </c>
      <c r="M1567" s="227">
        <v>45807</v>
      </c>
      <c r="N1567" s="231">
        <v>45814</v>
      </c>
      <c r="O1567" s="227">
        <v>46178</v>
      </c>
      <c r="P1567" s="229">
        <v>25.9</v>
      </c>
      <c r="Q1567" s="225">
        <v>9000</v>
      </c>
      <c r="R1567" s="234">
        <v>0.08</v>
      </c>
      <c r="S1567" s="225">
        <v>720</v>
      </c>
      <c r="T1567" s="233">
        <v>18648</v>
      </c>
      <c r="U1567" s="233">
        <v>1864.8</v>
      </c>
      <c r="V1567" s="233">
        <v>0.1</v>
      </c>
      <c r="W1567" s="233">
        <v>7459.2</v>
      </c>
      <c r="X1567" s="233">
        <v>0.4</v>
      </c>
      <c r="Y1567" s="233">
        <v>3729.6</v>
      </c>
      <c r="Z1567" s="236">
        <v>0.2</v>
      </c>
      <c r="AA1567" s="233">
        <v>3729.6</v>
      </c>
      <c r="AB1567" s="233">
        <v>0.2</v>
      </c>
      <c r="AC1567" s="237">
        <v>9324</v>
      </c>
      <c r="AD1567" s="232">
        <v>0.5</v>
      </c>
      <c r="AE1567" s="147">
        <v>1864.8</v>
      </c>
      <c r="AF1567" s="226"/>
      <c r="AH1567" s="224" t="s">
        <v>51</v>
      </c>
    </row>
    <row r="1568" s="114" customFormat="1" ht="36" spans="1:34">
      <c r="A1568" s="223">
        <v>92</v>
      </c>
      <c r="B1568" s="223" t="s">
        <v>49</v>
      </c>
      <c r="C1568" s="223" t="s">
        <v>3784</v>
      </c>
      <c r="D1568" s="224" t="s">
        <v>51</v>
      </c>
      <c r="E1568" s="225" t="s">
        <v>3785</v>
      </c>
      <c r="F1568" s="223" t="s">
        <v>3790</v>
      </c>
      <c r="G1568" s="224" t="s">
        <v>114</v>
      </c>
      <c r="H1568" s="224" t="s">
        <v>3917</v>
      </c>
      <c r="I1568" s="224" t="s">
        <v>3918</v>
      </c>
      <c r="J1568" s="224" t="s">
        <v>3918</v>
      </c>
      <c r="K1568" s="224" t="s">
        <v>3823</v>
      </c>
      <c r="L1568" s="226" t="s">
        <v>3823</v>
      </c>
      <c r="M1568" s="227">
        <v>45831</v>
      </c>
      <c r="N1568" s="231">
        <v>45833</v>
      </c>
      <c r="O1568" s="227">
        <v>46198</v>
      </c>
      <c r="P1568" s="229">
        <v>69.3</v>
      </c>
      <c r="Q1568" s="225">
        <v>9000</v>
      </c>
      <c r="R1568" s="234">
        <v>0.08</v>
      </c>
      <c r="S1568" s="225">
        <v>720</v>
      </c>
      <c r="T1568" s="233">
        <v>49896</v>
      </c>
      <c r="U1568" s="233">
        <v>4989.6</v>
      </c>
      <c r="V1568" s="233">
        <v>0.1</v>
      </c>
      <c r="W1568" s="233">
        <v>19958.4</v>
      </c>
      <c r="X1568" s="233">
        <v>0.4</v>
      </c>
      <c r="Y1568" s="233">
        <v>9979.2</v>
      </c>
      <c r="Z1568" s="236">
        <v>0.2</v>
      </c>
      <c r="AA1568" s="233">
        <v>9979.2</v>
      </c>
      <c r="AB1568" s="233">
        <v>0.2</v>
      </c>
      <c r="AC1568" s="237">
        <v>24948</v>
      </c>
      <c r="AD1568" s="232">
        <v>0.5</v>
      </c>
      <c r="AE1568" s="147">
        <v>4989.6</v>
      </c>
      <c r="AF1568" s="226"/>
      <c r="AH1568" s="224" t="s">
        <v>51</v>
      </c>
    </row>
    <row r="1569" s="114" customFormat="1" ht="36" spans="1:34">
      <c r="A1569" s="223">
        <v>93</v>
      </c>
      <c r="B1569" s="223" t="s">
        <v>49</v>
      </c>
      <c r="C1569" s="223" t="s">
        <v>3784</v>
      </c>
      <c r="D1569" s="224" t="s">
        <v>51</v>
      </c>
      <c r="E1569" s="225" t="s">
        <v>3785</v>
      </c>
      <c r="F1569" s="223" t="s">
        <v>3786</v>
      </c>
      <c r="G1569" s="224" t="s">
        <v>114</v>
      </c>
      <c r="H1569" s="224" t="s">
        <v>3917</v>
      </c>
      <c r="I1569" s="224" t="s">
        <v>3918</v>
      </c>
      <c r="J1569" s="224" t="s">
        <v>3918</v>
      </c>
      <c r="K1569" s="224" t="s">
        <v>3823</v>
      </c>
      <c r="L1569" s="226" t="s">
        <v>3823</v>
      </c>
      <c r="M1569" s="227">
        <v>45831</v>
      </c>
      <c r="N1569" s="231">
        <v>45833</v>
      </c>
      <c r="O1569" s="227">
        <v>46198</v>
      </c>
      <c r="P1569" s="229">
        <v>60</v>
      </c>
      <c r="Q1569" s="225">
        <v>9000</v>
      </c>
      <c r="R1569" s="234">
        <v>0.08</v>
      </c>
      <c r="S1569" s="225">
        <v>720</v>
      </c>
      <c r="T1569" s="233">
        <v>43200</v>
      </c>
      <c r="U1569" s="233">
        <v>4320</v>
      </c>
      <c r="V1569" s="233">
        <v>0.1</v>
      </c>
      <c r="W1569" s="233">
        <v>17280</v>
      </c>
      <c r="X1569" s="233">
        <v>0.4</v>
      </c>
      <c r="Y1569" s="233">
        <v>8640</v>
      </c>
      <c r="Z1569" s="236">
        <v>0.2</v>
      </c>
      <c r="AA1569" s="233">
        <v>8640</v>
      </c>
      <c r="AB1569" s="233">
        <v>0.2</v>
      </c>
      <c r="AC1569" s="237">
        <v>21600</v>
      </c>
      <c r="AD1569" s="232">
        <v>0.5</v>
      </c>
      <c r="AE1569" s="147">
        <v>4320</v>
      </c>
      <c r="AF1569" s="226"/>
      <c r="AH1569" s="224" t="s">
        <v>51</v>
      </c>
    </row>
    <row r="1570" s="114" customFormat="1" ht="36" spans="1:34">
      <c r="A1570" s="223">
        <v>94</v>
      </c>
      <c r="B1570" s="223" t="s">
        <v>49</v>
      </c>
      <c r="C1570" s="223" t="s">
        <v>3784</v>
      </c>
      <c r="D1570" s="224" t="s">
        <v>51</v>
      </c>
      <c r="E1570" s="225" t="s">
        <v>3785</v>
      </c>
      <c r="F1570" s="223" t="s">
        <v>3790</v>
      </c>
      <c r="G1570" s="224" t="s">
        <v>114</v>
      </c>
      <c r="H1570" s="224" t="s">
        <v>3919</v>
      </c>
      <c r="I1570" s="224" t="s">
        <v>3920</v>
      </c>
      <c r="J1570" s="224" t="s">
        <v>3920</v>
      </c>
      <c r="K1570" s="224" t="s">
        <v>3823</v>
      </c>
      <c r="L1570" s="226" t="s">
        <v>3823</v>
      </c>
      <c r="M1570" s="227">
        <v>45828</v>
      </c>
      <c r="N1570" s="231">
        <v>45833</v>
      </c>
      <c r="O1570" s="227">
        <v>46198</v>
      </c>
      <c r="P1570" s="229">
        <v>4</v>
      </c>
      <c r="Q1570" s="225">
        <v>9000</v>
      </c>
      <c r="R1570" s="234">
        <v>0.08</v>
      </c>
      <c r="S1570" s="225">
        <v>720</v>
      </c>
      <c r="T1570" s="233">
        <v>2880</v>
      </c>
      <c r="U1570" s="233">
        <v>288</v>
      </c>
      <c r="V1570" s="233">
        <v>0.1</v>
      </c>
      <c r="W1570" s="233">
        <v>1152</v>
      </c>
      <c r="X1570" s="233">
        <v>0.4</v>
      </c>
      <c r="Y1570" s="233">
        <v>576</v>
      </c>
      <c r="Z1570" s="236">
        <v>0.2</v>
      </c>
      <c r="AA1570" s="233">
        <v>576</v>
      </c>
      <c r="AB1570" s="233">
        <v>0.2</v>
      </c>
      <c r="AC1570" s="237">
        <v>1440</v>
      </c>
      <c r="AD1570" s="232">
        <v>0.5</v>
      </c>
      <c r="AE1570" s="147">
        <v>288</v>
      </c>
      <c r="AF1570" s="226"/>
      <c r="AH1570" s="224" t="s">
        <v>51</v>
      </c>
    </row>
    <row r="1571" s="114" customFormat="1" ht="36" spans="1:34">
      <c r="A1571" s="223">
        <v>95</v>
      </c>
      <c r="B1571" s="223" t="s">
        <v>49</v>
      </c>
      <c r="C1571" s="223" t="s">
        <v>3784</v>
      </c>
      <c r="D1571" s="224" t="s">
        <v>51</v>
      </c>
      <c r="E1571" s="225" t="s">
        <v>3785</v>
      </c>
      <c r="F1571" s="223" t="s">
        <v>3786</v>
      </c>
      <c r="G1571" s="224" t="s">
        <v>114</v>
      </c>
      <c r="H1571" s="224" t="s">
        <v>3919</v>
      </c>
      <c r="I1571" s="224" t="s">
        <v>3920</v>
      </c>
      <c r="J1571" s="224" t="s">
        <v>3920</v>
      </c>
      <c r="K1571" s="224" t="s">
        <v>3823</v>
      </c>
      <c r="L1571" s="226" t="s">
        <v>3823</v>
      </c>
      <c r="M1571" s="227">
        <v>45828</v>
      </c>
      <c r="N1571" s="231">
        <v>45833</v>
      </c>
      <c r="O1571" s="227">
        <v>46198</v>
      </c>
      <c r="P1571" s="229">
        <v>28.1</v>
      </c>
      <c r="Q1571" s="225">
        <v>9000</v>
      </c>
      <c r="R1571" s="234">
        <v>0.08</v>
      </c>
      <c r="S1571" s="225">
        <v>720</v>
      </c>
      <c r="T1571" s="233">
        <v>20232</v>
      </c>
      <c r="U1571" s="233">
        <v>2023.2</v>
      </c>
      <c r="V1571" s="233">
        <v>0.1</v>
      </c>
      <c r="W1571" s="233">
        <v>8092.8</v>
      </c>
      <c r="X1571" s="233">
        <v>0.4</v>
      </c>
      <c r="Y1571" s="233">
        <v>4046.4</v>
      </c>
      <c r="Z1571" s="236">
        <v>0.2</v>
      </c>
      <c r="AA1571" s="233">
        <v>4046.4</v>
      </c>
      <c r="AB1571" s="233">
        <v>0.2</v>
      </c>
      <c r="AC1571" s="237">
        <v>10116</v>
      </c>
      <c r="AD1571" s="232">
        <v>0.5</v>
      </c>
      <c r="AE1571" s="147">
        <v>2023.2</v>
      </c>
      <c r="AF1571" s="226"/>
      <c r="AH1571" s="224" t="s">
        <v>51</v>
      </c>
    </row>
    <row r="1572" s="114" customFormat="1" ht="48" spans="1:34">
      <c r="A1572" s="223">
        <v>96</v>
      </c>
      <c r="B1572" s="223" t="s">
        <v>49</v>
      </c>
      <c r="C1572" s="223" t="s">
        <v>3829</v>
      </c>
      <c r="D1572" s="224" t="s">
        <v>51</v>
      </c>
      <c r="E1572" s="225" t="s">
        <v>3785</v>
      </c>
      <c r="F1572" s="223" t="s">
        <v>3790</v>
      </c>
      <c r="G1572" s="224" t="s">
        <v>114</v>
      </c>
      <c r="H1572" s="224" t="s">
        <v>3921</v>
      </c>
      <c r="I1572" s="224" t="s">
        <v>3836</v>
      </c>
      <c r="J1572" s="224" t="s">
        <v>3836</v>
      </c>
      <c r="K1572" s="224" t="s">
        <v>3922</v>
      </c>
      <c r="L1572" s="226" t="s">
        <v>3922</v>
      </c>
      <c r="M1572" s="227">
        <v>45832</v>
      </c>
      <c r="N1572" s="231">
        <v>45838</v>
      </c>
      <c r="O1572" s="227">
        <v>46202</v>
      </c>
      <c r="P1572" s="229">
        <v>120</v>
      </c>
      <c r="Q1572" s="225">
        <v>9000</v>
      </c>
      <c r="R1572" s="234">
        <v>0.08</v>
      </c>
      <c r="S1572" s="225">
        <v>720</v>
      </c>
      <c r="T1572" s="233">
        <v>86400</v>
      </c>
      <c r="U1572" s="233">
        <v>8640</v>
      </c>
      <c r="V1572" s="233">
        <v>0.1</v>
      </c>
      <c r="W1572" s="233">
        <v>34560</v>
      </c>
      <c r="X1572" s="233">
        <v>0.4</v>
      </c>
      <c r="Y1572" s="233">
        <v>17280</v>
      </c>
      <c r="Z1572" s="236">
        <v>0.2</v>
      </c>
      <c r="AA1572" s="233">
        <v>17280</v>
      </c>
      <c r="AB1572" s="233">
        <v>0.2</v>
      </c>
      <c r="AC1572" s="237">
        <v>43200</v>
      </c>
      <c r="AD1572" s="232">
        <v>0.5</v>
      </c>
      <c r="AE1572" s="147">
        <v>8640</v>
      </c>
      <c r="AF1572" s="226"/>
      <c r="AH1572" s="224" t="s">
        <v>51</v>
      </c>
    </row>
    <row r="1573" s="114" customFormat="1" ht="48" spans="1:34">
      <c r="A1573" s="223">
        <v>97</v>
      </c>
      <c r="B1573" s="223" t="s">
        <v>49</v>
      </c>
      <c r="C1573" s="223" t="s">
        <v>3829</v>
      </c>
      <c r="D1573" s="224" t="s">
        <v>51</v>
      </c>
      <c r="E1573" s="225" t="s">
        <v>3785</v>
      </c>
      <c r="F1573" s="223" t="s">
        <v>3786</v>
      </c>
      <c r="G1573" s="224" t="s">
        <v>114</v>
      </c>
      <c r="H1573" s="224" t="s">
        <v>3921</v>
      </c>
      <c r="I1573" s="224" t="s">
        <v>3836</v>
      </c>
      <c r="J1573" s="224" t="s">
        <v>3836</v>
      </c>
      <c r="K1573" s="224" t="s">
        <v>3922</v>
      </c>
      <c r="L1573" s="226" t="s">
        <v>3922</v>
      </c>
      <c r="M1573" s="227">
        <v>45832</v>
      </c>
      <c r="N1573" s="231">
        <v>45838</v>
      </c>
      <c r="O1573" s="227">
        <v>46202</v>
      </c>
      <c r="P1573" s="229">
        <v>150</v>
      </c>
      <c r="Q1573" s="225">
        <v>9000</v>
      </c>
      <c r="R1573" s="234">
        <v>0.08</v>
      </c>
      <c r="S1573" s="225">
        <v>720</v>
      </c>
      <c r="T1573" s="233">
        <v>108000</v>
      </c>
      <c r="U1573" s="233">
        <v>10800</v>
      </c>
      <c r="V1573" s="233">
        <v>0.1</v>
      </c>
      <c r="W1573" s="233">
        <v>43200</v>
      </c>
      <c r="X1573" s="233">
        <v>0.4</v>
      </c>
      <c r="Y1573" s="233">
        <v>21600</v>
      </c>
      <c r="Z1573" s="236">
        <v>0.2</v>
      </c>
      <c r="AA1573" s="233">
        <v>21600</v>
      </c>
      <c r="AB1573" s="233">
        <v>0.2</v>
      </c>
      <c r="AC1573" s="237">
        <v>54000</v>
      </c>
      <c r="AD1573" s="232">
        <v>0.5</v>
      </c>
      <c r="AE1573" s="147">
        <v>10800</v>
      </c>
      <c r="AF1573" s="226"/>
      <c r="AH1573" s="224" t="s">
        <v>51</v>
      </c>
    </row>
    <row r="1574" s="114" customFormat="1" ht="36" spans="1:34">
      <c r="A1574" s="223">
        <v>98</v>
      </c>
      <c r="B1574" s="223" t="s">
        <v>49</v>
      </c>
      <c r="C1574" s="223" t="s">
        <v>3784</v>
      </c>
      <c r="D1574" s="224" t="s">
        <v>51</v>
      </c>
      <c r="E1574" s="225" t="s">
        <v>3785</v>
      </c>
      <c r="F1574" s="223" t="s">
        <v>342</v>
      </c>
      <c r="G1574" s="224" t="s">
        <v>114</v>
      </c>
      <c r="H1574" s="224" t="s">
        <v>3923</v>
      </c>
      <c r="I1574" s="224" t="s">
        <v>3912</v>
      </c>
      <c r="J1574" s="224" t="s">
        <v>3912</v>
      </c>
      <c r="K1574" s="224" t="s">
        <v>3823</v>
      </c>
      <c r="L1574" s="226" t="s">
        <v>3823</v>
      </c>
      <c r="M1574" s="227">
        <v>45834</v>
      </c>
      <c r="N1574" s="231">
        <v>45838</v>
      </c>
      <c r="O1574" s="227">
        <v>46202</v>
      </c>
      <c r="P1574" s="229">
        <v>167.4</v>
      </c>
      <c r="Q1574" s="225">
        <v>9000</v>
      </c>
      <c r="R1574" s="234">
        <v>0.08</v>
      </c>
      <c r="S1574" s="225">
        <v>720</v>
      </c>
      <c r="T1574" s="233">
        <v>120528</v>
      </c>
      <c r="U1574" s="233">
        <v>12052.8</v>
      </c>
      <c r="V1574" s="233">
        <v>0.1</v>
      </c>
      <c r="W1574" s="233">
        <v>48211.2</v>
      </c>
      <c r="X1574" s="233">
        <v>0.4</v>
      </c>
      <c r="Y1574" s="233">
        <v>24105.6</v>
      </c>
      <c r="Z1574" s="236">
        <v>0.2</v>
      </c>
      <c r="AA1574" s="233">
        <v>24105.6</v>
      </c>
      <c r="AB1574" s="233">
        <v>0.2</v>
      </c>
      <c r="AC1574" s="237">
        <v>60264</v>
      </c>
      <c r="AD1574" s="232">
        <v>0.5</v>
      </c>
      <c r="AE1574" s="147">
        <v>12052.8</v>
      </c>
      <c r="AF1574" s="226"/>
      <c r="AH1574" s="224" t="s">
        <v>51</v>
      </c>
    </row>
    <row r="1575" s="114" customFormat="1" ht="48" spans="1:34">
      <c r="A1575" s="223">
        <v>99</v>
      </c>
      <c r="B1575" s="223" t="s">
        <v>49</v>
      </c>
      <c r="C1575" s="223" t="s">
        <v>3829</v>
      </c>
      <c r="D1575" s="224" t="s">
        <v>51</v>
      </c>
      <c r="E1575" s="225" t="s">
        <v>3785</v>
      </c>
      <c r="F1575" s="223" t="s">
        <v>3790</v>
      </c>
      <c r="G1575" s="224" t="s">
        <v>114</v>
      </c>
      <c r="H1575" s="224" t="s">
        <v>3924</v>
      </c>
      <c r="I1575" s="224" t="s">
        <v>3925</v>
      </c>
      <c r="J1575" s="224" t="s">
        <v>3925</v>
      </c>
      <c r="K1575" s="224" t="s">
        <v>3926</v>
      </c>
      <c r="L1575" s="226" t="s">
        <v>3926</v>
      </c>
      <c r="M1575" s="227">
        <v>45833</v>
      </c>
      <c r="N1575" s="231">
        <v>45838</v>
      </c>
      <c r="O1575" s="227">
        <v>46202</v>
      </c>
      <c r="P1575" s="229">
        <v>30</v>
      </c>
      <c r="Q1575" s="225">
        <v>9000</v>
      </c>
      <c r="R1575" s="234">
        <v>0.08</v>
      </c>
      <c r="S1575" s="225">
        <v>720</v>
      </c>
      <c r="T1575" s="233">
        <v>21600</v>
      </c>
      <c r="U1575" s="233">
        <v>2160</v>
      </c>
      <c r="V1575" s="233">
        <v>0.1</v>
      </c>
      <c r="W1575" s="233">
        <v>8640</v>
      </c>
      <c r="X1575" s="233">
        <v>0.4</v>
      </c>
      <c r="Y1575" s="233">
        <v>4320</v>
      </c>
      <c r="Z1575" s="236">
        <v>0.2</v>
      </c>
      <c r="AA1575" s="233">
        <v>4320</v>
      </c>
      <c r="AB1575" s="233">
        <v>0.2</v>
      </c>
      <c r="AC1575" s="237">
        <v>10800</v>
      </c>
      <c r="AD1575" s="232">
        <v>0.5</v>
      </c>
      <c r="AE1575" s="147">
        <v>2160</v>
      </c>
      <c r="AF1575" s="226"/>
      <c r="AH1575" s="224" t="s">
        <v>51</v>
      </c>
    </row>
    <row r="1576" s="114" customFormat="1" ht="48" spans="1:34">
      <c r="A1576" s="223">
        <v>100</v>
      </c>
      <c r="B1576" s="223" t="s">
        <v>49</v>
      </c>
      <c r="C1576" s="223" t="s">
        <v>3829</v>
      </c>
      <c r="D1576" s="224" t="s">
        <v>51</v>
      </c>
      <c r="E1576" s="225" t="s">
        <v>3785</v>
      </c>
      <c r="F1576" s="223" t="s">
        <v>3786</v>
      </c>
      <c r="G1576" s="224" t="s">
        <v>114</v>
      </c>
      <c r="H1576" s="224" t="s">
        <v>3924</v>
      </c>
      <c r="I1576" s="224" t="s">
        <v>3925</v>
      </c>
      <c r="J1576" s="224" t="s">
        <v>3925</v>
      </c>
      <c r="K1576" s="224" t="s">
        <v>3926</v>
      </c>
      <c r="L1576" s="226" t="s">
        <v>3926</v>
      </c>
      <c r="M1576" s="227">
        <v>45833</v>
      </c>
      <c r="N1576" s="227">
        <v>45838</v>
      </c>
      <c r="O1576" s="227">
        <v>46202</v>
      </c>
      <c r="P1576" s="229">
        <v>30</v>
      </c>
      <c r="Q1576" s="225">
        <v>9000</v>
      </c>
      <c r="R1576" s="234">
        <v>0.08</v>
      </c>
      <c r="S1576" s="225">
        <v>720</v>
      </c>
      <c r="T1576" s="233">
        <v>21600</v>
      </c>
      <c r="U1576" s="233">
        <v>2160</v>
      </c>
      <c r="V1576" s="233">
        <v>0.1</v>
      </c>
      <c r="W1576" s="233">
        <v>8640</v>
      </c>
      <c r="X1576" s="233">
        <v>0.4</v>
      </c>
      <c r="Y1576" s="233">
        <v>4320</v>
      </c>
      <c r="Z1576" s="236">
        <v>0.2</v>
      </c>
      <c r="AA1576" s="233">
        <v>4320</v>
      </c>
      <c r="AB1576" s="233">
        <v>0.2</v>
      </c>
      <c r="AC1576" s="237">
        <v>10800</v>
      </c>
      <c r="AD1576" s="232">
        <v>0.5</v>
      </c>
      <c r="AE1576" s="147">
        <v>2160</v>
      </c>
      <c r="AF1576" s="226"/>
      <c r="AH1576" s="224" t="s">
        <v>51</v>
      </c>
    </row>
    <row r="1577" s="114" customFormat="1" ht="48" spans="1:34">
      <c r="A1577" s="223">
        <v>101</v>
      </c>
      <c r="B1577" s="223" t="s">
        <v>49</v>
      </c>
      <c r="C1577" s="223" t="s">
        <v>3829</v>
      </c>
      <c r="D1577" s="224" t="s">
        <v>51</v>
      </c>
      <c r="E1577" s="225" t="s">
        <v>3785</v>
      </c>
      <c r="F1577" s="223" t="s">
        <v>3790</v>
      </c>
      <c r="G1577" s="224" t="s">
        <v>114</v>
      </c>
      <c r="H1577" s="224" t="s">
        <v>3927</v>
      </c>
      <c r="I1577" s="224" t="s">
        <v>3928</v>
      </c>
      <c r="J1577" s="224" t="s">
        <v>3928</v>
      </c>
      <c r="K1577" s="224" t="s">
        <v>3929</v>
      </c>
      <c r="L1577" s="226" t="s">
        <v>3929</v>
      </c>
      <c r="M1577" s="227">
        <v>45833</v>
      </c>
      <c r="N1577" s="227">
        <v>45838</v>
      </c>
      <c r="O1577" s="227">
        <v>46202</v>
      </c>
      <c r="P1577" s="229">
        <v>10</v>
      </c>
      <c r="Q1577" s="225">
        <v>9000</v>
      </c>
      <c r="R1577" s="234">
        <v>0.08</v>
      </c>
      <c r="S1577" s="225">
        <v>720</v>
      </c>
      <c r="T1577" s="233">
        <v>7200</v>
      </c>
      <c r="U1577" s="233">
        <v>720</v>
      </c>
      <c r="V1577" s="233">
        <v>0.1</v>
      </c>
      <c r="W1577" s="233">
        <v>2880</v>
      </c>
      <c r="X1577" s="233">
        <v>0.4</v>
      </c>
      <c r="Y1577" s="233">
        <v>1440</v>
      </c>
      <c r="Z1577" s="236">
        <v>0.2</v>
      </c>
      <c r="AA1577" s="233">
        <v>1440</v>
      </c>
      <c r="AB1577" s="233">
        <v>0.2</v>
      </c>
      <c r="AC1577" s="237">
        <v>3600</v>
      </c>
      <c r="AD1577" s="232">
        <v>0.5</v>
      </c>
      <c r="AE1577" s="147">
        <v>720</v>
      </c>
      <c r="AF1577" s="226"/>
      <c r="AH1577" s="224" t="s">
        <v>51</v>
      </c>
    </row>
    <row r="1578" s="114" customFormat="1" ht="48" spans="1:34">
      <c r="A1578" s="223">
        <v>102</v>
      </c>
      <c r="B1578" s="223" t="s">
        <v>49</v>
      </c>
      <c r="C1578" s="223" t="s">
        <v>3829</v>
      </c>
      <c r="D1578" s="224" t="s">
        <v>51</v>
      </c>
      <c r="E1578" s="225" t="s">
        <v>3785</v>
      </c>
      <c r="F1578" s="223" t="s">
        <v>3786</v>
      </c>
      <c r="G1578" s="224" t="s">
        <v>114</v>
      </c>
      <c r="H1578" s="224" t="s">
        <v>3927</v>
      </c>
      <c r="I1578" s="224" t="s">
        <v>3928</v>
      </c>
      <c r="J1578" s="224" t="s">
        <v>3928</v>
      </c>
      <c r="K1578" s="224" t="s">
        <v>3929</v>
      </c>
      <c r="L1578" s="226" t="s">
        <v>3929</v>
      </c>
      <c r="M1578" s="227">
        <v>45833</v>
      </c>
      <c r="N1578" s="227">
        <v>45838</v>
      </c>
      <c r="O1578" s="227">
        <v>46202</v>
      </c>
      <c r="P1578" s="229">
        <v>23.95</v>
      </c>
      <c r="Q1578" s="225">
        <v>9000</v>
      </c>
      <c r="R1578" s="234">
        <v>0.08</v>
      </c>
      <c r="S1578" s="225">
        <v>720</v>
      </c>
      <c r="T1578" s="233">
        <v>17244</v>
      </c>
      <c r="U1578" s="233">
        <v>1724.4</v>
      </c>
      <c r="V1578" s="233">
        <v>0.1</v>
      </c>
      <c r="W1578" s="233">
        <v>6897.6</v>
      </c>
      <c r="X1578" s="233">
        <v>0.4</v>
      </c>
      <c r="Y1578" s="233">
        <v>3448.8</v>
      </c>
      <c r="Z1578" s="236">
        <v>0.2</v>
      </c>
      <c r="AA1578" s="233">
        <v>3448.8</v>
      </c>
      <c r="AB1578" s="233">
        <v>0.2</v>
      </c>
      <c r="AC1578" s="237">
        <v>8622</v>
      </c>
      <c r="AD1578" s="232">
        <v>0.5</v>
      </c>
      <c r="AE1578" s="147">
        <v>1724.4</v>
      </c>
      <c r="AF1578" s="226"/>
      <c r="AH1578" s="224" t="s">
        <v>51</v>
      </c>
    </row>
    <row r="1579" s="114" customFormat="1" ht="36" spans="1:34">
      <c r="A1579" s="223">
        <v>103</v>
      </c>
      <c r="B1579" s="223" t="s">
        <v>49</v>
      </c>
      <c r="C1579" s="223" t="s">
        <v>3784</v>
      </c>
      <c r="D1579" s="224" t="s">
        <v>51</v>
      </c>
      <c r="E1579" s="225" t="s">
        <v>3785</v>
      </c>
      <c r="F1579" s="223" t="s">
        <v>3790</v>
      </c>
      <c r="G1579" s="224" t="s">
        <v>114</v>
      </c>
      <c r="H1579" s="224" t="s">
        <v>3930</v>
      </c>
      <c r="I1579" s="224" t="s">
        <v>3931</v>
      </c>
      <c r="J1579" s="224" t="s">
        <v>3931</v>
      </c>
      <c r="K1579" s="224" t="s">
        <v>3823</v>
      </c>
      <c r="L1579" s="226" t="s">
        <v>3823</v>
      </c>
      <c r="M1579" s="227">
        <v>45833</v>
      </c>
      <c r="N1579" s="227">
        <v>45838</v>
      </c>
      <c r="O1579" s="227">
        <v>46202</v>
      </c>
      <c r="P1579" s="229">
        <v>15</v>
      </c>
      <c r="Q1579" s="225">
        <v>9000</v>
      </c>
      <c r="R1579" s="234">
        <v>0.08</v>
      </c>
      <c r="S1579" s="225">
        <v>720</v>
      </c>
      <c r="T1579" s="233">
        <v>10800</v>
      </c>
      <c r="U1579" s="233">
        <v>1080</v>
      </c>
      <c r="V1579" s="233">
        <v>0.1</v>
      </c>
      <c r="W1579" s="233">
        <v>4320</v>
      </c>
      <c r="X1579" s="233">
        <v>0.4</v>
      </c>
      <c r="Y1579" s="233">
        <v>2160</v>
      </c>
      <c r="Z1579" s="236">
        <v>0.2</v>
      </c>
      <c r="AA1579" s="233">
        <v>2160</v>
      </c>
      <c r="AB1579" s="233">
        <v>0.2</v>
      </c>
      <c r="AC1579" s="237">
        <v>5400</v>
      </c>
      <c r="AD1579" s="232">
        <v>0.5</v>
      </c>
      <c r="AE1579" s="147">
        <v>1080</v>
      </c>
      <c r="AF1579" s="226"/>
      <c r="AH1579" s="224" t="s">
        <v>51</v>
      </c>
    </row>
    <row r="1580" s="114" customFormat="1" ht="36" spans="1:34">
      <c r="A1580" s="223">
        <v>104</v>
      </c>
      <c r="B1580" s="223" t="s">
        <v>49</v>
      </c>
      <c r="C1580" s="223" t="s">
        <v>3784</v>
      </c>
      <c r="D1580" s="224" t="s">
        <v>51</v>
      </c>
      <c r="E1580" s="225" t="s">
        <v>3785</v>
      </c>
      <c r="F1580" s="223" t="s">
        <v>3786</v>
      </c>
      <c r="G1580" s="224" t="s">
        <v>114</v>
      </c>
      <c r="H1580" s="224" t="s">
        <v>3930</v>
      </c>
      <c r="I1580" s="224" t="s">
        <v>3931</v>
      </c>
      <c r="J1580" s="224" t="s">
        <v>3931</v>
      </c>
      <c r="K1580" s="224" t="s">
        <v>3823</v>
      </c>
      <c r="L1580" s="226" t="s">
        <v>3823</v>
      </c>
      <c r="M1580" s="227">
        <v>45833</v>
      </c>
      <c r="N1580" s="227">
        <v>45838</v>
      </c>
      <c r="O1580" s="227">
        <v>46202</v>
      </c>
      <c r="P1580" s="229">
        <v>15</v>
      </c>
      <c r="Q1580" s="225">
        <v>9000</v>
      </c>
      <c r="R1580" s="234">
        <v>0.08</v>
      </c>
      <c r="S1580" s="225">
        <v>720</v>
      </c>
      <c r="T1580" s="233">
        <v>10800</v>
      </c>
      <c r="U1580" s="233">
        <v>1080</v>
      </c>
      <c r="V1580" s="233">
        <v>0.1</v>
      </c>
      <c r="W1580" s="233">
        <v>4320</v>
      </c>
      <c r="X1580" s="233">
        <v>0.4</v>
      </c>
      <c r="Y1580" s="233">
        <v>2160</v>
      </c>
      <c r="Z1580" s="236">
        <v>0.2</v>
      </c>
      <c r="AA1580" s="233">
        <v>2160</v>
      </c>
      <c r="AB1580" s="233">
        <v>0.2</v>
      </c>
      <c r="AC1580" s="237">
        <v>5400</v>
      </c>
      <c r="AD1580" s="232">
        <v>0.5</v>
      </c>
      <c r="AE1580" s="147">
        <v>1080</v>
      </c>
      <c r="AF1580" s="226"/>
      <c r="AH1580" s="224" t="s">
        <v>51</v>
      </c>
    </row>
    <row r="1581" s="114" customFormat="1" ht="36" spans="1:34">
      <c r="A1581" s="223">
        <v>105</v>
      </c>
      <c r="B1581" s="223" t="s">
        <v>49</v>
      </c>
      <c r="C1581" s="223" t="s">
        <v>3784</v>
      </c>
      <c r="D1581" s="224" t="s">
        <v>51</v>
      </c>
      <c r="E1581" s="225" t="s">
        <v>3785</v>
      </c>
      <c r="F1581" s="223" t="s">
        <v>3790</v>
      </c>
      <c r="G1581" s="224" t="s">
        <v>114</v>
      </c>
      <c r="H1581" s="224" t="s">
        <v>3932</v>
      </c>
      <c r="I1581" s="224" t="s">
        <v>3933</v>
      </c>
      <c r="J1581" s="224" t="s">
        <v>3933</v>
      </c>
      <c r="K1581" s="224" t="s">
        <v>3823</v>
      </c>
      <c r="L1581" s="226" t="s">
        <v>3823</v>
      </c>
      <c r="M1581" s="227">
        <v>45833</v>
      </c>
      <c r="N1581" s="227">
        <v>45838</v>
      </c>
      <c r="O1581" s="227">
        <v>46202</v>
      </c>
      <c r="P1581" s="229">
        <v>6</v>
      </c>
      <c r="Q1581" s="225">
        <v>9000</v>
      </c>
      <c r="R1581" s="234">
        <v>0.08</v>
      </c>
      <c r="S1581" s="225">
        <v>720</v>
      </c>
      <c r="T1581" s="233">
        <v>4320</v>
      </c>
      <c r="U1581" s="233">
        <v>432</v>
      </c>
      <c r="V1581" s="233">
        <v>0.1</v>
      </c>
      <c r="W1581" s="233">
        <v>1728</v>
      </c>
      <c r="X1581" s="233">
        <v>0.4</v>
      </c>
      <c r="Y1581" s="233">
        <v>864</v>
      </c>
      <c r="Z1581" s="236">
        <v>0.2</v>
      </c>
      <c r="AA1581" s="233">
        <v>864</v>
      </c>
      <c r="AB1581" s="233">
        <v>0.2</v>
      </c>
      <c r="AC1581" s="237">
        <v>2160</v>
      </c>
      <c r="AD1581" s="232">
        <v>0.5</v>
      </c>
      <c r="AE1581" s="147">
        <v>432</v>
      </c>
      <c r="AF1581" s="226"/>
      <c r="AH1581" s="224" t="s">
        <v>51</v>
      </c>
    </row>
    <row r="1582" s="114" customFormat="1" ht="36" spans="1:34">
      <c r="A1582" s="223">
        <v>106</v>
      </c>
      <c r="B1582" s="223" t="s">
        <v>49</v>
      </c>
      <c r="C1582" s="223" t="s">
        <v>3784</v>
      </c>
      <c r="D1582" s="224" t="s">
        <v>51</v>
      </c>
      <c r="E1582" s="225" t="s">
        <v>3785</v>
      </c>
      <c r="F1582" s="223" t="s">
        <v>3786</v>
      </c>
      <c r="G1582" s="224" t="s">
        <v>114</v>
      </c>
      <c r="H1582" s="224" t="s">
        <v>3932</v>
      </c>
      <c r="I1582" s="224" t="s">
        <v>3933</v>
      </c>
      <c r="J1582" s="224" t="s">
        <v>3933</v>
      </c>
      <c r="K1582" s="224" t="s">
        <v>3823</v>
      </c>
      <c r="L1582" s="226" t="s">
        <v>3823</v>
      </c>
      <c r="M1582" s="227">
        <v>45833</v>
      </c>
      <c r="N1582" s="227">
        <v>45838</v>
      </c>
      <c r="O1582" s="227">
        <v>46202</v>
      </c>
      <c r="P1582" s="229">
        <v>9</v>
      </c>
      <c r="Q1582" s="225">
        <v>9000</v>
      </c>
      <c r="R1582" s="234">
        <v>0.08</v>
      </c>
      <c r="S1582" s="225">
        <v>720</v>
      </c>
      <c r="T1582" s="233">
        <v>6480</v>
      </c>
      <c r="U1582" s="233">
        <v>648</v>
      </c>
      <c r="V1582" s="233">
        <v>0.1</v>
      </c>
      <c r="W1582" s="233">
        <v>2592</v>
      </c>
      <c r="X1582" s="233">
        <v>0.4</v>
      </c>
      <c r="Y1582" s="233">
        <v>1296</v>
      </c>
      <c r="Z1582" s="236">
        <v>0.2</v>
      </c>
      <c r="AA1582" s="233">
        <v>1296</v>
      </c>
      <c r="AB1582" s="233">
        <v>0.2</v>
      </c>
      <c r="AC1582" s="237">
        <v>3240</v>
      </c>
      <c r="AD1582" s="232">
        <v>0.5</v>
      </c>
      <c r="AE1582" s="147">
        <v>648</v>
      </c>
      <c r="AF1582" s="226"/>
      <c r="AH1582" s="224" t="s">
        <v>51</v>
      </c>
    </row>
    <row r="1583" s="114" customFormat="1" ht="48" spans="1:34">
      <c r="A1583" s="223">
        <v>107</v>
      </c>
      <c r="B1583" s="223" t="s">
        <v>49</v>
      </c>
      <c r="C1583" s="223" t="s">
        <v>3829</v>
      </c>
      <c r="D1583" s="224" t="s">
        <v>51</v>
      </c>
      <c r="E1583" s="225" t="s">
        <v>3785</v>
      </c>
      <c r="F1583" s="223" t="s">
        <v>3790</v>
      </c>
      <c r="G1583" s="224" t="s">
        <v>114</v>
      </c>
      <c r="H1583" s="224" t="s">
        <v>3934</v>
      </c>
      <c r="I1583" s="224" t="s">
        <v>3935</v>
      </c>
      <c r="J1583" s="224" t="s">
        <v>3935</v>
      </c>
      <c r="K1583" s="224" t="s">
        <v>3936</v>
      </c>
      <c r="L1583" s="226" t="s">
        <v>3936</v>
      </c>
      <c r="M1583" s="227">
        <v>45832</v>
      </c>
      <c r="N1583" s="227">
        <v>45838</v>
      </c>
      <c r="O1583" s="227">
        <v>46202</v>
      </c>
      <c r="P1583" s="229">
        <v>19.29</v>
      </c>
      <c r="Q1583" s="225">
        <v>9000</v>
      </c>
      <c r="R1583" s="234">
        <v>0.08</v>
      </c>
      <c r="S1583" s="225">
        <v>720</v>
      </c>
      <c r="T1583" s="233">
        <v>13888.8</v>
      </c>
      <c r="U1583" s="233">
        <v>1388.88</v>
      </c>
      <c r="V1583" s="233">
        <v>0.1</v>
      </c>
      <c r="W1583" s="233">
        <v>5555.52</v>
      </c>
      <c r="X1583" s="233">
        <v>0.4</v>
      </c>
      <c r="Y1583" s="233">
        <v>2777.76</v>
      </c>
      <c r="Z1583" s="236">
        <v>0.2</v>
      </c>
      <c r="AA1583" s="233">
        <v>2777.76</v>
      </c>
      <c r="AB1583" s="233">
        <v>0.2</v>
      </c>
      <c r="AC1583" s="237">
        <v>6944.4</v>
      </c>
      <c r="AD1583" s="232">
        <v>0.5</v>
      </c>
      <c r="AE1583" s="147">
        <v>1388.88</v>
      </c>
      <c r="AF1583" s="226"/>
      <c r="AH1583" s="224" t="s">
        <v>51</v>
      </c>
    </row>
    <row r="1584" s="114" customFormat="1" ht="48" spans="1:34">
      <c r="A1584" s="223">
        <v>108</v>
      </c>
      <c r="B1584" s="223" t="s">
        <v>49</v>
      </c>
      <c r="C1584" s="223" t="s">
        <v>3829</v>
      </c>
      <c r="D1584" s="224" t="s">
        <v>51</v>
      </c>
      <c r="E1584" s="225" t="s">
        <v>3785</v>
      </c>
      <c r="F1584" s="223" t="s">
        <v>342</v>
      </c>
      <c r="G1584" s="224" t="s">
        <v>114</v>
      </c>
      <c r="H1584" s="224" t="s">
        <v>3934</v>
      </c>
      <c r="I1584" s="224" t="s">
        <v>3935</v>
      </c>
      <c r="J1584" s="224" t="s">
        <v>3935</v>
      </c>
      <c r="K1584" s="224" t="s">
        <v>3936</v>
      </c>
      <c r="L1584" s="226" t="s">
        <v>3936</v>
      </c>
      <c r="M1584" s="227">
        <v>45832</v>
      </c>
      <c r="N1584" s="227">
        <v>45838</v>
      </c>
      <c r="O1584" s="227">
        <v>46202</v>
      </c>
      <c r="P1584" s="229">
        <v>37.2</v>
      </c>
      <c r="Q1584" s="225">
        <v>9000</v>
      </c>
      <c r="R1584" s="234">
        <v>0.08</v>
      </c>
      <c r="S1584" s="225">
        <v>720</v>
      </c>
      <c r="T1584" s="233">
        <v>26784</v>
      </c>
      <c r="U1584" s="233">
        <v>2678.4</v>
      </c>
      <c r="V1584" s="233">
        <v>0.1</v>
      </c>
      <c r="W1584" s="233">
        <v>10713.6</v>
      </c>
      <c r="X1584" s="233">
        <v>0.4</v>
      </c>
      <c r="Y1584" s="233">
        <v>5356.8</v>
      </c>
      <c r="Z1584" s="236">
        <v>0.2</v>
      </c>
      <c r="AA1584" s="233">
        <v>5356.8</v>
      </c>
      <c r="AB1584" s="233">
        <v>0.2</v>
      </c>
      <c r="AC1584" s="237">
        <v>13392</v>
      </c>
      <c r="AD1584" s="232">
        <v>0.5</v>
      </c>
      <c r="AE1584" s="147">
        <v>2678.4</v>
      </c>
      <c r="AF1584" s="226"/>
      <c r="AH1584" s="224" t="s">
        <v>51</v>
      </c>
    </row>
    <row r="1585" s="114" customFormat="1" ht="48" spans="1:34">
      <c r="A1585" s="223">
        <v>109</v>
      </c>
      <c r="B1585" s="223" t="s">
        <v>49</v>
      </c>
      <c r="C1585" s="223" t="s">
        <v>3829</v>
      </c>
      <c r="D1585" s="224" t="s">
        <v>51</v>
      </c>
      <c r="E1585" s="225" t="s">
        <v>3785</v>
      </c>
      <c r="F1585" s="223" t="s">
        <v>3790</v>
      </c>
      <c r="G1585" s="224" t="s">
        <v>114</v>
      </c>
      <c r="H1585" s="224" t="s">
        <v>3937</v>
      </c>
      <c r="I1585" s="224" t="s">
        <v>3938</v>
      </c>
      <c r="J1585" s="224" t="s">
        <v>3938</v>
      </c>
      <c r="K1585" s="224" t="s">
        <v>3936</v>
      </c>
      <c r="L1585" s="226" t="s">
        <v>3936</v>
      </c>
      <c r="M1585" s="227">
        <v>45832</v>
      </c>
      <c r="N1585" s="227">
        <v>45838</v>
      </c>
      <c r="O1585" s="227">
        <v>46202</v>
      </c>
      <c r="P1585" s="229">
        <v>16.33</v>
      </c>
      <c r="Q1585" s="225">
        <v>9000</v>
      </c>
      <c r="R1585" s="234">
        <v>0.08</v>
      </c>
      <c r="S1585" s="225">
        <v>720</v>
      </c>
      <c r="T1585" s="233">
        <v>11757.6</v>
      </c>
      <c r="U1585" s="233">
        <v>1175.76</v>
      </c>
      <c r="V1585" s="233">
        <v>0.1</v>
      </c>
      <c r="W1585" s="233">
        <v>4703.04</v>
      </c>
      <c r="X1585" s="233">
        <v>0.4</v>
      </c>
      <c r="Y1585" s="233">
        <v>2351.52</v>
      </c>
      <c r="Z1585" s="236">
        <v>0.2</v>
      </c>
      <c r="AA1585" s="233">
        <v>2351.52</v>
      </c>
      <c r="AB1585" s="233">
        <v>0.2</v>
      </c>
      <c r="AC1585" s="237">
        <v>5878.8</v>
      </c>
      <c r="AD1585" s="232">
        <v>0.5</v>
      </c>
      <c r="AE1585" s="147">
        <v>1175.76</v>
      </c>
      <c r="AF1585" s="226"/>
      <c r="AH1585" s="224" t="s">
        <v>51</v>
      </c>
    </row>
    <row r="1586" s="114" customFormat="1" ht="48" spans="1:34">
      <c r="A1586" s="223">
        <v>110</v>
      </c>
      <c r="B1586" s="223" t="s">
        <v>49</v>
      </c>
      <c r="C1586" s="223" t="s">
        <v>3829</v>
      </c>
      <c r="D1586" s="224" t="s">
        <v>51</v>
      </c>
      <c r="E1586" s="225" t="s">
        <v>3785</v>
      </c>
      <c r="F1586" s="223" t="s">
        <v>342</v>
      </c>
      <c r="G1586" s="224" t="s">
        <v>114</v>
      </c>
      <c r="H1586" s="224" t="s">
        <v>3937</v>
      </c>
      <c r="I1586" s="224" t="s">
        <v>3938</v>
      </c>
      <c r="J1586" s="224" t="s">
        <v>3938</v>
      </c>
      <c r="K1586" s="224" t="s">
        <v>3936</v>
      </c>
      <c r="L1586" s="226" t="s">
        <v>3936</v>
      </c>
      <c r="M1586" s="227">
        <v>45832</v>
      </c>
      <c r="N1586" s="227">
        <v>45838</v>
      </c>
      <c r="O1586" s="227">
        <v>46202</v>
      </c>
      <c r="P1586" s="229">
        <v>16</v>
      </c>
      <c r="Q1586" s="225">
        <v>9000</v>
      </c>
      <c r="R1586" s="234">
        <v>0.08</v>
      </c>
      <c r="S1586" s="225">
        <v>720</v>
      </c>
      <c r="T1586" s="233">
        <v>11520</v>
      </c>
      <c r="U1586" s="233">
        <v>1152</v>
      </c>
      <c r="V1586" s="233">
        <v>0.1</v>
      </c>
      <c r="W1586" s="233">
        <v>4608</v>
      </c>
      <c r="X1586" s="233">
        <v>0.4</v>
      </c>
      <c r="Y1586" s="233">
        <v>2304</v>
      </c>
      <c r="Z1586" s="236">
        <v>0.2</v>
      </c>
      <c r="AA1586" s="233">
        <v>2304</v>
      </c>
      <c r="AB1586" s="233">
        <v>0.2</v>
      </c>
      <c r="AC1586" s="237">
        <v>5760</v>
      </c>
      <c r="AD1586" s="232">
        <v>0.5</v>
      </c>
      <c r="AE1586" s="147">
        <v>1152</v>
      </c>
      <c r="AF1586" s="226"/>
      <c r="AH1586" s="224" t="s">
        <v>51</v>
      </c>
    </row>
    <row r="1587" s="114" customFormat="1" ht="36" spans="1:34">
      <c r="A1587" s="223">
        <v>111</v>
      </c>
      <c r="B1587" s="223" t="s">
        <v>49</v>
      </c>
      <c r="C1587" s="223" t="s">
        <v>3784</v>
      </c>
      <c r="D1587" s="224" t="s">
        <v>51</v>
      </c>
      <c r="E1587" s="225" t="s">
        <v>3785</v>
      </c>
      <c r="F1587" s="223" t="s">
        <v>3790</v>
      </c>
      <c r="G1587" s="224" t="s">
        <v>114</v>
      </c>
      <c r="H1587" s="224" t="s">
        <v>3939</v>
      </c>
      <c r="I1587" s="224" t="s">
        <v>3940</v>
      </c>
      <c r="J1587" s="224" t="s">
        <v>3940</v>
      </c>
      <c r="K1587" s="224" t="s">
        <v>3941</v>
      </c>
      <c r="L1587" s="226" t="s">
        <v>3941</v>
      </c>
      <c r="M1587" s="227">
        <v>45833</v>
      </c>
      <c r="N1587" s="227">
        <v>45838</v>
      </c>
      <c r="O1587" s="227">
        <v>46202</v>
      </c>
      <c r="P1587" s="229">
        <v>53</v>
      </c>
      <c r="Q1587" s="225">
        <v>9000</v>
      </c>
      <c r="R1587" s="234">
        <v>0.08</v>
      </c>
      <c r="S1587" s="225">
        <v>720</v>
      </c>
      <c r="T1587" s="233">
        <v>38160</v>
      </c>
      <c r="U1587" s="233">
        <v>3816</v>
      </c>
      <c r="V1587" s="233">
        <v>0.1</v>
      </c>
      <c r="W1587" s="233">
        <v>15264</v>
      </c>
      <c r="X1587" s="233">
        <v>0.4</v>
      </c>
      <c r="Y1587" s="233">
        <v>7632</v>
      </c>
      <c r="Z1587" s="236">
        <v>0.2</v>
      </c>
      <c r="AA1587" s="233">
        <v>7632</v>
      </c>
      <c r="AB1587" s="233">
        <v>0.2</v>
      </c>
      <c r="AC1587" s="237">
        <v>19080</v>
      </c>
      <c r="AD1587" s="232">
        <v>0.5</v>
      </c>
      <c r="AE1587" s="147">
        <v>3816</v>
      </c>
      <c r="AF1587" s="226"/>
      <c r="AH1587" s="224" t="s">
        <v>51</v>
      </c>
    </row>
    <row r="1588" s="114" customFormat="1" ht="36" spans="1:34">
      <c r="A1588" s="223">
        <v>112</v>
      </c>
      <c r="B1588" s="223" t="s">
        <v>49</v>
      </c>
      <c r="C1588" s="223" t="s">
        <v>3784</v>
      </c>
      <c r="D1588" s="224" t="s">
        <v>51</v>
      </c>
      <c r="E1588" s="225" t="s">
        <v>3785</v>
      </c>
      <c r="F1588" s="223" t="s">
        <v>342</v>
      </c>
      <c r="G1588" s="224" t="s">
        <v>114</v>
      </c>
      <c r="H1588" s="224" t="s">
        <v>3939</v>
      </c>
      <c r="I1588" s="224" t="s">
        <v>3940</v>
      </c>
      <c r="J1588" s="224" t="s">
        <v>3940</v>
      </c>
      <c r="K1588" s="224" t="s">
        <v>3941</v>
      </c>
      <c r="L1588" s="226" t="s">
        <v>3941</v>
      </c>
      <c r="M1588" s="227">
        <v>45833</v>
      </c>
      <c r="N1588" s="227">
        <v>45838</v>
      </c>
      <c r="O1588" s="227">
        <v>46202</v>
      </c>
      <c r="P1588" s="229">
        <v>70</v>
      </c>
      <c r="Q1588" s="225">
        <v>9000</v>
      </c>
      <c r="R1588" s="234">
        <v>0.08</v>
      </c>
      <c r="S1588" s="225">
        <v>720</v>
      </c>
      <c r="T1588" s="233">
        <v>50400</v>
      </c>
      <c r="U1588" s="233">
        <v>5040</v>
      </c>
      <c r="V1588" s="233">
        <v>0.1</v>
      </c>
      <c r="W1588" s="233">
        <v>20160</v>
      </c>
      <c r="X1588" s="233">
        <v>0.4</v>
      </c>
      <c r="Y1588" s="233">
        <v>10080</v>
      </c>
      <c r="Z1588" s="236">
        <v>0.2</v>
      </c>
      <c r="AA1588" s="233">
        <v>10080</v>
      </c>
      <c r="AB1588" s="233">
        <v>0.2</v>
      </c>
      <c r="AC1588" s="237">
        <v>25200</v>
      </c>
      <c r="AD1588" s="232">
        <v>0.5</v>
      </c>
      <c r="AE1588" s="147">
        <v>5040</v>
      </c>
      <c r="AF1588" s="226"/>
      <c r="AH1588" s="224" t="s">
        <v>51</v>
      </c>
    </row>
    <row r="1589" s="114" customFormat="1" ht="36" spans="1:34">
      <c r="A1589" s="223">
        <v>113</v>
      </c>
      <c r="B1589" s="223" t="s">
        <v>49</v>
      </c>
      <c r="C1589" s="223" t="s">
        <v>3784</v>
      </c>
      <c r="D1589" s="224" t="s">
        <v>51</v>
      </c>
      <c r="E1589" s="225" t="s">
        <v>3785</v>
      </c>
      <c r="F1589" s="223" t="s">
        <v>3790</v>
      </c>
      <c r="G1589" s="224" t="s">
        <v>114</v>
      </c>
      <c r="H1589" s="224" t="s">
        <v>3942</v>
      </c>
      <c r="I1589" s="224" t="s">
        <v>3912</v>
      </c>
      <c r="J1589" s="224" t="s">
        <v>3912</v>
      </c>
      <c r="K1589" s="224" t="s">
        <v>3823</v>
      </c>
      <c r="L1589" s="226" t="s">
        <v>3823</v>
      </c>
      <c r="M1589" s="227">
        <v>45838</v>
      </c>
      <c r="N1589" s="227">
        <v>45838</v>
      </c>
      <c r="O1589" s="227">
        <v>46203</v>
      </c>
      <c r="P1589" s="229">
        <v>20</v>
      </c>
      <c r="Q1589" s="225">
        <v>9000</v>
      </c>
      <c r="R1589" s="234">
        <v>0.08</v>
      </c>
      <c r="S1589" s="225">
        <v>720</v>
      </c>
      <c r="T1589" s="233">
        <v>14400</v>
      </c>
      <c r="U1589" s="233">
        <v>1440</v>
      </c>
      <c r="V1589" s="233">
        <v>0.1</v>
      </c>
      <c r="W1589" s="233">
        <v>5760</v>
      </c>
      <c r="X1589" s="233">
        <v>0.4</v>
      </c>
      <c r="Y1589" s="233">
        <v>2880</v>
      </c>
      <c r="Z1589" s="236">
        <v>0.2</v>
      </c>
      <c r="AA1589" s="233">
        <v>2880</v>
      </c>
      <c r="AB1589" s="233">
        <v>0.2</v>
      </c>
      <c r="AC1589" s="237">
        <v>7200</v>
      </c>
      <c r="AD1589" s="232">
        <v>0.5</v>
      </c>
      <c r="AE1589" s="147">
        <v>1440</v>
      </c>
      <c r="AF1589" s="226"/>
      <c r="AH1589" s="224" t="s">
        <v>51</v>
      </c>
    </row>
    <row r="1590" s="114" customFormat="1" ht="36" spans="1:34">
      <c r="A1590" s="223">
        <v>114</v>
      </c>
      <c r="B1590" s="223" t="s">
        <v>49</v>
      </c>
      <c r="C1590" s="223" t="s">
        <v>3784</v>
      </c>
      <c r="D1590" s="224" t="s">
        <v>51</v>
      </c>
      <c r="E1590" s="225" t="s">
        <v>3785</v>
      </c>
      <c r="F1590" s="223" t="s">
        <v>342</v>
      </c>
      <c r="G1590" s="224" t="s">
        <v>114</v>
      </c>
      <c r="H1590" s="224" t="s">
        <v>3942</v>
      </c>
      <c r="I1590" s="224" t="s">
        <v>3912</v>
      </c>
      <c r="J1590" s="224" t="s">
        <v>3912</v>
      </c>
      <c r="K1590" s="224" t="s">
        <v>3823</v>
      </c>
      <c r="L1590" s="226" t="s">
        <v>3823</v>
      </c>
      <c r="M1590" s="227">
        <v>45838</v>
      </c>
      <c r="N1590" s="227">
        <v>45838</v>
      </c>
      <c r="O1590" s="227">
        <v>46203</v>
      </c>
      <c r="P1590" s="229">
        <v>64.8</v>
      </c>
      <c r="Q1590" s="225">
        <v>9000</v>
      </c>
      <c r="R1590" s="234">
        <v>0.08</v>
      </c>
      <c r="S1590" s="225">
        <v>720</v>
      </c>
      <c r="T1590" s="233">
        <v>46656</v>
      </c>
      <c r="U1590" s="233">
        <v>4665.6</v>
      </c>
      <c r="V1590" s="233">
        <v>0.1</v>
      </c>
      <c r="W1590" s="233">
        <v>18662.4</v>
      </c>
      <c r="X1590" s="233">
        <v>0.4</v>
      </c>
      <c r="Y1590" s="233">
        <v>9331.2</v>
      </c>
      <c r="Z1590" s="236">
        <v>0.2</v>
      </c>
      <c r="AA1590" s="233">
        <v>9331.2</v>
      </c>
      <c r="AB1590" s="233">
        <v>0.2</v>
      </c>
      <c r="AC1590" s="237">
        <v>23328</v>
      </c>
      <c r="AD1590" s="232">
        <v>0.5</v>
      </c>
      <c r="AE1590" s="147">
        <v>4665.6</v>
      </c>
      <c r="AF1590" s="226"/>
      <c r="AH1590" s="224" t="s">
        <v>51</v>
      </c>
    </row>
    <row r="1591" s="114" customFormat="1" ht="36" spans="1:34">
      <c r="A1591" s="223">
        <v>115</v>
      </c>
      <c r="B1591" s="223" t="s">
        <v>49</v>
      </c>
      <c r="C1591" s="223" t="s">
        <v>3784</v>
      </c>
      <c r="D1591" s="224" t="s">
        <v>51</v>
      </c>
      <c r="E1591" s="225" t="s">
        <v>3785</v>
      </c>
      <c r="F1591" s="223" t="s">
        <v>3790</v>
      </c>
      <c r="G1591" s="224" t="s">
        <v>114</v>
      </c>
      <c r="H1591" s="224" t="s">
        <v>3943</v>
      </c>
      <c r="I1591" s="224" t="s">
        <v>3944</v>
      </c>
      <c r="J1591" s="224" t="s">
        <v>3944</v>
      </c>
      <c r="K1591" s="224" t="s">
        <v>3823</v>
      </c>
      <c r="L1591" s="226" t="s">
        <v>3823</v>
      </c>
      <c r="M1591" s="227">
        <v>45833</v>
      </c>
      <c r="N1591" s="227">
        <v>45838</v>
      </c>
      <c r="O1591" s="227">
        <v>46202</v>
      </c>
      <c r="P1591" s="229">
        <v>40</v>
      </c>
      <c r="Q1591" s="225">
        <v>9000</v>
      </c>
      <c r="R1591" s="234">
        <v>0.08</v>
      </c>
      <c r="S1591" s="225">
        <v>720</v>
      </c>
      <c r="T1591" s="233">
        <v>28800</v>
      </c>
      <c r="U1591" s="233">
        <v>2880</v>
      </c>
      <c r="V1591" s="233">
        <v>0.1</v>
      </c>
      <c r="W1591" s="233">
        <v>11520</v>
      </c>
      <c r="X1591" s="233">
        <v>0.4</v>
      </c>
      <c r="Y1591" s="233">
        <v>5760</v>
      </c>
      <c r="Z1591" s="236">
        <v>0.2</v>
      </c>
      <c r="AA1591" s="233">
        <v>5760</v>
      </c>
      <c r="AB1591" s="233">
        <v>0.2</v>
      </c>
      <c r="AC1591" s="237">
        <v>14400</v>
      </c>
      <c r="AD1591" s="232">
        <v>0.5</v>
      </c>
      <c r="AE1591" s="147">
        <v>2880</v>
      </c>
      <c r="AF1591" s="226"/>
      <c r="AH1591" s="224" t="s">
        <v>51</v>
      </c>
    </row>
    <row r="1592" s="114" customFormat="1" ht="36" spans="1:34">
      <c r="A1592" s="223">
        <v>116</v>
      </c>
      <c r="B1592" s="223" t="s">
        <v>49</v>
      </c>
      <c r="C1592" s="223" t="s">
        <v>3784</v>
      </c>
      <c r="D1592" s="224" t="s">
        <v>51</v>
      </c>
      <c r="E1592" s="225" t="s">
        <v>3785</v>
      </c>
      <c r="F1592" s="223" t="s">
        <v>3786</v>
      </c>
      <c r="G1592" s="224" t="s">
        <v>114</v>
      </c>
      <c r="H1592" s="224" t="s">
        <v>3943</v>
      </c>
      <c r="I1592" s="224" t="s">
        <v>3944</v>
      </c>
      <c r="J1592" s="224" t="s">
        <v>3944</v>
      </c>
      <c r="K1592" s="224" t="s">
        <v>3823</v>
      </c>
      <c r="L1592" s="226" t="s">
        <v>3823</v>
      </c>
      <c r="M1592" s="227">
        <v>45833</v>
      </c>
      <c r="N1592" s="227">
        <v>45838</v>
      </c>
      <c r="O1592" s="227">
        <v>46202</v>
      </c>
      <c r="P1592" s="229">
        <v>50.09</v>
      </c>
      <c r="Q1592" s="225">
        <v>9000</v>
      </c>
      <c r="R1592" s="234">
        <v>0.08</v>
      </c>
      <c r="S1592" s="225">
        <v>720</v>
      </c>
      <c r="T1592" s="233">
        <v>36064.8</v>
      </c>
      <c r="U1592" s="233">
        <v>3606.48</v>
      </c>
      <c r="V1592" s="233">
        <v>0.1</v>
      </c>
      <c r="W1592" s="233">
        <v>14425.92</v>
      </c>
      <c r="X1592" s="233">
        <v>0.4</v>
      </c>
      <c r="Y1592" s="233">
        <v>7212.96</v>
      </c>
      <c r="Z1592" s="236">
        <v>0.2</v>
      </c>
      <c r="AA1592" s="233">
        <v>7212.96</v>
      </c>
      <c r="AB1592" s="233">
        <v>0.2</v>
      </c>
      <c r="AC1592" s="237">
        <v>18032.4</v>
      </c>
      <c r="AD1592" s="232">
        <v>0.5</v>
      </c>
      <c r="AE1592" s="147">
        <v>3606.48</v>
      </c>
      <c r="AF1592" s="226"/>
      <c r="AH1592" s="224" t="s">
        <v>51</v>
      </c>
    </row>
    <row r="1593" s="114" customFormat="1" ht="36" spans="1:34">
      <c r="A1593" s="223">
        <v>117</v>
      </c>
      <c r="B1593" s="223" t="s">
        <v>49</v>
      </c>
      <c r="C1593" s="223" t="s">
        <v>3784</v>
      </c>
      <c r="D1593" s="224" t="s">
        <v>51</v>
      </c>
      <c r="E1593" s="225" t="s">
        <v>3785</v>
      </c>
      <c r="F1593" s="223" t="s">
        <v>3790</v>
      </c>
      <c r="G1593" s="224" t="s">
        <v>114</v>
      </c>
      <c r="H1593" s="224" t="s">
        <v>3945</v>
      </c>
      <c r="I1593" s="224" t="s">
        <v>3946</v>
      </c>
      <c r="J1593" s="224" t="s">
        <v>3946</v>
      </c>
      <c r="K1593" s="224" t="s">
        <v>3823</v>
      </c>
      <c r="L1593" s="226" t="s">
        <v>3823</v>
      </c>
      <c r="M1593" s="227">
        <v>45833</v>
      </c>
      <c r="N1593" s="227">
        <v>45838</v>
      </c>
      <c r="O1593" s="227">
        <v>46202</v>
      </c>
      <c r="P1593" s="229">
        <v>20</v>
      </c>
      <c r="Q1593" s="225">
        <v>9000</v>
      </c>
      <c r="R1593" s="234">
        <v>0.08</v>
      </c>
      <c r="S1593" s="225">
        <v>720</v>
      </c>
      <c r="T1593" s="233">
        <v>14400</v>
      </c>
      <c r="U1593" s="233">
        <v>1440</v>
      </c>
      <c r="V1593" s="233">
        <v>0.1</v>
      </c>
      <c r="W1593" s="233">
        <v>5760</v>
      </c>
      <c r="X1593" s="233">
        <v>0.4</v>
      </c>
      <c r="Y1593" s="233">
        <v>2880</v>
      </c>
      <c r="Z1593" s="236">
        <v>0.2</v>
      </c>
      <c r="AA1593" s="233">
        <v>2880</v>
      </c>
      <c r="AB1593" s="233">
        <v>0.2</v>
      </c>
      <c r="AC1593" s="237">
        <v>7200</v>
      </c>
      <c r="AD1593" s="232">
        <v>0.5</v>
      </c>
      <c r="AE1593" s="147">
        <v>1440</v>
      </c>
      <c r="AF1593" s="226"/>
      <c r="AH1593" s="224" t="s">
        <v>51</v>
      </c>
    </row>
    <row r="1594" s="114" customFormat="1" ht="36" spans="1:34">
      <c r="A1594" s="223">
        <v>118</v>
      </c>
      <c r="B1594" s="223" t="s">
        <v>49</v>
      </c>
      <c r="C1594" s="223" t="s">
        <v>3784</v>
      </c>
      <c r="D1594" s="224" t="s">
        <v>51</v>
      </c>
      <c r="E1594" s="225" t="s">
        <v>3785</v>
      </c>
      <c r="F1594" s="223" t="s">
        <v>3786</v>
      </c>
      <c r="G1594" s="224" t="s">
        <v>114</v>
      </c>
      <c r="H1594" s="224" t="s">
        <v>3945</v>
      </c>
      <c r="I1594" s="224" t="s">
        <v>3946</v>
      </c>
      <c r="J1594" s="224" t="s">
        <v>3946</v>
      </c>
      <c r="K1594" s="224" t="s">
        <v>3823</v>
      </c>
      <c r="L1594" s="226" t="s">
        <v>3823</v>
      </c>
      <c r="M1594" s="227">
        <v>45833</v>
      </c>
      <c r="N1594" s="227">
        <v>45838</v>
      </c>
      <c r="O1594" s="227">
        <v>46202</v>
      </c>
      <c r="P1594" s="229">
        <v>57</v>
      </c>
      <c r="Q1594" s="225">
        <v>9000</v>
      </c>
      <c r="R1594" s="234">
        <v>0.08</v>
      </c>
      <c r="S1594" s="225">
        <v>720</v>
      </c>
      <c r="T1594" s="233">
        <v>41040</v>
      </c>
      <c r="U1594" s="233">
        <v>4104</v>
      </c>
      <c r="V1594" s="233">
        <v>0.1</v>
      </c>
      <c r="W1594" s="233">
        <v>16416</v>
      </c>
      <c r="X1594" s="233">
        <v>0.4</v>
      </c>
      <c r="Y1594" s="233">
        <v>8208</v>
      </c>
      <c r="Z1594" s="236">
        <v>0.2</v>
      </c>
      <c r="AA1594" s="233">
        <v>8208</v>
      </c>
      <c r="AB1594" s="233">
        <v>0.2</v>
      </c>
      <c r="AC1594" s="237">
        <v>20520</v>
      </c>
      <c r="AD1594" s="232">
        <v>0.5</v>
      </c>
      <c r="AE1594" s="147">
        <v>4104</v>
      </c>
      <c r="AF1594" s="226"/>
      <c r="AH1594" s="224" t="s">
        <v>51</v>
      </c>
    </row>
    <row r="1595" s="114" customFormat="1" ht="36" spans="1:34">
      <c r="A1595" s="223">
        <v>119</v>
      </c>
      <c r="B1595" s="223" t="s">
        <v>49</v>
      </c>
      <c r="C1595" s="223" t="s">
        <v>3784</v>
      </c>
      <c r="D1595" s="224" t="s">
        <v>51</v>
      </c>
      <c r="E1595" s="225" t="s">
        <v>3785</v>
      </c>
      <c r="F1595" s="223" t="s">
        <v>3790</v>
      </c>
      <c r="G1595" s="224" t="s">
        <v>114</v>
      </c>
      <c r="H1595" s="224" t="s">
        <v>3947</v>
      </c>
      <c r="I1595" s="224" t="s">
        <v>3912</v>
      </c>
      <c r="J1595" s="224" t="s">
        <v>3912</v>
      </c>
      <c r="K1595" s="224" t="s">
        <v>3823</v>
      </c>
      <c r="L1595" s="226" t="s">
        <v>3823</v>
      </c>
      <c r="M1595" s="227">
        <v>45834</v>
      </c>
      <c r="N1595" s="227">
        <v>45838</v>
      </c>
      <c r="O1595" s="227">
        <v>46202</v>
      </c>
      <c r="P1595" s="229">
        <v>40</v>
      </c>
      <c r="Q1595" s="225">
        <v>9000</v>
      </c>
      <c r="R1595" s="234">
        <v>0.08</v>
      </c>
      <c r="S1595" s="225">
        <v>720</v>
      </c>
      <c r="T1595" s="233">
        <v>28800</v>
      </c>
      <c r="U1595" s="233">
        <v>2880</v>
      </c>
      <c r="V1595" s="233">
        <v>0.1</v>
      </c>
      <c r="W1595" s="233">
        <v>11520</v>
      </c>
      <c r="X1595" s="233">
        <v>0.4</v>
      </c>
      <c r="Y1595" s="233">
        <v>5760</v>
      </c>
      <c r="Z1595" s="236">
        <v>0.2</v>
      </c>
      <c r="AA1595" s="233">
        <v>5760</v>
      </c>
      <c r="AB1595" s="233">
        <v>0.2</v>
      </c>
      <c r="AC1595" s="237">
        <v>14400</v>
      </c>
      <c r="AD1595" s="232">
        <v>0.5</v>
      </c>
      <c r="AE1595" s="147">
        <v>2880</v>
      </c>
      <c r="AF1595" s="226"/>
      <c r="AH1595" s="224" t="s">
        <v>51</v>
      </c>
    </row>
    <row r="1596" s="114" customFormat="1" ht="36" spans="1:34">
      <c r="A1596" s="223">
        <v>120</v>
      </c>
      <c r="B1596" s="223" t="s">
        <v>49</v>
      </c>
      <c r="C1596" s="223" t="s">
        <v>3784</v>
      </c>
      <c r="D1596" s="224" t="s">
        <v>51</v>
      </c>
      <c r="E1596" s="225" t="s">
        <v>3785</v>
      </c>
      <c r="F1596" s="223" t="s">
        <v>3786</v>
      </c>
      <c r="G1596" s="224" t="s">
        <v>114</v>
      </c>
      <c r="H1596" s="224" t="s">
        <v>3947</v>
      </c>
      <c r="I1596" s="224" t="s">
        <v>3912</v>
      </c>
      <c r="J1596" s="224" t="s">
        <v>3912</v>
      </c>
      <c r="K1596" s="224" t="s">
        <v>3823</v>
      </c>
      <c r="L1596" s="226" t="s">
        <v>3823</v>
      </c>
      <c r="M1596" s="227">
        <v>45834</v>
      </c>
      <c r="N1596" s="227">
        <v>45838</v>
      </c>
      <c r="O1596" s="227">
        <v>46202</v>
      </c>
      <c r="P1596" s="229">
        <v>78.2</v>
      </c>
      <c r="Q1596" s="225">
        <v>9000</v>
      </c>
      <c r="R1596" s="234">
        <v>0.08</v>
      </c>
      <c r="S1596" s="225">
        <v>720</v>
      </c>
      <c r="T1596" s="233">
        <v>56304</v>
      </c>
      <c r="U1596" s="233">
        <v>5630.4</v>
      </c>
      <c r="V1596" s="233">
        <v>0.1</v>
      </c>
      <c r="W1596" s="233">
        <v>22521.6</v>
      </c>
      <c r="X1596" s="233">
        <v>0.4</v>
      </c>
      <c r="Y1596" s="233">
        <v>11260.8</v>
      </c>
      <c r="Z1596" s="236">
        <v>0.2</v>
      </c>
      <c r="AA1596" s="233">
        <v>11260.8</v>
      </c>
      <c r="AB1596" s="233">
        <v>0.2</v>
      </c>
      <c r="AC1596" s="237">
        <v>28152</v>
      </c>
      <c r="AD1596" s="232">
        <v>0.5</v>
      </c>
      <c r="AE1596" s="147">
        <v>5630.4</v>
      </c>
      <c r="AF1596" s="226"/>
      <c r="AH1596" s="224" t="s">
        <v>51</v>
      </c>
    </row>
    <row r="1597" s="114" customFormat="1" ht="36" spans="1:34">
      <c r="A1597" s="223">
        <v>121</v>
      </c>
      <c r="B1597" s="223" t="s">
        <v>49</v>
      </c>
      <c r="C1597" s="223" t="s">
        <v>3784</v>
      </c>
      <c r="D1597" s="224" t="s">
        <v>51</v>
      </c>
      <c r="E1597" s="225" t="s">
        <v>3785</v>
      </c>
      <c r="F1597" s="223" t="s">
        <v>3790</v>
      </c>
      <c r="G1597" s="224" t="s">
        <v>114</v>
      </c>
      <c r="H1597" s="224" t="s">
        <v>3948</v>
      </c>
      <c r="I1597" s="224" t="s">
        <v>3949</v>
      </c>
      <c r="J1597" s="224" t="s">
        <v>3949</v>
      </c>
      <c r="K1597" s="224" t="s">
        <v>3823</v>
      </c>
      <c r="L1597" s="226" t="s">
        <v>3823</v>
      </c>
      <c r="M1597" s="227">
        <v>45838</v>
      </c>
      <c r="N1597" s="227">
        <v>45838</v>
      </c>
      <c r="O1597" s="227">
        <v>46203</v>
      </c>
      <c r="P1597" s="229">
        <v>73.8</v>
      </c>
      <c r="Q1597" s="225">
        <v>9000</v>
      </c>
      <c r="R1597" s="234">
        <v>0.08</v>
      </c>
      <c r="S1597" s="225">
        <v>720</v>
      </c>
      <c r="T1597" s="233">
        <v>53136</v>
      </c>
      <c r="U1597" s="233">
        <v>5313.6</v>
      </c>
      <c r="V1597" s="233">
        <v>0.1</v>
      </c>
      <c r="W1597" s="233">
        <v>21254.4</v>
      </c>
      <c r="X1597" s="233">
        <v>0.4</v>
      </c>
      <c r="Y1597" s="233">
        <v>10627.2</v>
      </c>
      <c r="Z1597" s="236">
        <v>0.2</v>
      </c>
      <c r="AA1597" s="233">
        <v>10627.2</v>
      </c>
      <c r="AB1597" s="233">
        <v>0.2</v>
      </c>
      <c r="AC1597" s="237">
        <v>26568</v>
      </c>
      <c r="AD1597" s="232">
        <v>0.5</v>
      </c>
      <c r="AE1597" s="147">
        <v>5313.6</v>
      </c>
      <c r="AF1597" s="226"/>
      <c r="AH1597" s="224" t="s">
        <v>51</v>
      </c>
    </row>
    <row r="1598" s="114" customFormat="1" ht="36" spans="1:34">
      <c r="A1598" s="223">
        <v>122</v>
      </c>
      <c r="B1598" s="223" t="s">
        <v>49</v>
      </c>
      <c r="C1598" s="223" t="s">
        <v>3784</v>
      </c>
      <c r="D1598" s="224" t="s">
        <v>51</v>
      </c>
      <c r="E1598" s="225" t="s">
        <v>3785</v>
      </c>
      <c r="F1598" s="223" t="s">
        <v>3786</v>
      </c>
      <c r="G1598" s="224" t="s">
        <v>114</v>
      </c>
      <c r="H1598" s="224" t="s">
        <v>3948</v>
      </c>
      <c r="I1598" s="224" t="s">
        <v>3949</v>
      </c>
      <c r="J1598" s="224" t="s">
        <v>3949</v>
      </c>
      <c r="K1598" s="224" t="s">
        <v>3823</v>
      </c>
      <c r="L1598" s="226" t="s">
        <v>3823</v>
      </c>
      <c r="M1598" s="227">
        <v>45838</v>
      </c>
      <c r="N1598" s="227">
        <v>45838</v>
      </c>
      <c r="O1598" s="227">
        <v>46203</v>
      </c>
      <c r="P1598" s="229">
        <v>20</v>
      </c>
      <c r="Q1598" s="225">
        <v>9000</v>
      </c>
      <c r="R1598" s="234">
        <v>0.08</v>
      </c>
      <c r="S1598" s="225">
        <v>720</v>
      </c>
      <c r="T1598" s="233">
        <v>14400</v>
      </c>
      <c r="U1598" s="233">
        <v>1440</v>
      </c>
      <c r="V1598" s="233">
        <v>0.1</v>
      </c>
      <c r="W1598" s="233">
        <v>5760</v>
      </c>
      <c r="X1598" s="233">
        <v>0.4</v>
      </c>
      <c r="Y1598" s="233">
        <v>2880</v>
      </c>
      <c r="Z1598" s="236">
        <v>0.2</v>
      </c>
      <c r="AA1598" s="233">
        <v>2880</v>
      </c>
      <c r="AB1598" s="233">
        <v>0.2</v>
      </c>
      <c r="AC1598" s="237">
        <v>7200</v>
      </c>
      <c r="AD1598" s="232">
        <v>0.5</v>
      </c>
      <c r="AE1598" s="147">
        <v>1440</v>
      </c>
      <c r="AF1598" s="226"/>
      <c r="AH1598" s="224" t="s">
        <v>51</v>
      </c>
    </row>
    <row r="1599" s="114" customFormat="1" ht="48" spans="1:34">
      <c r="A1599" s="223">
        <v>123</v>
      </c>
      <c r="B1599" s="223" t="s">
        <v>49</v>
      </c>
      <c r="C1599" s="223" t="s">
        <v>3829</v>
      </c>
      <c r="D1599" s="224" t="s">
        <v>51</v>
      </c>
      <c r="E1599" s="225" t="s">
        <v>3785</v>
      </c>
      <c r="F1599" s="223" t="s">
        <v>3790</v>
      </c>
      <c r="G1599" s="224" t="s">
        <v>114</v>
      </c>
      <c r="H1599" s="224" t="s">
        <v>3950</v>
      </c>
      <c r="I1599" s="224" t="s">
        <v>3951</v>
      </c>
      <c r="J1599" s="224" t="s">
        <v>3951</v>
      </c>
      <c r="K1599" s="224" t="s">
        <v>3936</v>
      </c>
      <c r="L1599" s="226" t="s">
        <v>3936</v>
      </c>
      <c r="M1599" s="227">
        <v>45832</v>
      </c>
      <c r="N1599" s="227">
        <v>45838</v>
      </c>
      <c r="O1599" s="227">
        <v>46202</v>
      </c>
      <c r="P1599" s="229">
        <v>45</v>
      </c>
      <c r="Q1599" s="225">
        <v>9000</v>
      </c>
      <c r="R1599" s="234">
        <v>0.08</v>
      </c>
      <c r="S1599" s="225">
        <v>720</v>
      </c>
      <c r="T1599" s="233">
        <v>32400</v>
      </c>
      <c r="U1599" s="233">
        <v>3240</v>
      </c>
      <c r="V1599" s="233">
        <v>0.1</v>
      </c>
      <c r="W1599" s="233">
        <v>12960</v>
      </c>
      <c r="X1599" s="233">
        <v>0.4</v>
      </c>
      <c r="Y1599" s="233">
        <v>6480</v>
      </c>
      <c r="Z1599" s="236">
        <v>0.2</v>
      </c>
      <c r="AA1599" s="233">
        <v>6480</v>
      </c>
      <c r="AB1599" s="233">
        <v>0.2</v>
      </c>
      <c r="AC1599" s="237">
        <v>16200</v>
      </c>
      <c r="AD1599" s="232">
        <v>0.5</v>
      </c>
      <c r="AE1599" s="147">
        <v>3240</v>
      </c>
      <c r="AF1599" s="226"/>
      <c r="AH1599" s="224" t="s">
        <v>51</v>
      </c>
    </row>
    <row r="1600" s="114" customFormat="1" ht="48" spans="1:34">
      <c r="A1600" s="223">
        <v>124</v>
      </c>
      <c r="B1600" s="223" t="s">
        <v>49</v>
      </c>
      <c r="C1600" s="223" t="s">
        <v>3829</v>
      </c>
      <c r="D1600" s="224" t="s">
        <v>51</v>
      </c>
      <c r="E1600" s="225" t="s">
        <v>3785</v>
      </c>
      <c r="F1600" s="223" t="s">
        <v>342</v>
      </c>
      <c r="G1600" s="224" t="s">
        <v>114</v>
      </c>
      <c r="H1600" s="224" t="s">
        <v>3950</v>
      </c>
      <c r="I1600" s="224" t="s">
        <v>3951</v>
      </c>
      <c r="J1600" s="224" t="s">
        <v>3951</v>
      </c>
      <c r="K1600" s="224" t="s">
        <v>3936</v>
      </c>
      <c r="L1600" s="226" t="s">
        <v>3936</v>
      </c>
      <c r="M1600" s="227">
        <v>45832</v>
      </c>
      <c r="N1600" s="227">
        <v>45838</v>
      </c>
      <c r="O1600" s="227">
        <v>46202</v>
      </c>
      <c r="P1600" s="229">
        <v>52.28</v>
      </c>
      <c r="Q1600" s="225">
        <v>9000</v>
      </c>
      <c r="R1600" s="234">
        <v>0.08</v>
      </c>
      <c r="S1600" s="225">
        <v>720</v>
      </c>
      <c r="T1600" s="233">
        <v>37641.6</v>
      </c>
      <c r="U1600" s="233">
        <v>3764.16</v>
      </c>
      <c r="V1600" s="233">
        <v>0.1</v>
      </c>
      <c r="W1600" s="233">
        <v>15056.64</v>
      </c>
      <c r="X1600" s="233">
        <v>0.4</v>
      </c>
      <c r="Y1600" s="233">
        <v>7528.32</v>
      </c>
      <c r="Z1600" s="236">
        <v>0.2</v>
      </c>
      <c r="AA1600" s="233">
        <v>7528.32</v>
      </c>
      <c r="AB1600" s="233">
        <v>0.2</v>
      </c>
      <c r="AC1600" s="237">
        <v>18820.8</v>
      </c>
      <c r="AD1600" s="232">
        <v>0.5</v>
      </c>
      <c r="AE1600" s="147">
        <v>3764.16</v>
      </c>
      <c r="AF1600" s="226"/>
      <c r="AH1600" s="224" t="s">
        <v>51</v>
      </c>
    </row>
    <row r="1601" s="114" customFormat="1" ht="48" spans="1:34">
      <c r="A1601" s="223">
        <v>125</v>
      </c>
      <c r="B1601" s="223" t="s">
        <v>49</v>
      </c>
      <c r="C1601" s="223" t="s">
        <v>3829</v>
      </c>
      <c r="D1601" s="224" t="s">
        <v>51</v>
      </c>
      <c r="E1601" s="225" t="s">
        <v>3785</v>
      </c>
      <c r="F1601" s="223" t="s">
        <v>3790</v>
      </c>
      <c r="G1601" s="224" t="s">
        <v>114</v>
      </c>
      <c r="H1601" s="224" t="s">
        <v>3952</v>
      </c>
      <c r="I1601" s="224" t="s">
        <v>3953</v>
      </c>
      <c r="J1601" s="224" t="s">
        <v>3953</v>
      </c>
      <c r="K1601" s="224" t="s">
        <v>3936</v>
      </c>
      <c r="L1601" s="226" t="s">
        <v>3936</v>
      </c>
      <c r="M1601" s="227">
        <v>45832</v>
      </c>
      <c r="N1601" s="227">
        <v>45838</v>
      </c>
      <c r="O1601" s="227">
        <v>46202</v>
      </c>
      <c r="P1601" s="229">
        <v>25</v>
      </c>
      <c r="Q1601" s="225">
        <v>9000</v>
      </c>
      <c r="R1601" s="234">
        <v>0.08</v>
      </c>
      <c r="S1601" s="225">
        <v>720</v>
      </c>
      <c r="T1601" s="233">
        <v>18000</v>
      </c>
      <c r="U1601" s="233">
        <v>1800</v>
      </c>
      <c r="V1601" s="233">
        <v>0.1</v>
      </c>
      <c r="W1601" s="233">
        <v>7200</v>
      </c>
      <c r="X1601" s="233">
        <v>0.4</v>
      </c>
      <c r="Y1601" s="233">
        <v>3600</v>
      </c>
      <c r="Z1601" s="236">
        <v>0.2</v>
      </c>
      <c r="AA1601" s="233">
        <v>3600</v>
      </c>
      <c r="AB1601" s="233">
        <v>0.2</v>
      </c>
      <c r="AC1601" s="237">
        <v>9000</v>
      </c>
      <c r="AD1601" s="232">
        <v>0.5</v>
      </c>
      <c r="AE1601" s="147">
        <v>1800</v>
      </c>
      <c r="AF1601" s="226"/>
      <c r="AH1601" s="224" t="s">
        <v>51</v>
      </c>
    </row>
    <row r="1602" s="114" customFormat="1" ht="48" spans="1:34">
      <c r="A1602" s="223">
        <v>126</v>
      </c>
      <c r="B1602" s="223" t="s">
        <v>49</v>
      </c>
      <c r="C1602" s="223" t="s">
        <v>3829</v>
      </c>
      <c r="D1602" s="224" t="s">
        <v>51</v>
      </c>
      <c r="E1602" s="225" t="s">
        <v>3785</v>
      </c>
      <c r="F1602" s="223" t="s">
        <v>342</v>
      </c>
      <c r="G1602" s="224" t="s">
        <v>114</v>
      </c>
      <c r="H1602" s="224" t="s">
        <v>3952</v>
      </c>
      <c r="I1602" s="224" t="s">
        <v>3953</v>
      </c>
      <c r="J1602" s="224" t="s">
        <v>3953</v>
      </c>
      <c r="K1602" s="224" t="s">
        <v>3936</v>
      </c>
      <c r="L1602" s="226" t="s">
        <v>3936</v>
      </c>
      <c r="M1602" s="227">
        <v>45832</v>
      </c>
      <c r="N1602" s="227">
        <v>45838</v>
      </c>
      <c r="O1602" s="227">
        <v>46202</v>
      </c>
      <c r="P1602" s="229">
        <v>11</v>
      </c>
      <c r="Q1602" s="225">
        <v>9000</v>
      </c>
      <c r="R1602" s="234">
        <v>0.08</v>
      </c>
      <c r="S1602" s="225">
        <v>720</v>
      </c>
      <c r="T1602" s="233">
        <v>7920</v>
      </c>
      <c r="U1602" s="233">
        <v>792</v>
      </c>
      <c r="V1602" s="233">
        <v>0.1</v>
      </c>
      <c r="W1602" s="233">
        <v>3168</v>
      </c>
      <c r="X1602" s="233">
        <v>0.4</v>
      </c>
      <c r="Y1602" s="233">
        <v>1584</v>
      </c>
      <c r="Z1602" s="236">
        <v>0.2</v>
      </c>
      <c r="AA1602" s="233">
        <v>1584</v>
      </c>
      <c r="AB1602" s="233">
        <v>0.2</v>
      </c>
      <c r="AC1602" s="237">
        <v>3960</v>
      </c>
      <c r="AD1602" s="232">
        <v>0.5</v>
      </c>
      <c r="AE1602" s="147">
        <v>792</v>
      </c>
      <c r="AF1602" s="226"/>
      <c r="AH1602" s="224" t="s">
        <v>51</v>
      </c>
    </row>
    <row r="1603" s="114" customFormat="1" ht="36" spans="1:34">
      <c r="A1603" s="223">
        <v>127</v>
      </c>
      <c r="B1603" s="223" t="s">
        <v>49</v>
      </c>
      <c r="C1603" s="223" t="s">
        <v>3784</v>
      </c>
      <c r="D1603" s="224" t="s">
        <v>51</v>
      </c>
      <c r="E1603" s="225" t="s">
        <v>3785</v>
      </c>
      <c r="F1603" s="223" t="s">
        <v>3786</v>
      </c>
      <c r="G1603" s="224" t="s">
        <v>114</v>
      </c>
      <c r="H1603" s="224" t="s">
        <v>3954</v>
      </c>
      <c r="I1603" s="224" t="s">
        <v>3955</v>
      </c>
      <c r="J1603" s="224" t="s">
        <v>3955</v>
      </c>
      <c r="K1603" s="224" t="s">
        <v>3823</v>
      </c>
      <c r="L1603" s="226" t="s">
        <v>3823</v>
      </c>
      <c r="M1603" s="227">
        <v>45833</v>
      </c>
      <c r="N1603" s="227">
        <v>45838</v>
      </c>
      <c r="O1603" s="227">
        <v>46202</v>
      </c>
      <c r="P1603" s="229">
        <v>15</v>
      </c>
      <c r="Q1603" s="225">
        <v>9000</v>
      </c>
      <c r="R1603" s="234">
        <v>0.08</v>
      </c>
      <c r="S1603" s="225">
        <v>720</v>
      </c>
      <c r="T1603" s="233">
        <v>10800</v>
      </c>
      <c r="U1603" s="233">
        <v>1080</v>
      </c>
      <c r="V1603" s="233">
        <v>0.1</v>
      </c>
      <c r="W1603" s="233">
        <v>4320</v>
      </c>
      <c r="X1603" s="233">
        <v>0.4</v>
      </c>
      <c r="Y1603" s="233">
        <v>2160</v>
      </c>
      <c r="Z1603" s="236">
        <v>0.2</v>
      </c>
      <c r="AA1603" s="233">
        <v>2160</v>
      </c>
      <c r="AB1603" s="233">
        <v>0.2</v>
      </c>
      <c r="AC1603" s="237">
        <v>5400</v>
      </c>
      <c r="AD1603" s="232">
        <v>0.5</v>
      </c>
      <c r="AE1603" s="147">
        <v>1080</v>
      </c>
      <c r="AF1603" s="226"/>
      <c r="AH1603" s="224" t="s">
        <v>51</v>
      </c>
    </row>
    <row r="1604" s="114" customFormat="1" ht="36" spans="1:34">
      <c r="A1604" s="223">
        <v>128</v>
      </c>
      <c r="B1604" s="223" t="s">
        <v>49</v>
      </c>
      <c r="C1604" s="223" t="s">
        <v>3784</v>
      </c>
      <c r="D1604" s="224" t="s">
        <v>51</v>
      </c>
      <c r="E1604" s="225" t="s">
        <v>3785</v>
      </c>
      <c r="F1604" s="223" t="s">
        <v>3790</v>
      </c>
      <c r="G1604" s="224" t="s">
        <v>114</v>
      </c>
      <c r="H1604" s="224" t="s">
        <v>3956</v>
      </c>
      <c r="I1604" s="224" t="s">
        <v>3957</v>
      </c>
      <c r="J1604" s="224" t="s">
        <v>3957</v>
      </c>
      <c r="K1604" s="224" t="s">
        <v>3823</v>
      </c>
      <c r="L1604" s="226" t="s">
        <v>3823</v>
      </c>
      <c r="M1604" s="227">
        <v>45838</v>
      </c>
      <c r="N1604" s="227">
        <v>45838</v>
      </c>
      <c r="O1604" s="227">
        <v>46203</v>
      </c>
      <c r="P1604" s="229">
        <v>14</v>
      </c>
      <c r="Q1604" s="225">
        <v>9000</v>
      </c>
      <c r="R1604" s="234">
        <v>0.08</v>
      </c>
      <c r="S1604" s="225">
        <v>720</v>
      </c>
      <c r="T1604" s="233">
        <v>10080</v>
      </c>
      <c r="U1604" s="233">
        <v>1008</v>
      </c>
      <c r="V1604" s="233">
        <v>0.1</v>
      </c>
      <c r="W1604" s="233">
        <v>4032</v>
      </c>
      <c r="X1604" s="233">
        <v>0.4</v>
      </c>
      <c r="Y1604" s="233">
        <v>2016</v>
      </c>
      <c r="Z1604" s="236">
        <v>0.2</v>
      </c>
      <c r="AA1604" s="233">
        <v>2016</v>
      </c>
      <c r="AB1604" s="233">
        <v>0.2</v>
      </c>
      <c r="AC1604" s="237">
        <v>5040</v>
      </c>
      <c r="AD1604" s="232">
        <v>0.5</v>
      </c>
      <c r="AE1604" s="147">
        <v>1008</v>
      </c>
      <c r="AF1604" s="226"/>
      <c r="AH1604" s="224" t="s">
        <v>51</v>
      </c>
    </row>
    <row r="1605" s="114" customFormat="1" ht="36" spans="1:34">
      <c r="A1605" s="223">
        <v>129</v>
      </c>
      <c r="B1605" s="223" t="s">
        <v>49</v>
      </c>
      <c r="C1605" s="223" t="s">
        <v>3784</v>
      </c>
      <c r="D1605" s="224" t="s">
        <v>51</v>
      </c>
      <c r="E1605" s="225" t="s">
        <v>3785</v>
      </c>
      <c r="F1605" s="223" t="s">
        <v>3786</v>
      </c>
      <c r="G1605" s="224" t="s">
        <v>114</v>
      </c>
      <c r="H1605" s="224" t="s">
        <v>3956</v>
      </c>
      <c r="I1605" s="224" t="s">
        <v>3957</v>
      </c>
      <c r="J1605" s="224" t="s">
        <v>3957</v>
      </c>
      <c r="K1605" s="224" t="s">
        <v>3823</v>
      </c>
      <c r="L1605" s="226" t="s">
        <v>3823</v>
      </c>
      <c r="M1605" s="227">
        <v>45838</v>
      </c>
      <c r="N1605" s="227">
        <v>45838</v>
      </c>
      <c r="O1605" s="227">
        <v>46203</v>
      </c>
      <c r="P1605" s="229">
        <v>14.5</v>
      </c>
      <c r="Q1605" s="225">
        <v>9000</v>
      </c>
      <c r="R1605" s="234">
        <v>0.08</v>
      </c>
      <c r="S1605" s="225">
        <v>720</v>
      </c>
      <c r="T1605" s="233">
        <v>10440</v>
      </c>
      <c r="U1605" s="233">
        <v>1044</v>
      </c>
      <c r="V1605" s="233">
        <v>0.1</v>
      </c>
      <c r="W1605" s="233">
        <v>4176</v>
      </c>
      <c r="X1605" s="233">
        <v>0.4</v>
      </c>
      <c r="Y1605" s="233">
        <v>2088</v>
      </c>
      <c r="Z1605" s="236">
        <v>0.2</v>
      </c>
      <c r="AA1605" s="233">
        <v>2088</v>
      </c>
      <c r="AB1605" s="233">
        <v>0.2</v>
      </c>
      <c r="AC1605" s="237">
        <v>5220</v>
      </c>
      <c r="AD1605" s="232">
        <v>0.5</v>
      </c>
      <c r="AE1605" s="147">
        <v>1044</v>
      </c>
      <c r="AF1605" s="226"/>
      <c r="AH1605" s="224" t="s">
        <v>51</v>
      </c>
    </row>
    <row r="1606" s="114" customFormat="1" ht="48" spans="1:34">
      <c r="A1606" s="223">
        <v>130</v>
      </c>
      <c r="B1606" s="223" t="s">
        <v>49</v>
      </c>
      <c r="C1606" s="223" t="s">
        <v>3780</v>
      </c>
      <c r="D1606" s="224" t="s">
        <v>50</v>
      </c>
      <c r="E1606" s="225" t="s">
        <v>69</v>
      </c>
      <c r="F1606" s="225" t="s">
        <v>3763</v>
      </c>
      <c r="G1606" s="224" t="s">
        <v>114</v>
      </c>
      <c r="H1606" s="224" t="s">
        <v>3958</v>
      </c>
      <c r="I1606" s="224" t="s">
        <v>3782</v>
      </c>
      <c r="J1606" s="224" t="s">
        <v>3782</v>
      </c>
      <c r="K1606" s="226" t="s">
        <v>3783</v>
      </c>
      <c r="L1606" s="226" t="s">
        <v>3783</v>
      </c>
      <c r="M1606" s="227">
        <v>45861</v>
      </c>
      <c r="N1606" s="230">
        <v>45863</v>
      </c>
      <c r="O1606" s="230">
        <v>46227</v>
      </c>
      <c r="P1606" s="229">
        <v>275</v>
      </c>
      <c r="Q1606" s="225">
        <v>5000</v>
      </c>
      <c r="R1606" s="232">
        <v>0.08</v>
      </c>
      <c r="S1606" s="225">
        <v>400</v>
      </c>
      <c r="T1606" s="233">
        <v>110000</v>
      </c>
      <c r="U1606" s="233">
        <v>11000</v>
      </c>
      <c r="V1606" s="233">
        <v>0.1</v>
      </c>
      <c r="W1606" s="233">
        <v>55000</v>
      </c>
      <c r="X1606" s="233">
        <v>0.5</v>
      </c>
      <c r="Y1606" s="233">
        <v>27500</v>
      </c>
      <c r="Z1606" s="236">
        <v>0.25</v>
      </c>
      <c r="AA1606" s="233">
        <v>27500</v>
      </c>
      <c r="AB1606" s="233">
        <v>0.25</v>
      </c>
      <c r="AC1606" s="237">
        <v>44000</v>
      </c>
      <c r="AD1606" s="232">
        <v>0.4</v>
      </c>
      <c r="AE1606" s="147">
        <v>11000</v>
      </c>
      <c r="AF1606" s="226"/>
      <c r="AH1606" s="224" t="s">
        <v>50</v>
      </c>
    </row>
    <row r="1607" s="114" customFormat="1" ht="36" spans="1:34">
      <c r="A1607" s="223">
        <v>131</v>
      </c>
      <c r="B1607" s="223" t="s">
        <v>49</v>
      </c>
      <c r="C1607" s="223" t="s">
        <v>3959</v>
      </c>
      <c r="D1607" s="224" t="s">
        <v>51</v>
      </c>
      <c r="E1607" s="225" t="s">
        <v>3785</v>
      </c>
      <c r="F1607" s="224" t="s">
        <v>3790</v>
      </c>
      <c r="G1607" s="224" t="s">
        <v>114</v>
      </c>
      <c r="H1607" s="224" t="s">
        <v>3960</v>
      </c>
      <c r="I1607" s="224" t="s">
        <v>3961</v>
      </c>
      <c r="J1607" s="224" t="s">
        <v>3961</v>
      </c>
      <c r="K1607" s="224" t="s">
        <v>3962</v>
      </c>
      <c r="L1607" s="224" t="s">
        <v>3962</v>
      </c>
      <c r="M1607" s="227">
        <v>45868</v>
      </c>
      <c r="N1607" s="230">
        <v>45869</v>
      </c>
      <c r="O1607" s="230">
        <v>46233</v>
      </c>
      <c r="P1607" s="229">
        <v>72.17</v>
      </c>
      <c r="Q1607" s="225">
        <v>9000</v>
      </c>
      <c r="R1607" s="232">
        <v>0.08</v>
      </c>
      <c r="S1607" s="225">
        <v>720</v>
      </c>
      <c r="T1607" s="233">
        <v>51962.4</v>
      </c>
      <c r="U1607" s="233">
        <v>5196.24</v>
      </c>
      <c r="V1607" s="233">
        <v>0.1</v>
      </c>
      <c r="W1607" s="233">
        <v>20784.96</v>
      </c>
      <c r="X1607" s="233">
        <v>0.4</v>
      </c>
      <c r="Y1607" s="233">
        <v>10392.48</v>
      </c>
      <c r="Z1607" s="236">
        <v>0.2</v>
      </c>
      <c r="AA1607" s="233">
        <v>10392.48</v>
      </c>
      <c r="AB1607" s="233">
        <v>0.2</v>
      </c>
      <c r="AC1607" s="237">
        <v>25981.2</v>
      </c>
      <c r="AD1607" s="232">
        <v>0.5</v>
      </c>
      <c r="AE1607" s="147">
        <v>5196.24</v>
      </c>
      <c r="AF1607" s="226"/>
      <c r="AH1607" s="224" t="s">
        <v>51</v>
      </c>
    </row>
    <row r="1608" s="114" customFormat="1" ht="48" spans="1:34">
      <c r="A1608" s="223">
        <v>132</v>
      </c>
      <c r="B1608" s="223" t="s">
        <v>49</v>
      </c>
      <c r="C1608" s="223" t="s">
        <v>3793</v>
      </c>
      <c r="D1608" s="224" t="s">
        <v>51</v>
      </c>
      <c r="E1608" s="225" t="s">
        <v>3785</v>
      </c>
      <c r="F1608" s="224" t="s">
        <v>3790</v>
      </c>
      <c r="G1608" s="224" t="s">
        <v>114</v>
      </c>
      <c r="H1608" s="224" t="s">
        <v>3963</v>
      </c>
      <c r="I1608" s="224" t="s">
        <v>3964</v>
      </c>
      <c r="J1608" s="224" t="s">
        <v>3964</v>
      </c>
      <c r="K1608" s="224" t="s">
        <v>3796</v>
      </c>
      <c r="L1608" s="224" t="s">
        <v>3796</v>
      </c>
      <c r="M1608" s="227">
        <v>45847</v>
      </c>
      <c r="N1608" s="230">
        <v>45850</v>
      </c>
      <c r="O1608" s="230">
        <v>46214</v>
      </c>
      <c r="P1608" s="229">
        <v>51.27</v>
      </c>
      <c r="Q1608" s="225">
        <v>9000</v>
      </c>
      <c r="R1608" s="232">
        <v>0.08</v>
      </c>
      <c r="S1608" s="225">
        <v>720</v>
      </c>
      <c r="T1608" s="233">
        <v>36914.4</v>
      </c>
      <c r="U1608" s="233">
        <v>3691.44</v>
      </c>
      <c r="V1608" s="233">
        <v>0.1</v>
      </c>
      <c r="W1608" s="233">
        <v>14765.76</v>
      </c>
      <c r="X1608" s="233">
        <v>0.4</v>
      </c>
      <c r="Y1608" s="233">
        <v>7382.88</v>
      </c>
      <c r="Z1608" s="236">
        <v>0.2</v>
      </c>
      <c r="AA1608" s="233">
        <v>7382.88</v>
      </c>
      <c r="AB1608" s="233">
        <v>0.2</v>
      </c>
      <c r="AC1608" s="237">
        <v>18457.2</v>
      </c>
      <c r="AD1608" s="232">
        <v>0.5</v>
      </c>
      <c r="AE1608" s="147">
        <v>3691.44</v>
      </c>
      <c r="AF1608" s="226"/>
      <c r="AH1608" s="224" t="s">
        <v>51</v>
      </c>
    </row>
    <row r="1609" s="114" customFormat="1" ht="48" spans="1:34">
      <c r="A1609" s="223">
        <v>133</v>
      </c>
      <c r="B1609" s="223" t="s">
        <v>49</v>
      </c>
      <c r="C1609" s="223" t="s">
        <v>3793</v>
      </c>
      <c r="D1609" s="224" t="s">
        <v>51</v>
      </c>
      <c r="E1609" s="225" t="s">
        <v>3785</v>
      </c>
      <c r="F1609" s="224" t="s">
        <v>3790</v>
      </c>
      <c r="G1609" s="224" t="s">
        <v>114</v>
      </c>
      <c r="H1609" s="224" t="s">
        <v>3965</v>
      </c>
      <c r="I1609" s="224" t="s">
        <v>3098</v>
      </c>
      <c r="J1609" s="224" t="s">
        <v>3098</v>
      </c>
      <c r="K1609" s="224" t="s">
        <v>3796</v>
      </c>
      <c r="L1609" s="224" t="s">
        <v>3796</v>
      </c>
      <c r="M1609" s="227">
        <v>45869</v>
      </c>
      <c r="N1609" s="230">
        <v>45869</v>
      </c>
      <c r="O1609" s="230">
        <v>46234</v>
      </c>
      <c r="P1609" s="229">
        <v>35</v>
      </c>
      <c r="Q1609" s="225">
        <v>9000</v>
      </c>
      <c r="R1609" s="232">
        <v>0.08</v>
      </c>
      <c r="S1609" s="225">
        <v>720</v>
      </c>
      <c r="T1609" s="233">
        <v>25200</v>
      </c>
      <c r="U1609" s="233">
        <v>2520</v>
      </c>
      <c r="V1609" s="233">
        <v>0.1</v>
      </c>
      <c r="W1609" s="233">
        <v>10080</v>
      </c>
      <c r="X1609" s="233">
        <v>0.4</v>
      </c>
      <c r="Y1609" s="233">
        <v>5040</v>
      </c>
      <c r="Z1609" s="236">
        <v>0.2</v>
      </c>
      <c r="AA1609" s="233">
        <v>5040</v>
      </c>
      <c r="AB1609" s="233">
        <v>0.2</v>
      </c>
      <c r="AC1609" s="237">
        <v>12600</v>
      </c>
      <c r="AD1609" s="232">
        <v>0.5</v>
      </c>
      <c r="AE1609" s="147">
        <v>2520</v>
      </c>
      <c r="AF1609" s="226"/>
      <c r="AH1609" s="224" t="s">
        <v>51</v>
      </c>
    </row>
    <row r="1610" s="114" customFormat="1" ht="48" spans="1:34">
      <c r="A1610" s="223">
        <v>134</v>
      </c>
      <c r="B1610" s="223" t="s">
        <v>49</v>
      </c>
      <c r="C1610" s="223" t="s">
        <v>3793</v>
      </c>
      <c r="D1610" s="224" t="s">
        <v>51</v>
      </c>
      <c r="E1610" s="225" t="s">
        <v>3785</v>
      </c>
      <c r="F1610" s="224" t="s">
        <v>3966</v>
      </c>
      <c r="G1610" s="224" t="s">
        <v>114</v>
      </c>
      <c r="H1610" s="224" t="s">
        <v>3965</v>
      </c>
      <c r="I1610" s="224" t="s">
        <v>3098</v>
      </c>
      <c r="J1610" s="224" t="s">
        <v>3098</v>
      </c>
      <c r="K1610" s="224" t="s">
        <v>3796</v>
      </c>
      <c r="L1610" s="224" t="s">
        <v>3796</v>
      </c>
      <c r="M1610" s="227">
        <v>45868</v>
      </c>
      <c r="N1610" s="230">
        <v>45869</v>
      </c>
      <c r="O1610" s="230">
        <v>46234</v>
      </c>
      <c r="P1610" s="229">
        <v>50</v>
      </c>
      <c r="Q1610" s="225">
        <v>9000</v>
      </c>
      <c r="R1610" s="232">
        <v>0.08</v>
      </c>
      <c r="S1610" s="225">
        <v>720</v>
      </c>
      <c r="T1610" s="233">
        <v>36000</v>
      </c>
      <c r="U1610" s="233">
        <v>3600</v>
      </c>
      <c r="V1610" s="233">
        <v>0.1</v>
      </c>
      <c r="W1610" s="233">
        <v>14400</v>
      </c>
      <c r="X1610" s="233">
        <v>0.4</v>
      </c>
      <c r="Y1610" s="233">
        <v>7200</v>
      </c>
      <c r="Z1610" s="236">
        <v>0.2</v>
      </c>
      <c r="AA1610" s="233">
        <v>7200</v>
      </c>
      <c r="AB1610" s="233">
        <v>0.2</v>
      </c>
      <c r="AC1610" s="237">
        <v>18000</v>
      </c>
      <c r="AD1610" s="232">
        <v>0.5</v>
      </c>
      <c r="AE1610" s="147">
        <v>3600</v>
      </c>
      <c r="AF1610" s="226"/>
      <c r="AH1610" s="224" t="s">
        <v>51</v>
      </c>
    </row>
    <row r="1611" s="114" customFormat="1" ht="48" spans="1:34">
      <c r="A1611" s="223">
        <v>135</v>
      </c>
      <c r="B1611" s="223" t="s">
        <v>49</v>
      </c>
      <c r="C1611" s="223" t="s">
        <v>3793</v>
      </c>
      <c r="D1611" s="224" t="s">
        <v>51</v>
      </c>
      <c r="E1611" s="225" t="s">
        <v>3785</v>
      </c>
      <c r="F1611" s="224" t="s">
        <v>402</v>
      </c>
      <c r="G1611" s="224" t="s">
        <v>114</v>
      </c>
      <c r="H1611" s="224" t="s">
        <v>3965</v>
      </c>
      <c r="I1611" s="224" t="s">
        <v>3098</v>
      </c>
      <c r="J1611" s="224" t="s">
        <v>3098</v>
      </c>
      <c r="K1611" s="224" t="s">
        <v>3796</v>
      </c>
      <c r="L1611" s="224" t="s">
        <v>3796</v>
      </c>
      <c r="M1611" s="227">
        <v>45868</v>
      </c>
      <c r="N1611" s="230">
        <v>45869</v>
      </c>
      <c r="O1611" s="230">
        <v>46234</v>
      </c>
      <c r="P1611" s="229">
        <v>10</v>
      </c>
      <c r="Q1611" s="225">
        <v>9000</v>
      </c>
      <c r="R1611" s="232">
        <v>0.08</v>
      </c>
      <c r="S1611" s="225">
        <v>720</v>
      </c>
      <c r="T1611" s="233">
        <v>7200</v>
      </c>
      <c r="U1611" s="233">
        <v>720</v>
      </c>
      <c r="V1611" s="233">
        <v>0.1</v>
      </c>
      <c r="W1611" s="233">
        <v>2880</v>
      </c>
      <c r="X1611" s="233">
        <v>0.4</v>
      </c>
      <c r="Y1611" s="233">
        <v>1440</v>
      </c>
      <c r="Z1611" s="236">
        <v>0.2</v>
      </c>
      <c r="AA1611" s="233">
        <v>1440</v>
      </c>
      <c r="AB1611" s="233">
        <v>0.2</v>
      </c>
      <c r="AC1611" s="237">
        <v>3600</v>
      </c>
      <c r="AD1611" s="232">
        <v>0.5</v>
      </c>
      <c r="AE1611" s="147">
        <v>720</v>
      </c>
      <c r="AF1611" s="226"/>
      <c r="AH1611" s="224" t="s">
        <v>51</v>
      </c>
    </row>
    <row r="1612" s="114" customFormat="1" ht="48" spans="1:34">
      <c r="A1612" s="223">
        <v>136</v>
      </c>
      <c r="B1612" s="223" t="s">
        <v>49</v>
      </c>
      <c r="C1612" s="223" t="s">
        <v>3793</v>
      </c>
      <c r="D1612" s="224" t="s">
        <v>51</v>
      </c>
      <c r="E1612" s="225" t="s">
        <v>3785</v>
      </c>
      <c r="F1612" s="224" t="s">
        <v>3967</v>
      </c>
      <c r="G1612" s="224" t="s">
        <v>114</v>
      </c>
      <c r="H1612" s="224" t="s">
        <v>3965</v>
      </c>
      <c r="I1612" s="224" t="s">
        <v>3098</v>
      </c>
      <c r="J1612" s="224" t="s">
        <v>3098</v>
      </c>
      <c r="K1612" s="224" t="s">
        <v>3796</v>
      </c>
      <c r="L1612" s="224" t="s">
        <v>3796</v>
      </c>
      <c r="M1612" s="227">
        <v>45868</v>
      </c>
      <c r="N1612" s="230">
        <v>45869</v>
      </c>
      <c r="O1612" s="230">
        <v>46234</v>
      </c>
      <c r="P1612" s="229">
        <v>15</v>
      </c>
      <c r="Q1612" s="225">
        <v>9000</v>
      </c>
      <c r="R1612" s="232">
        <v>0.08</v>
      </c>
      <c r="S1612" s="225">
        <v>720</v>
      </c>
      <c r="T1612" s="233">
        <v>10800</v>
      </c>
      <c r="U1612" s="233">
        <v>1080</v>
      </c>
      <c r="V1612" s="233">
        <v>0.1</v>
      </c>
      <c r="W1612" s="233">
        <v>4320</v>
      </c>
      <c r="X1612" s="233">
        <v>0.4</v>
      </c>
      <c r="Y1612" s="233">
        <v>2160</v>
      </c>
      <c r="Z1612" s="236">
        <v>0.2</v>
      </c>
      <c r="AA1612" s="233">
        <v>2160</v>
      </c>
      <c r="AB1612" s="233">
        <v>0.2</v>
      </c>
      <c r="AC1612" s="237">
        <v>5400</v>
      </c>
      <c r="AD1612" s="232">
        <v>0.5</v>
      </c>
      <c r="AE1612" s="147">
        <v>1080</v>
      </c>
      <c r="AF1612" s="226"/>
      <c r="AH1612" s="224" t="s">
        <v>51</v>
      </c>
    </row>
    <row r="1613" s="114" customFormat="1" ht="36" spans="1:34">
      <c r="A1613" s="223">
        <v>137</v>
      </c>
      <c r="B1613" s="223" t="s">
        <v>49</v>
      </c>
      <c r="C1613" s="223" t="s">
        <v>3959</v>
      </c>
      <c r="D1613" s="224" t="s">
        <v>51</v>
      </c>
      <c r="E1613" s="225" t="s">
        <v>3785</v>
      </c>
      <c r="F1613" s="224" t="s">
        <v>342</v>
      </c>
      <c r="G1613" s="224" t="s">
        <v>114</v>
      </c>
      <c r="H1613" s="224" t="s">
        <v>3968</v>
      </c>
      <c r="I1613" s="224" t="s">
        <v>3969</v>
      </c>
      <c r="J1613" s="224" t="s">
        <v>3969</v>
      </c>
      <c r="K1613" s="224" t="s">
        <v>3970</v>
      </c>
      <c r="L1613" s="224" t="s">
        <v>3970</v>
      </c>
      <c r="M1613" s="227">
        <v>45869</v>
      </c>
      <c r="N1613" s="230">
        <v>45871</v>
      </c>
      <c r="O1613" s="230">
        <v>46235</v>
      </c>
      <c r="P1613" s="229">
        <v>30</v>
      </c>
      <c r="Q1613" s="225">
        <v>9000</v>
      </c>
      <c r="R1613" s="232">
        <v>0.08</v>
      </c>
      <c r="S1613" s="225">
        <v>720</v>
      </c>
      <c r="T1613" s="233">
        <v>21600</v>
      </c>
      <c r="U1613" s="233">
        <v>2160</v>
      </c>
      <c r="V1613" s="233">
        <v>0.1</v>
      </c>
      <c r="W1613" s="233">
        <v>8640</v>
      </c>
      <c r="X1613" s="233">
        <v>0.4</v>
      </c>
      <c r="Y1613" s="233">
        <v>4320</v>
      </c>
      <c r="Z1613" s="236">
        <v>0.2</v>
      </c>
      <c r="AA1613" s="233">
        <v>4320</v>
      </c>
      <c r="AB1613" s="233">
        <v>0.2</v>
      </c>
      <c r="AC1613" s="237">
        <v>10800</v>
      </c>
      <c r="AD1613" s="232">
        <v>0.5</v>
      </c>
      <c r="AE1613" s="147">
        <v>2160</v>
      </c>
      <c r="AF1613" s="226"/>
      <c r="AH1613" s="224" t="s">
        <v>51</v>
      </c>
    </row>
    <row r="1614" s="114" customFormat="1" ht="36" spans="1:34">
      <c r="A1614" s="223">
        <v>138</v>
      </c>
      <c r="B1614" s="223" t="s">
        <v>49</v>
      </c>
      <c r="C1614" s="223" t="s">
        <v>3959</v>
      </c>
      <c r="D1614" s="224" t="s">
        <v>51</v>
      </c>
      <c r="E1614" s="225" t="s">
        <v>3785</v>
      </c>
      <c r="F1614" s="224" t="s">
        <v>3786</v>
      </c>
      <c r="G1614" s="224" t="s">
        <v>114</v>
      </c>
      <c r="H1614" s="224" t="s">
        <v>3968</v>
      </c>
      <c r="I1614" s="224" t="s">
        <v>3969</v>
      </c>
      <c r="J1614" s="224" t="s">
        <v>3969</v>
      </c>
      <c r="K1614" s="224" t="s">
        <v>3970</v>
      </c>
      <c r="L1614" s="224" t="s">
        <v>3970</v>
      </c>
      <c r="M1614" s="227">
        <v>45869</v>
      </c>
      <c r="N1614" s="230">
        <v>45871</v>
      </c>
      <c r="O1614" s="230">
        <v>46235</v>
      </c>
      <c r="P1614" s="229">
        <v>60</v>
      </c>
      <c r="Q1614" s="225">
        <v>9000</v>
      </c>
      <c r="R1614" s="232">
        <v>0.08</v>
      </c>
      <c r="S1614" s="225">
        <v>720</v>
      </c>
      <c r="T1614" s="233">
        <v>43200</v>
      </c>
      <c r="U1614" s="233">
        <v>4320</v>
      </c>
      <c r="V1614" s="233">
        <v>0.1</v>
      </c>
      <c r="W1614" s="233">
        <v>17280</v>
      </c>
      <c r="X1614" s="233">
        <v>0.4</v>
      </c>
      <c r="Y1614" s="233">
        <v>8640</v>
      </c>
      <c r="Z1614" s="236">
        <v>0.2</v>
      </c>
      <c r="AA1614" s="233">
        <v>8640</v>
      </c>
      <c r="AB1614" s="233">
        <v>0.2</v>
      </c>
      <c r="AC1614" s="237">
        <v>21600</v>
      </c>
      <c r="AD1614" s="232">
        <v>0.5</v>
      </c>
      <c r="AE1614" s="147">
        <v>4320</v>
      </c>
      <c r="AF1614" s="226"/>
      <c r="AH1614" s="224" t="s">
        <v>51</v>
      </c>
    </row>
    <row r="1615" s="114" customFormat="1" ht="48" spans="1:34">
      <c r="A1615" s="223">
        <v>139</v>
      </c>
      <c r="B1615" s="223" t="s">
        <v>49</v>
      </c>
      <c r="C1615" s="223" t="s">
        <v>3793</v>
      </c>
      <c r="D1615" s="224" t="s">
        <v>51</v>
      </c>
      <c r="E1615" s="225" t="s">
        <v>3785</v>
      </c>
      <c r="F1615" s="224" t="s">
        <v>3790</v>
      </c>
      <c r="G1615" s="224" t="s">
        <v>114</v>
      </c>
      <c r="H1615" s="224" t="s">
        <v>3971</v>
      </c>
      <c r="I1615" s="224" t="s">
        <v>3972</v>
      </c>
      <c r="J1615" s="224" t="s">
        <v>3972</v>
      </c>
      <c r="K1615" s="224" t="s">
        <v>3796</v>
      </c>
      <c r="L1615" s="224" t="s">
        <v>3796</v>
      </c>
      <c r="M1615" s="227">
        <v>45866</v>
      </c>
      <c r="N1615" s="230">
        <v>45867</v>
      </c>
      <c r="O1615" s="230">
        <v>46231</v>
      </c>
      <c r="P1615" s="229">
        <v>43.92</v>
      </c>
      <c r="Q1615" s="225">
        <v>9000</v>
      </c>
      <c r="R1615" s="232">
        <v>0.08</v>
      </c>
      <c r="S1615" s="225">
        <v>720</v>
      </c>
      <c r="T1615" s="233">
        <v>31622.4</v>
      </c>
      <c r="U1615" s="233">
        <v>3162.24</v>
      </c>
      <c r="V1615" s="233">
        <v>0.1</v>
      </c>
      <c r="W1615" s="233">
        <v>12648.96</v>
      </c>
      <c r="X1615" s="233">
        <v>0.4</v>
      </c>
      <c r="Y1615" s="233">
        <v>6324.48</v>
      </c>
      <c r="Z1615" s="236">
        <v>0.2</v>
      </c>
      <c r="AA1615" s="233">
        <v>6324.48</v>
      </c>
      <c r="AB1615" s="233">
        <v>0.2</v>
      </c>
      <c r="AC1615" s="237">
        <v>15811.2</v>
      </c>
      <c r="AD1615" s="232">
        <v>0.5</v>
      </c>
      <c r="AE1615" s="147">
        <v>3162.24</v>
      </c>
      <c r="AF1615" s="226"/>
      <c r="AH1615" s="224" t="s">
        <v>51</v>
      </c>
    </row>
    <row r="1616" s="114" customFormat="1" ht="48" spans="1:34">
      <c r="A1616" s="223">
        <v>140</v>
      </c>
      <c r="B1616" s="223" t="s">
        <v>49</v>
      </c>
      <c r="C1616" s="223" t="s">
        <v>3793</v>
      </c>
      <c r="D1616" s="224" t="s">
        <v>51</v>
      </c>
      <c r="E1616" s="225" t="s">
        <v>3785</v>
      </c>
      <c r="F1616" s="224" t="s">
        <v>3790</v>
      </c>
      <c r="G1616" s="224" t="s">
        <v>114</v>
      </c>
      <c r="H1616" s="224" t="s">
        <v>3973</v>
      </c>
      <c r="I1616" s="224" t="s">
        <v>3974</v>
      </c>
      <c r="J1616" s="224" t="s">
        <v>3974</v>
      </c>
      <c r="K1616" s="224" t="s">
        <v>3796</v>
      </c>
      <c r="L1616" s="224" t="s">
        <v>3796</v>
      </c>
      <c r="M1616" s="227">
        <v>45860</v>
      </c>
      <c r="N1616" s="230">
        <v>45864</v>
      </c>
      <c r="O1616" s="230">
        <v>46228</v>
      </c>
      <c r="P1616" s="229">
        <v>29</v>
      </c>
      <c r="Q1616" s="225">
        <v>9000</v>
      </c>
      <c r="R1616" s="232">
        <v>0.08</v>
      </c>
      <c r="S1616" s="225">
        <v>720</v>
      </c>
      <c r="T1616" s="233">
        <v>20880</v>
      </c>
      <c r="U1616" s="233">
        <v>2088</v>
      </c>
      <c r="V1616" s="233">
        <v>0.1</v>
      </c>
      <c r="W1616" s="233">
        <v>8352</v>
      </c>
      <c r="X1616" s="233">
        <v>0.4</v>
      </c>
      <c r="Y1616" s="233">
        <v>4176</v>
      </c>
      <c r="Z1616" s="236">
        <v>0.2</v>
      </c>
      <c r="AA1616" s="233">
        <v>4176</v>
      </c>
      <c r="AB1616" s="233">
        <v>0.2</v>
      </c>
      <c r="AC1616" s="237">
        <v>10440</v>
      </c>
      <c r="AD1616" s="232">
        <v>0.5</v>
      </c>
      <c r="AE1616" s="147">
        <v>2088</v>
      </c>
      <c r="AF1616" s="226"/>
      <c r="AH1616" s="224" t="s">
        <v>51</v>
      </c>
    </row>
    <row r="1617" s="114" customFormat="1" ht="48" spans="1:34">
      <c r="A1617" s="223">
        <v>141</v>
      </c>
      <c r="B1617" s="223" t="s">
        <v>49</v>
      </c>
      <c r="C1617" s="223" t="s">
        <v>3793</v>
      </c>
      <c r="D1617" s="224" t="s">
        <v>51</v>
      </c>
      <c r="E1617" s="225" t="s">
        <v>3785</v>
      </c>
      <c r="F1617" s="224" t="s">
        <v>3975</v>
      </c>
      <c r="G1617" s="224" t="s">
        <v>114</v>
      </c>
      <c r="H1617" s="224" t="s">
        <v>3973</v>
      </c>
      <c r="I1617" s="224" t="s">
        <v>3974</v>
      </c>
      <c r="J1617" s="224" t="s">
        <v>3974</v>
      </c>
      <c r="K1617" s="224" t="s">
        <v>3796</v>
      </c>
      <c r="L1617" s="224" t="s">
        <v>3796</v>
      </c>
      <c r="M1617" s="227">
        <v>45860</v>
      </c>
      <c r="N1617" s="230">
        <v>45864</v>
      </c>
      <c r="O1617" s="230">
        <v>46228</v>
      </c>
      <c r="P1617" s="229">
        <v>10</v>
      </c>
      <c r="Q1617" s="225">
        <v>9000</v>
      </c>
      <c r="R1617" s="232">
        <v>0.08</v>
      </c>
      <c r="S1617" s="225">
        <v>720</v>
      </c>
      <c r="T1617" s="233">
        <v>7200</v>
      </c>
      <c r="U1617" s="233">
        <v>720</v>
      </c>
      <c r="V1617" s="233">
        <v>0.1</v>
      </c>
      <c r="W1617" s="233">
        <v>2880</v>
      </c>
      <c r="X1617" s="233">
        <v>0.4</v>
      </c>
      <c r="Y1617" s="233">
        <v>1440</v>
      </c>
      <c r="Z1617" s="236">
        <v>0.2</v>
      </c>
      <c r="AA1617" s="233">
        <v>1440</v>
      </c>
      <c r="AB1617" s="233">
        <v>0.2</v>
      </c>
      <c r="AC1617" s="237">
        <v>3600</v>
      </c>
      <c r="AD1617" s="232">
        <v>0.5</v>
      </c>
      <c r="AE1617" s="147">
        <v>720</v>
      </c>
      <c r="AF1617" s="226"/>
      <c r="AH1617" s="224" t="s">
        <v>51</v>
      </c>
    </row>
    <row r="1618" s="114" customFormat="1" ht="36" spans="1:34">
      <c r="A1618" s="223">
        <v>142</v>
      </c>
      <c r="B1618" s="223" t="s">
        <v>49</v>
      </c>
      <c r="C1618" s="223" t="s">
        <v>3784</v>
      </c>
      <c r="D1618" s="224" t="s">
        <v>51</v>
      </c>
      <c r="E1618" s="225" t="s">
        <v>3785</v>
      </c>
      <c r="F1618" s="224" t="s">
        <v>3786</v>
      </c>
      <c r="G1618" s="224" t="s">
        <v>114</v>
      </c>
      <c r="H1618" s="224" t="s">
        <v>3976</v>
      </c>
      <c r="I1618" s="224" t="s">
        <v>3944</v>
      </c>
      <c r="J1618" s="224" t="s">
        <v>3944</v>
      </c>
      <c r="K1618" s="224" t="s">
        <v>3828</v>
      </c>
      <c r="L1618" s="224" t="s">
        <v>3828</v>
      </c>
      <c r="M1618" s="227">
        <v>45863</v>
      </c>
      <c r="N1618" s="230">
        <v>45868</v>
      </c>
      <c r="O1618" s="230">
        <v>46232</v>
      </c>
      <c r="P1618" s="229">
        <v>42.36</v>
      </c>
      <c r="Q1618" s="225">
        <v>9000</v>
      </c>
      <c r="R1618" s="232">
        <v>0.08</v>
      </c>
      <c r="S1618" s="225">
        <v>720</v>
      </c>
      <c r="T1618" s="233">
        <v>30499.2</v>
      </c>
      <c r="U1618" s="233">
        <v>3049.92</v>
      </c>
      <c r="V1618" s="233">
        <v>0.1</v>
      </c>
      <c r="W1618" s="233">
        <v>12199.68</v>
      </c>
      <c r="X1618" s="233">
        <v>0.4</v>
      </c>
      <c r="Y1618" s="233">
        <v>6099.84</v>
      </c>
      <c r="Z1618" s="236">
        <v>0.2</v>
      </c>
      <c r="AA1618" s="233">
        <v>6099.84</v>
      </c>
      <c r="AB1618" s="233">
        <v>0.2</v>
      </c>
      <c r="AC1618" s="237">
        <v>15249.6</v>
      </c>
      <c r="AD1618" s="232">
        <v>0.5</v>
      </c>
      <c r="AE1618" s="147">
        <v>3049.92</v>
      </c>
      <c r="AF1618" s="226"/>
      <c r="AH1618" s="224" t="s">
        <v>51</v>
      </c>
    </row>
    <row r="1619" s="114" customFormat="1" ht="36" spans="1:34">
      <c r="A1619" s="223">
        <v>143</v>
      </c>
      <c r="B1619" s="223" t="s">
        <v>49</v>
      </c>
      <c r="C1619" s="223" t="s">
        <v>3784</v>
      </c>
      <c r="D1619" s="224" t="s">
        <v>51</v>
      </c>
      <c r="E1619" s="225" t="s">
        <v>3785</v>
      </c>
      <c r="F1619" s="224" t="s">
        <v>3790</v>
      </c>
      <c r="G1619" s="224" t="s">
        <v>114</v>
      </c>
      <c r="H1619" s="224" t="s">
        <v>3976</v>
      </c>
      <c r="I1619" s="224" t="s">
        <v>3944</v>
      </c>
      <c r="J1619" s="224" t="s">
        <v>3944</v>
      </c>
      <c r="K1619" s="224" t="s">
        <v>3828</v>
      </c>
      <c r="L1619" s="224" t="s">
        <v>3828</v>
      </c>
      <c r="M1619" s="227">
        <v>45863</v>
      </c>
      <c r="N1619" s="230">
        <v>45868</v>
      </c>
      <c r="O1619" s="230">
        <v>46232</v>
      </c>
      <c r="P1619" s="229">
        <v>40</v>
      </c>
      <c r="Q1619" s="225">
        <v>9000</v>
      </c>
      <c r="R1619" s="232">
        <v>0.08</v>
      </c>
      <c r="S1619" s="225">
        <v>720</v>
      </c>
      <c r="T1619" s="233">
        <v>28800</v>
      </c>
      <c r="U1619" s="233">
        <v>2880</v>
      </c>
      <c r="V1619" s="233">
        <v>0.1</v>
      </c>
      <c r="W1619" s="233">
        <v>11520</v>
      </c>
      <c r="X1619" s="233">
        <v>0.4</v>
      </c>
      <c r="Y1619" s="233">
        <v>5760</v>
      </c>
      <c r="Z1619" s="236">
        <v>0.2</v>
      </c>
      <c r="AA1619" s="233">
        <v>5760</v>
      </c>
      <c r="AB1619" s="233">
        <v>0.2</v>
      </c>
      <c r="AC1619" s="237">
        <v>14400</v>
      </c>
      <c r="AD1619" s="232">
        <v>0.5</v>
      </c>
      <c r="AE1619" s="147">
        <v>2880</v>
      </c>
      <c r="AF1619" s="226"/>
      <c r="AH1619" s="224" t="s">
        <v>51</v>
      </c>
    </row>
    <row r="1620" s="114" customFormat="1" ht="36" spans="1:34">
      <c r="A1620" s="223">
        <v>144</v>
      </c>
      <c r="B1620" s="223" t="s">
        <v>49</v>
      </c>
      <c r="C1620" s="223" t="s">
        <v>3784</v>
      </c>
      <c r="D1620" s="224" t="s">
        <v>51</v>
      </c>
      <c r="E1620" s="225" t="s">
        <v>3785</v>
      </c>
      <c r="F1620" s="224" t="s">
        <v>342</v>
      </c>
      <c r="G1620" s="224" t="s">
        <v>114</v>
      </c>
      <c r="H1620" s="224" t="s">
        <v>3977</v>
      </c>
      <c r="I1620" s="224" t="s">
        <v>3978</v>
      </c>
      <c r="J1620" s="224" t="s">
        <v>3978</v>
      </c>
      <c r="K1620" s="224" t="s">
        <v>3823</v>
      </c>
      <c r="L1620" s="224" t="s">
        <v>3823</v>
      </c>
      <c r="M1620" s="227">
        <v>45860</v>
      </c>
      <c r="N1620" s="230">
        <v>45868</v>
      </c>
      <c r="O1620" s="230">
        <v>46232</v>
      </c>
      <c r="P1620" s="229">
        <v>30</v>
      </c>
      <c r="Q1620" s="225">
        <v>9000</v>
      </c>
      <c r="R1620" s="232">
        <v>0.08</v>
      </c>
      <c r="S1620" s="225">
        <v>720</v>
      </c>
      <c r="T1620" s="233">
        <v>21600</v>
      </c>
      <c r="U1620" s="233">
        <v>2160</v>
      </c>
      <c r="V1620" s="233">
        <v>0.1</v>
      </c>
      <c r="W1620" s="233">
        <v>8640</v>
      </c>
      <c r="X1620" s="233">
        <v>0.4</v>
      </c>
      <c r="Y1620" s="233">
        <v>4320</v>
      </c>
      <c r="Z1620" s="236">
        <v>0.2</v>
      </c>
      <c r="AA1620" s="233">
        <v>4320</v>
      </c>
      <c r="AB1620" s="233">
        <v>0.2</v>
      </c>
      <c r="AC1620" s="237">
        <v>10800</v>
      </c>
      <c r="AD1620" s="232">
        <v>0.5</v>
      </c>
      <c r="AE1620" s="147">
        <v>2160</v>
      </c>
      <c r="AF1620" s="226"/>
      <c r="AH1620" s="224" t="s">
        <v>51</v>
      </c>
    </row>
    <row r="1621" s="114" customFormat="1" ht="36" spans="1:34">
      <c r="A1621" s="223">
        <v>145</v>
      </c>
      <c r="B1621" s="223" t="s">
        <v>49</v>
      </c>
      <c r="C1621" s="223" t="s">
        <v>3784</v>
      </c>
      <c r="D1621" s="224" t="s">
        <v>51</v>
      </c>
      <c r="E1621" s="225" t="s">
        <v>3785</v>
      </c>
      <c r="F1621" s="224" t="s">
        <v>3790</v>
      </c>
      <c r="G1621" s="224" t="s">
        <v>114</v>
      </c>
      <c r="H1621" s="224" t="s">
        <v>3977</v>
      </c>
      <c r="I1621" s="224" t="s">
        <v>3978</v>
      </c>
      <c r="J1621" s="224" t="s">
        <v>3978</v>
      </c>
      <c r="K1621" s="224" t="s">
        <v>3823</v>
      </c>
      <c r="L1621" s="224" t="s">
        <v>3823</v>
      </c>
      <c r="M1621" s="227">
        <v>45860</v>
      </c>
      <c r="N1621" s="230">
        <v>45868</v>
      </c>
      <c r="O1621" s="230">
        <v>46232</v>
      </c>
      <c r="P1621" s="229">
        <v>25</v>
      </c>
      <c r="Q1621" s="225">
        <v>9000</v>
      </c>
      <c r="R1621" s="232">
        <v>0.08</v>
      </c>
      <c r="S1621" s="225">
        <v>720</v>
      </c>
      <c r="T1621" s="233">
        <v>18000</v>
      </c>
      <c r="U1621" s="233">
        <v>1800</v>
      </c>
      <c r="V1621" s="233">
        <v>0.1</v>
      </c>
      <c r="W1621" s="233">
        <v>7200</v>
      </c>
      <c r="X1621" s="233">
        <v>0.4</v>
      </c>
      <c r="Y1621" s="233">
        <v>3600</v>
      </c>
      <c r="Z1621" s="236">
        <v>0.2</v>
      </c>
      <c r="AA1621" s="233">
        <v>3600</v>
      </c>
      <c r="AB1621" s="233">
        <v>0.2</v>
      </c>
      <c r="AC1621" s="237">
        <v>9000</v>
      </c>
      <c r="AD1621" s="232">
        <v>0.5</v>
      </c>
      <c r="AE1621" s="147">
        <v>1800</v>
      </c>
      <c r="AF1621" s="226"/>
      <c r="AH1621" s="224" t="s">
        <v>51</v>
      </c>
    </row>
    <row r="1622" s="114" customFormat="1" ht="36" spans="1:34">
      <c r="A1622" s="223">
        <v>146</v>
      </c>
      <c r="B1622" s="223" t="s">
        <v>49</v>
      </c>
      <c r="C1622" s="223" t="s">
        <v>3784</v>
      </c>
      <c r="D1622" s="224" t="s">
        <v>51</v>
      </c>
      <c r="E1622" s="225" t="s">
        <v>3785</v>
      </c>
      <c r="F1622" s="224" t="s">
        <v>3790</v>
      </c>
      <c r="G1622" s="224" t="s">
        <v>114</v>
      </c>
      <c r="H1622" s="224" t="s">
        <v>3979</v>
      </c>
      <c r="I1622" s="224" t="s">
        <v>3980</v>
      </c>
      <c r="J1622" s="224" t="s">
        <v>3980</v>
      </c>
      <c r="K1622" s="224" t="s">
        <v>3823</v>
      </c>
      <c r="L1622" s="224" t="s">
        <v>3823</v>
      </c>
      <c r="M1622" s="227">
        <v>45860</v>
      </c>
      <c r="N1622" s="230">
        <v>45868</v>
      </c>
      <c r="O1622" s="230">
        <v>46232</v>
      </c>
      <c r="P1622" s="229">
        <v>50</v>
      </c>
      <c r="Q1622" s="225">
        <v>9000</v>
      </c>
      <c r="R1622" s="232">
        <v>0.08</v>
      </c>
      <c r="S1622" s="225">
        <v>720</v>
      </c>
      <c r="T1622" s="233">
        <v>36000</v>
      </c>
      <c r="U1622" s="233">
        <v>3600</v>
      </c>
      <c r="V1622" s="233">
        <v>0.1</v>
      </c>
      <c r="W1622" s="233">
        <v>14400</v>
      </c>
      <c r="X1622" s="233">
        <v>0.4</v>
      </c>
      <c r="Y1622" s="233">
        <v>7200</v>
      </c>
      <c r="Z1622" s="236">
        <v>0.2</v>
      </c>
      <c r="AA1622" s="233">
        <v>7200</v>
      </c>
      <c r="AB1622" s="233">
        <v>0.2</v>
      </c>
      <c r="AC1622" s="237">
        <v>18000</v>
      </c>
      <c r="AD1622" s="232">
        <v>0.5</v>
      </c>
      <c r="AE1622" s="147">
        <v>3600</v>
      </c>
      <c r="AF1622" s="226"/>
      <c r="AH1622" s="224" t="s">
        <v>51</v>
      </c>
    </row>
    <row r="1623" s="114" customFormat="1" ht="36" spans="1:34">
      <c r="A1623" s="223">
        <v>147</v>
      </c>
      <c r="B1623" s="223" t="s">
        <v>49</v>
      </c>
      <c r="C1623" s="223" t="s">
        <v>3784</v>
      </c>
      <c r="D1623" s="224" t="s">
        <v>51</v>
      </c>
      <c r="E1623" s="225" t="s">
        <v>3785</v>
      </c>
      <c r="F1623" s="224" t="s">
        <v>342</v>
      </c>
      <c r="G1623" s="224" t="s">
        <v>114</v>
      </c>
      <c r="H1623" s="224" t="s">
        <v>3981</v>
      </c>
      <c r="I1623" s="224" t="s">
        <v>3912</v>
      </c>
      <c r="J1623" s="224" t="s">
        <v>3912</v>
      </c>
      <c r="K1623" s="224" t="s">
        <v>3823</v>
      </c>
      <c r="L1623" s="224" t="s">
        <v>3823</v>
      </c>
      <c r="M1623" s="227">
        <v>45860</v>
      </c>
      <c r="N1623" s="230">
        <v>45868</v>
      </c>
      <c r="O1623" s="230">
        <v>46232</v>
      </c>
      <c r="P1623" s="229">
        <v>18.94</v>
      </c>
      <c r="Q1623" s="225">
        <v>9000</v>
      </c>
      <c r="R1623" s="232">
        <v>0.08</v>
      </c>
      <c r="S1623" s="225">
        <v>720</v>
      </c>
      <c r="T1623" s="233">
        <v>13636.8</v>
      </c>
      <c r="U1623" s="233">
        <v>1363.68</v>
      </c>
      <c r="V1623" s="233">
        <v>0.1</v>
      </c>
      <c r="W1623" s="233">
        <v>5454.72</v>
      </c>
      <c r="X1623" s="233">
        <v>0.4</v>
      </c>
      <c r="Y1623" s="233">
        <v>2727.36</v>
      </c>
      <c r="Z1623" s="236">
        <v>0.2</v>
      </c>
      <c r="AA1623" s="233">
        <v>2727.36</v>
      </c>
      <c r="AB1623" s="233">
        <v>0.2</v>
      </c>
      <c r="AC1623" s="237">
        <v>6818.4</v>
      </c>
      <c r="AD1623" s="232">
        <v>0.5</v>
      </c>
      <c r="AE1623" s="147">
        <v>1363.68</v>
      </c>
      <c r="AF1623" s="226"/>
      <c r="AH1623" s="224" t="s">
        <v>51</v>
      </c>
    </row>
    <row r="1624" s="114" customFormat="1" ht="36" spans="1:34">
      <c r="A1624" s="223">
        <v>148</v>
      </c>
      <c r="B1624" s="223" t="s">
        <v>49</v>
      </c>
      <c r="C1624" s="223" t="s">
        <v>3784</v>
      </c>
      <c r="D1624" s="224" t="s">
        <v>51</v>
      </c>
      <c r="E1624" s="225" t="s">
        <v>3785</v>
      </c>
      <c r="F1624" s="224" t="s">
        <v>3790</v>
      </c>
      <c r="G1624" s="224" t="s">
        <v>114</v>
      </c>
      <c r="H1624" s="224" t="s">
        <v>3981</v>
      </c>
      <c r="I1624" s="224" t="s">
        <v>3912</v>
      </c>
      <c r="J1624" s="224" t="s">
        <v>3912</v>
      </c>
      <c r="K1624" s="224" t="s">
        <v>3823</v>
      </c>
      <c r="L1624" s="224" t="s">
        <v>3823</v>
      </c>
      <c r="M1624" s="227">
        <v>45860</v>
      </c>
      <c r="N1624" s="230">
        <v>45868</v>
      </c>
      <c r="O1624" s="230">
        <v>46232</v>
      </c>
      <c r="P1624" s="229">
        <v>20</v>
      </c>
      <c r="Q1624" s="225">
        <v>9000</v>
      </c>
      <c r="R1624" s="232">
        <v>0.08</v>
      </c>
      <c r="S1624" s="225">
        <v>720</v>
      </c>
      <c r="T1624" s="233">
        <v>14400</v>
      </c>
      <c r="U1624" s="233">
        <v>1440</v>
      </c>
      <c r="V1624" s="233">
        <v>0.1</v>
      </c>
      <c r="W1624" s="233">
        <v>5760</v>
      </c>
      <c r="X1624" s="233">
        <v>0.4</v>
      </c>
      <c r="Y1624" s="233">
        <v>2880</v>
      </c>
      <c r="Z1624" s="236">
        <v>0.2</v>
      </c>
      <c r="AA1624" s="233">
        <v>2880</v>
      </c>
      <c r="AB1624" s="233">
        <v>0.2</v>
      </c>
      <c r="AC1624" s="237">
        <v>7200</v>
      </c>
      <c r="AD1624" s="232">
        <v>0.5</v>
      </c>
      <c r="AE1624" s="147">
        <v>1440</v>
      </c>
      <c r="AF1624" s="226"/>
      <c r="AH1624" s="224" t="s">
        <v>51</v>
      </c>
    </row>
    <row r="1625" s="114" customFormat="1" ht="36" spans="1:34">
      <c r="A1625" s="223">
        <v>149</v>
      </c>
      <c r="B1625" s="223" t="s">
        <v>49</v>
      </c>
      <c r="C1625" s="223" t="s">
        <v>3784</v>
      </c>
      <c r="D1625" s="224" t="s">
        <v>51</v>
      </c>
      <c r="E1625" s="225" t="s">
        <v>3785</v>
      </c>
      <c r="F1625" s="224" t="s">
        <v>3790</v>
      </c>
      <c r="G1625" s="224" t="s">
        <v>114</v>
      </c>
      <c r="H1625" s="224" t="s">
        <v>3982</v>
      </c>
      <c r="I1625" s="224" t="s">
        <v>3983</v>
      </c>
      <c r="J1625" s="224" t="s">
        <v>3983</v>
      </c>
      <c r="K1625" s="224" t="s">
        <v>3823</v>
      </c>
      <c r="L1625" s="224" t="s">
        <v>3823</v>
      </c>
      <c r="M1625" s="227">
        <v>45860</v>
      </c>
      <c r="N1625" s="230">
        <v>45868</v>
      </c>
      <c r="O1625" s="230">
        <v>46232</v>
      </c>
      <c r="P1625" s="229">
        <v>50</v>
      </c>
      <c r="Q1625" s="225">
        <v>9000</v>
      </c>
      <c r="R1625" s="232">
        <v>0.08</v>
      </c>
      <c r="S1625" s="225">
        <v>720</v>
      </c>
      <c r="T1625" s="233">
        <v>36000</v>
      </c>
      <c r="U1625" s="233">
        <v>3600</v>
      </c>
      <c r="V1625" s="233">
        <v>0.1</v>
      </c>
      <c r="W1625" s="233">
        <v>14400</v>
      </c>
      <c r="X1625" s="233">
        <v>0.4</v>
      </c>
      <c r="Y1625" s="233">
        <v>7200</v>
      </c>
      <c r="Z1625" s="236">
        <v>0.2</v>
      </c>
      <c r="AA1625" s="233">
        <v>7200</v>
      </c>
      <c r="AB1625" s="233">
        <v>0.2</v>
      </c>
      <c r="AC1625" s="237">
        <v>18000</v>
      </c>
      <c r="AD1625" s="232">
        <v>0.5</v>
      </c>
      <c r="AE1625" s="147">
        <v>3600</v>
      </c>
      <c r="AF1625" s="226"/>
      <c r="AH1625" s="224" t="s">
        <v>51</v>
      </c>
    </row>
    <row r="1626" s="114" customFormat="1" ht="36" spans="1:34">
      <c r="A1626" s="223">
        <v>150</v>
      </c>
      <c r="B1626" s="223" t="s">
        <v>49</v>
      </c>
      <c r="C1626" s="223" t="s">
        <v>3784</v>
      </c>
      <c r="D1626" s="224" t="s">
        <v>51</v>
      </c>
      <c r="E1626" s="225" t="s">
        <v>3785</v>
      </c>
      <c r="F1626" s="224" t="s">
        <v>3790</v>
      </c>
      <c r="G1626" s="224" t="s">
        <v>114</v>
      </c>
      <c r="H1626" s="224" t="s">
        <v>3984</v>
      </c>
      <c r="I1626" s="224" t="s">
        <v>3985</v>
      </c>
      <c r="J1626" s="224" t="s">
        <v>3985</v>
      </c>
      <c r="K1626" s="224" t="s">
        <v>3823</v>
      </c>
      <c r="L1626" s="224" t="s">
        <v>3823</v>
      </c>
      <c r="M1626" s="227">
        <v>45856</v>
      </c>
      <c r="N1626" s="230">
        <v>45868</v>
      </c>
      <c r="O1626" s="230">
        <v>46232</v>
      </c>
      <c r="P1626" s="229">
        <v>59</v>
      </c>
      <c r="Q1626" s="225">
        <v>9000</v>
      </c>
      <c r="R1626" s="232">
        <v>0.08</v>
      </c>
      <c r="S1626" s="225">
        <v>720</v>
      </c>
      <c r="T1626" s="233">
        <v>42480</v>
      </c>
      <c r="U1626" s="233">
        <v>4248</v>
      </c>
      <c r="V1626" s="233">
        <v>0.1</v>
      </c>
      <c r="W1626" s="233">
        <v>16992</v>
      </c>
      <c r="X1626" s="233">
        <v>0.4</v>
      </c>
      <c r="Y1626" s="233">
        <v>8496</v>
      </c>
      <c r="Z1626" s="236">
        <v>0.2</v>
      </c>
      <c r="AA1626" s="233">
        <v>8496</v>
      </c>
      <c r="AB1626" s="233">
        <v>0.2</v>
      </c>
      <c r="AC1626" s="237">
        <v>21240</v>
      </c>
      <c r="AD1626" s="232">
        <v>0.5</v>
      </c>
      <c r="AE1626" s="147">
        <v>4248</v>
      </c>
      <c r="AF1626" s="226"/>
      <c r="AH1626" s="224" t="s">
        <v>51</v>
      </c>
    </row>
    <row r="1627" s="114" customFormat="1" ht="36" spans="1:34">
      <c r="A1627" s="223">
        <v>151</v>
      </c>
      <c r="B1627" s="223" t="s">
        <v>49</v>
      </c>
      <c r="C1627" s="223" t="s">
        <v>3784</v>
      </c>
      <c r="D1627" s="224" t="s">
        <v>51</v>
      </c>
      <c r="E1627" s="225" t="s">
        <v>3785</v>
      </c>
      <c r="F1627" s="224" t="s">
        <v>342</v>
      </c>
      <c r="G1627" s="224" t="s">
        <v>114</v>
      </c>
      <c r="H1627" s="224" t="s">
        <v>3986</v>
      </c>
      <c r="I1627" s="224" t="s">
        <v>3987</v>
      </c>
      <c r="J1627" s="224" t="s">
        <v>3987</v>
      </c>
      <c r="K1627" s="224" t="s">
        <v>3823</v>
      </c>
      <c r="L1627" s="224" t="s">
        <v>3823</v>
      </c>
      <c r="M1627" s="227">
        <v>45856</v>
      </c>
      <c r="N1627" s="230">
        <v>45868</v>
      </c>
      <c r="O1627" s="230">
        <v>46232</v>
      </c>
      <c r="P1627" s="229">
        <v>10</v>
      </c>
      <c r="Q1627" s="225">
        <v>9000</v>
      </c>
      <c r="R1627" s="232">
        <v>0.08</v>
      </c>
      <c r="S1627" s="225">
        <v>720</v>
      </c>
      <c r="T1627" s="233">
        <v>7200</v>
      </c>
      <c r="U1627" s="233">
        <v>720</v>
      </c>
      <c r="V1627" s="233">
        <v>0.1</v>
      </c>
      <c r="W1627" s="233">
        <v>2880</v>
      </c>
      <c r="X1627" s="233">
        <v>0.4</v>
      </c>
      <c r="Y1627" s="233">
        <v>1440</v>
      </c>
      <c r="Z1627" s="236">
        <v>0.2</v>
      </c>
      <c r="AA1627" s="233">
        <v>1440</v>
      </c>
      <c r="AB1627" s="233">
        <v>0.2</v>
      </c>
      <c r="AC1627" s="237">
        <v>3600</v>
      </c>
      <c r="AD1627" s="232">
        <v>0.5</v>
      </c>
      <c r="AE1627" s="147">
        <v>720</v>
      </c>
      <c r="AF1627" s="226"/>
      <c r="AH1627" s="224" t="s">
        <v>51</v>
      </c>
    </row>
    <row r="1628" s="114" customFormat="1" ht="36" spans="1:34">
      <c r="A1628" s="223">
        <v>152</v>
      </c>
      <c r="B1628" s="223" t="s">
        <v>49</v>
      </c>
      <c r="C1628" s="223" t="s">
        <v>3784</v>
      </c>
      <c r="D1628" s="224" t="s">
        <v>51</v>
      </c>
      <c r="E1628" s="225" t="s">
        <v>3785</v>
      </c>
      <c r="F1628" s="224" t="s">
        <v>3790</v>
      </c>
      <c r="G1628" s="224" t="s">
        <v>114</v>
      </c>
      <c r="H1628" s="224" t="s">
        <v>3986</v>
      </c>
      <c r="I1628" s="224" t="s">
        <v>3987</v>
      </c>
      <c r="J1628" s="224" t="s">
        <v>3987</v>
      </c>
      <c r="K1628" s="224" t="s">
        <v>3823</v>
      </c>
      <c r="L1628" s="224" t="s">
        <v>3823</v>
      </c>
      <c r="M1628" s="227">
        <v>45856</v>
      </c>
      <c r="N1628" s="230">
        <v>45868</v>
      </c>
      <c r="O1628" s="230">
        <v>46232</v>
      </c>
      <c r="P1628" s="229">
        <v>10</v>
      </c>
      <c r="Q1628" s="225">
        <v>9000</v>
      </c>
      <c r="R1628" s="232">
        <v>0.08</v>
      </c>
      <c r="S1628" s="225">
        <v>720</v>
      </c>
      <c r="T1628" s="233">
        <v>7200</v>
      </c>
      <c r="U1628" s="233">
        <v>720</v>
      </c>
      <c r="V1628" s="233">
        <v>0.1</v>
      </c>
      <c r="W1628" s="233">
        <v>2880</v>
      </c>
      <c r="X1628" s="233">
        <v>0.4</v>
      </c>
      <c r="Y1628" s="233">
        <v>1440</v>
      </c>
      <c r="Z1628" s="236">
        <v>0.2</v>
      </c>
      <c r="AA1628" s="233">
        <v>1440</v>
      </c>
      <c r="AB1628" s="233">
        <v>0.2</v>
      </c>
      <c r="AC1628" s="237">
        <v>3600</v>
      </c>
      <c r="AD1628" s="232">
        <v>0.5</v>
      </c>
      <c r="AE1628" s="147">
        <v>720</v>
      </c>
      <c r="AF1628" s="226"/>
      <c r="AH1628" s="224" t="s">
        <v>51</v>
      </c>
    </row>
    <row r="1629" s="114" customFormat="1" ht="36" spans="1:34">
      <c r="A1629" s="223">
        <v>153</v>
      </c>
      <c r="B1629" s="223" t="s">
        <v>49</v>
      </c>
      <c r="C1629" s="223" t="s">
        <v>3784</v>
      </c>
      <c r="D1629" s="224" t="s">
        <v>51</v>
      </c>
      <c r="E1629" s="225" t="s">
        <v>3785</v>
      </c>
      <c r="F1629" s="224" t="s">
        <v>3988</v>
      </c>
      <c r="G1629" s="224" t="s">
        <v>114</v>
      </c>
      <c r="H1629" s="224" t="s">
        <v>3989</v>
      </c>
      <c r="I1629" s="224" t="s">
        <v>3990</v>
      </c>
      <c r="J1629" s="224" t="s">
        <v>3990</v>
      </c>
      <c r="K1629" s="224" t="s">
        <v>3941</v>
      </c>
      <c r="L1629" s="224" t="s">
        <v>3941</v>
      </c>
      <c r="M1629" s="227">
        <v>45859</v>
      </c>
      <c r="N1629" s="230">
        <v>45868</v>
      </c>
      <c r="O1629" s="230">
        <v>46232</v>
      </c>
      <c r="P1629" s="229">
        <v>20</v>
      </c>
      <c r="Q1629" s="225">
        <v>9000</v>
      </c>
      <c r="R1629" s="232">
        <v>0.08</v>
      </c>
      <c r="S1629" s="225">
        <v>720</v>
      </c>
      <c r="T1629" s="233">
        <v>14400</v>
      </c>
      <c r="U1629" s="233">
        <v>1440</v>
      </c>
      <c r="V1629" s="233">
        <v>0.1</v>
      </c>
      <c r="W1629" s="233">
        <v>5760</v>
      </c>
      <c r="X1629" s="233">
        <v>0.4</v>
      </c>
      <c r="Y1629" s="233">
        <v>2880</v>
      </c>
      <c r="Z1629" s="236">
        <v>0.2</v>
      </c>
      <c r="AA1629" s="233">
        <v>2880</v>
      </c>
      <c r="AB1629" s="233">
        <v>0.2</v>
      </c>
      <c r="AC1629" s="237">
        <v>7200</v>
      </c>
      <c r="AD1629" s="232">
        <v>0.5</v>
      </c>
      <c r="AE1629" s="147">
        <v>1440</v>
      </c>
      <c r="AF1629" s="226"/>
      <c r="AH1629" s="224" t="s">
        <v>51</v>
      </c>
    </row>
    <row r="1630" s="114" customFormat="1" ht="36" spans="1:34">
      <c r="A1630" s="223">
        <v>154</v>
      </c>
      <c r="B1630" s="223" t="s">
        <v>49</v>
      </c>
      <c r="C1630" s="223" t="s">
        <v>3784</v>
      </c>
      <c r="D1630" s="224" t="s">
        <v>51</v>
      </c>
      <c r="E1630" s="225" t="s">
        <v>3785</v>
      </c>
      <c r="F1630" s="224" t="s">
        <v>3790</v>
      </c>
      <c r="G1630" s="224" t="s">
        <v>114</v>
      </c>
      <c r="H1630" s="224" t="s">
        <v>3989</v>
      </c>
      <c r="I1630" s="224" t="s">
        <v>3990</v>
      </c>
      <c r="J1630" s="224" t="s">
        <v>3990</v>
      </c>
      <c r="K1630" s="224" t="s">
        <v>3941</v>
      </c>
      <c r="L1630" s="224" t="s">
        <v>3941</v>
      </c>
      <c r="M1630" s="227">
        <v>45859</v>
      </c>
      <c r="N1630" s="230">
        <v>45868</v>
      </c>
      <c r="O1630" s="230">
        <v>46232</v>
      </c>
      <c r="P1630" s="229">
        <v>15</v>
      </c>
      <c r="Q1630" s="225">
        <v>9000</v>
      </c>
      <c r="R1630" s="232">
        <v>0.08</v>
      </c>
      <c r="S1630" s="225">
        <v>720</v>
      </c>
      <c r="T1630" s="233">
        <v>10800</v>
      </c>
      <c r="U1630" s="233">
        <v>1080</v>
      </c>
      <c r="V1630" s="233">
        <v>0.1</v>
      </c>
      <c r="W1630" s="233">
        <v>4320</v>
      </c>
      <c r="X1630" s="233">
        <v>0.4</v>
      </c>
      <c r="Y1630" s="233">
        <v>2160</v>
      </c>
      <c r="Z1630" s="236">
        <v>0.2</v>
      </c>
      <c r="AA1630" s="233">
        <v>2160</v>
      </c>
      <c r="AB1630" s="233">
        <v>0.2</v>
      </c>
      <c r="AC1630" s="237">
        <v>5400</v>
      </c>
      <c r="AD1630" s="232">
        <v>0.5</v>
      </c>
      <c r="AE1630" s="147">
        <v>1080</v>
      </c>
      <c r="AF1630" s="226"/>
      <c r="AH1630" s="224" t="s">
        <v>51</v>
      </c>
    </row>
    <row r="1631" s="114" customFormat="1" ht="36" spans="1:34">
      <c r="A1631" s="223">
        <v>155</v>
      </c>
      <c r="B1631" s="223" t="s">
        <v>49</v>
      </c>
      <c r="C1631" s="223" t="s">
        <v>3793</v>
      </c>
      <c r="D1631" s="224" t="s">
        <v>51</v>
      </c>
      <c r="E1631" s="225" t="s">
        <v>3785</v>
      </c>
      <c r="F1631" s="224" t="s">
        <v>3975</v>
      </c>
      <c r="G1631" s="224" t="s">
        <v>114</v>
      </c>
      <c r="H1631" s="224" t="s">
        <v>3991</v>
      </c>
      <c r="I1631" s="224" t="s">
        <v>3992</v>
      </c>
      <c r="J1631" s="224" t="s">
        <v>3992</v>
      </c>
      <c r="K1631" s="224" t="s">
        <v>3993</v>
      </c>
      <c r="L1631" s="224" t="s">
        <v>3993</v>
      </c>
      <c r="M1631" s="227">
        <v>45889</v>
      </c>
      <c r="N1631" s="230">
        <v>45897</v>
      </c>
      <c r="O1631" s="230">
        <v>46261</v>
      </c>
      <c r="P1631" s="229">
        <v>25</v>
      </c>
      <c r="Q1631" s="225">
        <v>9000</v>
      </c>
      <c r="R1631" s="232">
        <v>0.08</v>
      </c>
      <c r="S1631" s="225">
        <v>720</v>
      </c>
      <c r="T1631" s="233">
        <v>18000</v>
      </c>
      <c r="U1631" s="233">
        <v>1800</v>
      </c>
      <c r="V1631" s="233">
        <v>0.1</v>
      </c>
      <c r="W1631" s="233">
        <v>7200</v>
      </c>
      <c r="X1631" s="233">
        <v>0.4</v>
      </c>
      <c r="Y1631" s="233">
        <v>3600</v>
      </c>
      <c r="Z1631" s="236">
        <v>0.2</v>
      </c>
      <c r="AA1631" s="233">
        <v>3600</v>
      </c>
      <c r="AB1631" s="233">
        <v>0.2</v>
      </c>
      <c r="AC1631" s="237">
        <v>9000</v>
      </c>
      <c r="AD1631" s="232">
        <v>0.5</v>
      </c>
      <c r="AE1631" s="147">
        <v>1800</v>
      </c>
      <c r="AF1631" s="226"/>
      <c r="AH1631" s="224" t="s">
        <v>51</v>
      </c>
    </row>
    <row r="1632" s="114" customFormat="1" ht="36" spans="1:34">
      <c r="A1632" s="223">
        <v>156</v>
      </c>
      <c r="B1632" s="223" t="s">
        <v>49</v>
      </c>
      <c r="C1632" s="223" t="s">
        <v>3793</v>
      </c>
      <c r="D1632" s="224" t="s">
        <v>51</v>
      </c>
      <c r="E1632" s="225" t="s">
        <v>3785</v>
      </c>
      <c r="F1632" s="224" t="s">
        <v>3786</v>
      </c>
      <c r="G1632" s="224" t="s">
        <v>114</v>
      </c>
      <c r="H1632" s="224" t="s">
        <v>3991</v>
      </c>
      <c r="I1632" s="224" t="s">
        <v>3992</v>
      </c>
      <c r="J1632" s="224" t="s">
        <v>3992</v>
      </c>
      <c r="K1632" s="224" t="s">
        <v>3993</v>
      </c>
      <c r="L1632" s="224" t="s">
        <v>3993</v>
      </c>
      <c r="M1632" s="227">
        <v>45889</v>
      </c>
      <c r="N1632" s="230">
        <v>45897</v>
      </c>
      <c r="O1632" s="230">
        <v>46261</v>
      </c>
      <c r="P1632" s="229">
        <v>10</v>
      </c>
      <c r="Q1632" s="225">
        <v>9000</v>
      </c>
      <c r="R1632" s="232">
        <v>0.08</v>
      </c>
      <c r="S1632" s="225">
        <v>720</v>
      </c>
      <c r="T1632" s="233">
        <v>7200</v>
      </c>
      <c r="U1632" s="233">
        <v>720</v>
      </c>
      <c r="V1632" s="233">
        <v>0.1</v>
      </c>
      <c r="W1632" s="233">
        <v>2880</v>
      </c>
      <c r="X1632" s="233">
        <v>0.4</v>
      </c>
      <c r="Y1632" s="233">
        <v>1440</v>
      </c>
      <c r="Z1632" s="236">
        <v>0.2</v>
      </c>
      <c r="AA1632" s="233">
        <v>1440</v>
      </c>
      <c r="AB1632" s="233">
        <v>0.2</v>
      </c>
      <c r="AC1632" s="237">
        <v>3600</v>
      </c>
      <c r="AD1632" s="232">
        <v>0.5</v>
      </c>
      <c r="AE1632" s="147">
        <v>720</v>
      </c>
      <c r="AF1632" s="226"/>
      <c r="AH1632" s="224" t="s">
        <v>51</v>
      </c>
    </row>
    <row r="1633" s="114" customFormat="1" ht="48" spans="1:34">
      <c r="A1633" s="223">
        <v>157</v>
      </c>
      <c r="B1633" s="223" t="s">
        <v>49</v>
      </c>
      <c r="C1633" s="223" t="s">
        <v>3829</v>
      </c>
      <c r="D1633" s="224" t="s">
        <v>51</v>
      </c>
      <c r="E1633" s="225" t="s">
        <v>3785</v>
      </c>
      <c r="F1633" s="224" t="s">
        <v>3786</v>
      </c>
      <c r="G1633" s="224" t="s">
        <v>114</v>
      </c>
      <c r="H1633" s="224" t="s">
        <v>3994</v>
      </c>
      <c r="I1633" s="224" t="s">
        <v>3916</v>
      </c>
      <c r="J1633" s="224" t="s">
        <v>3916</v>
      </c>
      <c r="K1633" s="224" t="s">
        <v>3832</v>
      </c>
      <c r="L1633" s="224" t="s">
        <v>3832</v>
      </c>
      <c r="M1633" s="227">
        <v>45884</v>
      </c>
      <c r="N1633" s="230">
        <v>45899</v>
      </c>
      <c r="O1633" s="230">
        <v>46263</v>
      </c>
      <c r="P1633" s="229">
        <v>24</v>
      </c>
      <c r="Q1633" s="225">
        <v>9000</v>
      </c>
      <c r="R1633" s="232">
        <v>0.08</v>
      </c>
      <c r="S1633" s="225">
        <v>720</v>
      </c>
      <c r="T1633" s="233">
        <v>17280</v>
      </c>
      <c r="U1633" s="233">
        <v>1728</v>
      </c>
      <c r="V1633" s="233">
        <v>0.1</v>
      </c>
      <c r="W1633" s="233">
        <v>6912</v>
      </c>
      <c r="X1633" s="233">
        <v>0.4</v>
      </c>
      <c r="Y1633" s="233">
        <v>3456</v>
      </c>
      <c r="Z1633" s="236">
        <v>0.2</v>
      </c>
      <c r="AA1633" s="233">
        <v>3456</v>
      </c>
      <c r="AB1633" s="233">
        <v>0.2</v>
      </c>
      <c r="AC1633" s="237">
        <v>8640</v>
      </c>
      <c r="AD1633" s="232">
        <v>0.5</v>
      </c>
      <c r="AE1633" s="147">
        <v>1728</v>
      </c>
      <c r="AF1633" s="226"/>
      <c r="AH1633" s="224" t="s">
        <v>51</v>
      </c>
    </row>
    <row r="1634" s="114" customFormat="1" ht="48" spans="1:34">
      <c r="A1634" s="223">
        <v>158</v>
      </c>
      <c r="B1634" s="223" t="s">
        <v>49</v>
      </c>
      <c r="C1634" s="223" t="s">
        <v>3829</v>
      </c>
      <c r="D1634" s="224" t="s">
        <v>51</v>
      </c>
      <c r="E1634" s="225" t="s">
        <v>3785</v>
      </c>
      <c r="F1634" s="224" t="s">
        <v>3790</v>
      </c>
      <c r="G1634" s="224" t="s">
        <v>114</v>
      </c>
      <c r="H1634" s="224" t="s">
        <v>3995</v>
      </c>
      <c r="I1634" s="224" t="s">
        <v>3996</v>
      </c>
      <c r="J1634" s="224" t="s">
        <v>3996</v>
      </c>
      <c r="K1634" s="224" t="s">
        <v>3929</v>
      </c>
      <c r="L1634" s="224" t="s">
        <v>3929</v>
      </c>
      <c r="M1634" s="227">
        <v>45884</v>
      </c>
      <c r="N1634" s="230">
        <v>45899</v>
      </c>
      <c r="O1634" s="230">
        <v>46263</v>
      </c>
      <c r="P1634" s="229">
        <v>16.22</v>
      </c>
      <c r="Q1634" s="225">
        <v>9000</v>
      </c>
      <c r="R1634" s="232">
        <v>0.08</v>
      </c>
      <c r="S1634" s="225">
        <v>720</v>
      </c>
      <c r="T1634" s="233">
        <v>11678.4</v>
      </c>
      <c r="U1634" s="233">
        <v>1167.84</v>
      </c>
      <c r="V1634" s="233">
        <v>0.1</v>
      </c>
      <c r="W1634" s="233">
        <v>4671.36</v>
      </c>
      <c r="X1634" s="233">
        <v>0.4</v>
      </c>
      <c r="Y1634" s="233">
        <v>2335.68</v>
      </c>
      <c r="Z1634" s="236">
        <v>0.2</v>
      </c>
      <c r="AA1634" s="233">
        <v>2335.68</v>
      </c>
      <c r="AB1634" s="233">
        <v>0.2</v>
      </c>
      <c r="AC1634" s="237">
        <v>5839.2</v>
      </c>
      <c r="AD1634" s="232">
        <v>0.5</v>
      </c>
      <c r="AE1634" s="147">
        <v>1167.84</v>
      </c>
      <c r="AF1634" s="226"/>
      <c r="AH1634" s="224" t="s">
        <v>51</v>
      </c>
    </row>
    <row r="1635" s="114" customFormat="1" ht="48" spans="1:34">
      <c r="A1635" s="223">
        <v>159</v>
      </c>
      <c r="B1635" s="223" t="s">
        <v>49</v>
      </c>
      <c r="C1635" s="223" t="s">
        <v>3829</v>
      </c>
      <c r="D1635" s="224" t="s">
        <v>51</v>
      </c>
      <c r="E1635" s="225" t="s">
        <v>3785</v>
      </c>
      <c r="F1635" s="224" t="s">
        <v>3790</v>
      </c>
      <c r="G1635" s="224" t="s">
        <v>114</v>
      </c>
      <c r="H1635" s="224" t="s">
        <v>3997</v>
      </c>
      <c r="I1635" s="224" t="s">
        <v>3928</v>
      </c>
      <c r="J1635" s="224" t="s">
        <v>3928</v>
      </c>
      <c r="K1635" s="224" t="s">
        <v>3929</v>
      </c>
      <c r="L1635" s="224" t="s">
        <v>3929</v>
      </c>
      <c r="M1635" s="227">
        <v>45890</v>
      </c>
      <c r="N1635" s="230">
        <v>45899</v>
      </c>
      <c r="O1635" s="230">
        <v>46263</v>
      </c>
      <c r="P1635" s="229">
        <v>17</v>
      </c>
      <c r="Q1635" s="225">
        <v>9000</v>
      </c>
      <c r="R1635" s="232">
        <v>0.08</v>
      </c>
      <c r="S1635" s="225">
        <v>720</v>
      </c>
      <c r="T1635" s="233">
        <v>12240</v>
      </c>
      <c r="U1635" s="233">
        <v>1224</v>
      </c>
      <c r="V1635" s="233">
        <v>0.1</v>
      </c>
      <c r="W1635" s="233">
        <v>4896</v>
      </c>
      <c r="X1635" s="233">
        <v>0.4</v>
      </c>
      <c r="Y1635" s="233">
        <v>2448</v>
      </c>
      <c r="Z1635" s="236">
        <v>0.2</v>
      </c>
      <c r="AA1635" s="233">
        <v>2448</v>
      </c>
      <c r="AB1635" s="233">
        <v>0.2</v>
      </c>
      <c r="AC1635" s="237">
        <v>6120</v>
      </c>
      <c r="AD1635" s="232">
        <v>0.5</v>
      </c>
      <c r="AE1635" s="147">
        <v>1224</v>
      </c>
      <c r="AF1635" s="226"/>
      <c r="AH1635" s="224" t="s">
        <v>51</v>
      </c>
    </row>
    <row r="1636" s="114" customFormat="1" ht="48" spans="1:34">
      <c r="A1636" s="223">
        <v>160</v>
      </c>
      <c r="B1636" s="223" t="s">
        <v>49</v>
      </c>
      <c r="C1636" s="223" t="s">
        <v>3829</v>
      </c>
      <c r="D1636" s="224" t="s">
        <v>51</v>
      </c>
      <c r="E1636" s="225" t="s">
        <v>3785</v>
      </c>
      <c r="F1636" s="224" t="s">
        <v>3786</v>
      </c>
      <c r="G1636" s="224" t="s">
        <v>114</v>
      </c>
      <c r="H1636" s="224" t="s">
        <v>3997</v>
      </c>
      <c r="I1636" s="224" t="s">
        <v>3928</v>
      </c>
      <c r="J1636" s="224" t="s">
        <v>3928</v>
      </c>
      <c r="K1636" s="224" t="s">
        <v>3929</v>
      </c>
      <c r="L1636" s="224" t="s">
        <v>3929</v>
      </c>
      <c r="M1636" s="227">
        <v>45890</v>
      </c>
      <c r="N1636" s="230">
        <v>45899</v>
      </c>
      <c r="O1636" s="230">
        <v>46263</v>
      </c>
      <c r="P1636" s="229">
        <v>20.19</v>
      </c>
      <c r="Q1636" s="225">
        <v>9000</v>
      </c>
      <c r="R1636" s="232">
        <v>0.08</v>
      </c>
      <c r="S1636" s="225">
        <v>720</v>
      </c>
      <c r="T1636" s="233">
        <v>14536.8</v>
      </c>
      <c r="U1636" s="233">
        <v>1453.68</v>
      </c>
      <c r="V1636" s="233">
        <v>0.1</v>
      </c>
      <c r="W1636" s="233">
        <v>5814.72</v>
      </c>
      <c r="X1636" s="233">
        <v>0.4</v>
      </c>
      <c r="Y1636" s="233">
        <v>2907.36</v>
      </c>
      <c r="Z1636" s="236">
        <v>0.2</v>
      </c>
      <c r="AA1636" s="233">
        <v>2907.36</v>
      </c>
      <c r="AB1636" s="233">
        <v>0.2</v>
      </c>
      <c r="AC1636" s="237">
        <v>7268.4</v>
      </c>
      <c r="AD1636" s="232">
        <v>0.5</v>
      </c>
      <c r="AE1636" s="147">
        <v>1453.68</v>
      </c>
      <c r="AF1636" s="226"/>
      <c r="AH1636" s="224" t="s">
        <v>51</v>
      </c>
    </row>
    <row r="1637" s="114" customFormat="1" ht="36" spans="1:34">
      <c r="A1637" s="223">
        <v>161</v>
      </c>
      <c r="B1637" s="223" t="s">
        <v>49</v>
      </c>
      <c r="C1637" s="223" t="s">
        <v>3890</v>
      </c>
      <c r="D1637" s="224" t="s">
        <v>51</v>
      </c>
      <c r="E1637" s="225" t="s">
        <v>3785</v>
      </c>
      <c r="F1637" s="224" t="s">
        <v>3786</v>
      </c>
      <c r="G1637" s="224" t="s">
        <v>114</v>
      </c>
      <c r="H1637" s="224" t="s">
        <v>3998</v>
      </c>
      <c r="I1637" s="224" t="s">
        <v>3999</v>
      </c>
      <c r="J1637" s="224" t="s">
        <v>3999</v>
      </c>
      <c r="K1637" s="224" t="s">
        <v>4000</v>
      </c>
      <c r="L1637" s="224" t="s">
        <v>4000</v>
      </c>
      <c r="M1637" s="227">
        <v>45890</v>
      </c>
      <c r="N1637" s="230">
        <v>45895</v>
      </c>
      <c r="O1637" s="230">
        <v>46259</v>
      </c>
      <c r="P1637" s="229">
        <v>62</v>
      </c>
      <c r="Q1637" s="225">
        <v>9000</v>
      </c>
      <c r="R1637" s="232">
        <v>0.08</v>
      </c>
      <c r="S1637" s="225">
        <v>720</v>
      </c>
      <c r="T1637" s="233">
        <v>44640</v>
      </c>
      <c r="U1637" s="233">
        <v>4464</v>
      </c>
      <c r="V1637" s="233">
        <v>0.1</v>
      </c>
      <c r="W1637" s="233">
        <v>17856</v>
      </c>
      <c r="X1637" s="233">
        <v>0.4</v>
      </c>
      <c r="Y1637" s="233">
        <v>8928</v>
      </c>
      <c r="Z1637" s="236">
        <v>0.2</v>
      </c>
      <c r="AA1637" s="233">
        <v>8928</v>
      </c>
      <c r="AB1637" s="233">
        <v>0.2</v>
      </c>
      <c r="AC1637" s="237">
        <v>22320</v>
      </c>
      <c r="AD1637" s="232">
        <v>0.5</v>
      </c>
      <c r="AE1637" s="147">
        <v>4464</v>
      </c>
      <c r="AF1637" s="226"/>
      <c r="AH1637" s="224" t="s">
        <v>51</v>
      </c>
    </row>
    <row r="1638" s="114" customFormat="1" ht="36" spans="1:34">
      <c r="A1638" s="223">
        <v>162</v>
      </c>
      <c r="B1638" s="223" t="s">
        <v>49</v>
      </c>
      <c r="C1638" s="223" t="s">
        <v>3767</v>
      </c>
      <c r="D1638" s="224" t="s">
        <v>51</v>
      </c>
      <c r="E1638" s="225" t="s">
        <v>3785</v>
      </c>
      <c r="F1638" s="224" t="s">
        <v>3786</v>
      </c>
      <c r="G1638" s="224" t="s">
        <v>114</v>
      </c>
      <c r="H1638" s="224" t="s">
        <v>4001</v>
      </c>
      <c r="I1638" s="224" t="s">
        <v>4002</v>
      </c>
      <c r="J1638" s="224" t="s">
        <v>4002</v>
      </c>
      <c r="K1638" s="224" t="s">
        <v>3847</v>
      </c>
      <c r="L1638" s="224" t="s">
        <v>3847</v>
      </c>
      <c r="M1638" s="227">
        <v>45870</v>
      </c>
      <c r="N1638" s="230">
        <v>45874</v>
      </c>
      <c r="O1638" s="230">
        <v>46238</v>
      </c>
      <c r="P1638" s="229">
        <v>34</v>
      </c>
      <c r="Q1638" s="225">
        <v>9000</v>
      </c>
      <c r="R1638" s="232">
        <v>0.08</v>
      </c>
      <c r="S1638" s="225">
        <v>720</v>
      </c>
      <c r="T1638" s="233">
        <v>24480</v>
      </c>
      <c r="U1638" s="233">
        <v>2448</v>
      </c>
      <c r="V1638" s="233">
        <v>0.1</v>
      </c>
      <c r="W1638" s="233">
        <v>9792</v>
      </c>
      <c r="X1638" s="233">
        <v>0.4</v>
      </c>
      <c r="Y1638" s="233">
        <v>4896</v>
      </c>
      <c r="Z1638" s="236">
        <v>0.2</v>
      </c>
      <c r="AA1638" s="233">
        <v>4896</v>
      </c>
      <c r="AB1638" s="233">
        <v>0.2</v>
      </c>
      <c r="AC1638" s="237">
        <v>12240</v>
      </c>
      <c r="AD1638" s="232">
        <v>0.5</v>
      </c>
      <c r="AE1638" s="147">
        <v>2448</v>
      </c>
      <c r="AF1638" s="226"/>
      <c r="AH1638" s="224" t="s">
        <v>51</v>
      </c>
    </row>
    <row r="1639" s="114" customFormat="1" ht="36" spans="1:34">
      <c r="A1639" s="223">
        <v>163</v>
      </c>
      <c r="B1639" s="223" t="s">
        <v>49</v>
      </c>
      <c r="C1639" s="223" t="s">
        <v>3890</v>
      </c>
      <c r="D1639" s="224" t="s">
        <v>51</v>
      </c>
      <c r="E1639" s="225" t="s">
        <v>3785</v>
      </c>
      <c r="F1639" s="224" t="s">
        <v>3786</v>
      </c>
      <c r="G1639" s="224" t="s">
        <v>114</v>
      </c>
      <c r="H1639" s="224" t="s">
        <v>4003</v>
      </c>
      <c r="I1639" s="224" t="s">
        <v>4004</v>
      </c>
      <c r="J1639" s="224" t="s">
        <v>4004</v>
      </c>
      <c r="K1639" s="224" t="s">
        <v>4005</v>
      </c>
      <c r="L1639" s="224" t="s">
        <v>4005</v>
      </c>
      <c r="M1639" s="227">
        <v>45890</v>
      </c>
      <c r="N1639" s="230">
        <v>45895</v>
      </c>
      <c r="O1639" s="230">
        <v>46259</v>
      </c>
      <c r="P1639" s="229">
        <v>34</v>
      </c>
      <c r="Q1639" s="225">
        <v>9000</v>
      </c>
      <c r="R1639" s="232">
        <v>0.08</v>
      </c>
      <c r="S1639" s="225">
        <v>720</v>
      </c>
      <c r="T1639" s="233">
        <v>24480</v>
      </c>
      <c r="U1639" s="233">
        <v>2448</v>
      </c>
      <c r="V1639" s="233">
        <v>0.1</v>
      </c>
      <c r="W1639" s="233">
        <v>9792</v>
      </c>
      <c r="X1639" s="233">
        <v>0.4</v>
      </c>
      <c r="Y1639" s="233">
        <v>4896</v>
      </c>
      <c r="Z1639" s="236">
        <v>0.2</v>
      </c>
      <c r="AA1639" s="233">
        <v>4896</v>
      </c>
      <c r="AB1639" s="233">
        <v>0.2</v>
      </c>
      <c r="AC1639" s="237">
        <v>12240</v>
      </c>
      <c r="AD1639" s="232">
        <v>0.5</v>
      </c>
      <c r="AE1639" s="147">
        <v>2448</v>
      </c>
      <c r="AF1639" s="226"/>
      <c r="AH1639" s="224" t="s">
        <v>51</v>
      </c>
    </row>
    <row r="1640" s="114" customFormat="1" ht="36" spans="1:34">
      <c r="A1640" s="223">
        <v>164</v>
      </c>
      <c r="B1640" s="223" t="s">
        <v>49</v>
      </c>
      <c r="C1640" s="223" t="s">
        <v>4006</v>
      </c>
      <c r="D1640" s="224" t="s">
        <v>51</v>
      </c>
      <c r="E1640" s="225" t="s">
        <v>3785</v>
      </c>
      <c r="F1640" s="224" t="s">
        <v>342</v>
      </c>
      <c r="G1640" s="224" t="s">
        <v>114</v>
      </c>
      <c r="H1640" s="224" t="s">
        <v>4007</v>
      </c>
      <c r="I1640" s="224" t="s">
        <v>4008</v>
      </c>
      <c r="J1640" s="224" t="s">
        <v>4008</v>
      </c>
      <c r="K1640" s="224" t="s">
        <v>4009</v>
      </c>
      <c r="L1640" s="224" t="s">
        <v>4009</v>
      </c>
      <c r="M1640" s="227">
        <v>45903</v>
      </c>
      <c r="N1640" s="230">
        <v>45929</v>
      </c>
      <c r="O1640" s="230">
        <v>46293</v>
      </c>
      <c r="P1640" s="229">
        <v>13</v>
      </c>
      <c r="Q1640" s="225">
        <v>9000</v>
      </c>
      <c r="R1640" s="232">
        <v>0.08</v>
      </c>
      <c r="S1640" s="225">
        <v>720</v>
      </c>
      <c r="T1640" s="233">
        <v>9360</v>
      </c>
      <c r="U1640" s="233">
        <v>936</v>
      </c>
      <c r="V1640" s="233">
        <v>0.1</v>
      </c>
      <c r="W1640" s="233">
        <v>3744</v>
      </c>
      <c r="X1640" s="233">
        <v>0.4</v>
      </c>
      <c r="Y1640" s="233">
        <v>1872</v>
      </c>
      <c r="Z1640" s="236">
        <v>0.2</v>
      </c>
      <c r="AA1640" s="233">
        <v>1872</v>
      </c>
      <c r="AB1640" s="233">
        <v>0.2</v>
      </c>
      <c r="AC1640" s="237">
        <v>4680</v>
      </c>
      <c r="AD1640" s="232">
        <v>0.5</v>
      </c>
      <c r="AE1640" s="147">
        <v>936</v>
      </c>
      <c r="AF1640" s="226"/>
      <c r="AH1640" s="224" t="s">
        <v>51</v>
      </c>
    </row>
    <row r="1641" s="114" customFormat="1" ht="36" spans="1:34">
      <c r="A1641" s="223">
        <v>165</v>
      </c>
      <c r="B1641" s="223" t="s">
        <v>49</v>
      </c>
      <c r="C1641" s="223" t="s">
        <v>4006</v>
      </c>
      <c r="D1641" s="224" t="s">
        <v>51</v>
      </c>
      <c r="E1641" s="225" t="s">
        <v>3785</v>
      </c>
      <c r="F1641" s="224" t="s">
        <v>342</v>
      </c>
      <c r="G1641" s="224" t="s">
        <v>114</v>
      </c>
      <c r="H1641" s="224" t="s">
        <v>4010</v>
      </c>
      <c r="I1641" s="224" t="s">
        <v>4011</v>
      </c>
      <c r="J1641" s="224" t="s">
        <v>4011</v>
      </c>
      <c r="K1641" s="224" t="s">
        <v>4009</v>
      </c>
      <c r="L1641" s="224" t="s">
        <v>4009</v>
      </c>
      <c r="M1641" s="227">
        <v>45903</v>
      </c>
      <c r="N1641" s="230">
        <v>45929</v>
      </c>
      <c r="O1641" s="230">
        <v>46293</v>
      </c>
      <c r="P1641" s="229">
        <v>34</v>
      </c>
      <c r="Q1641" s="225">
        <v>9000</v>
      </c>
      <c r="R1641" s="232">
        <v>0.08</v>
      </c>
      <c r="S1641" s="225">
        <v>720</v>
      </c>
      <c r="T1641" s="233">
        <v>24480</v>
      </c>
      <c r="U1641" s="233">
        <v>2448</v>
      </c>
      <c r="V1641" s="233">
        <v>0.1</v>
      </c>
      <c r="W1641" s="233">
        <v>9792</v>
      </c>
      <c r="X1641" s="233">
        <v>0.4</v>
      </c>
      <c r="Y1641" s="233">
        <v>4896</v>
      </c>
      <c r="Z1641" s="236">
        <v>0.2</v>
      </c>
      <c r="AA1641" s="233">
        <v>4896</v>
      </c>
      <c r="AB1641" s="233">
        <v>0.2</v>
      </c>
      <c r="AC1641" s="237">
        <v>12240</v>
      </c>
      <c r="AD1641" s="232">
        <v>0.5</v>
      </c>
      <c r="AE1641" s="147">
        <v>2448</v>
      </c>
      <c r="AF1641" s="226"/>
      <c r="AH1641" s="224" t="s">
        <v>51</v>
      </c>
    </row>
    <row r="1642" s="114" customFormat="1" ht="36" spans="1:34">
      <c r="A1642" s="223">
        <v>166</v>
      </c>
      <c r="B1642" s="223" t="s">
        <v>49</v>
      </c>
      <c r="C1642" s="223" t="s">
        <v>3959</v>
      </c>
      <c r="D1642" s="224" t="s">
        <v>51</v>
      </c>
      <c r="E1642" s="225" t="s">
        <v>3785</v>
      </c>
      <c r="F1642" s="224" t="s">
        <v>3790</v>
      </c>
      <c r="G1642" s="224" t="s">
        <v>114</v>
      </c>
      <c r="H1642" s="224" t="s">
        <v>4012</v>
      </c>
      <c r="I1642" s="224" t="s">
        <v>4013</v>
      </c>
      <c r="J1642" s="224" t="s">
        <v>4013</v>
      </c>
      <c r="K1642" s="224" t="s">
        <v>3962</v>
      </c>
      <c r="L1642" s="224" t="s">
        <v>3962</v>
      </c>
      <c r="M1642" s="227">
        <v>45929</v>
      </c>
      <c r="N1642" s="230">
        <v>45930</v>
      </c>
      <c r="O1642" s="230">
        <v>46295</v>
      </c>
      <c r="P1642" s="229">
        <v>39</v>
      </c>
      <c r="Q1642" s="225">
        <v>9000</v>
      </c>
      <c r="R1642" s="232">
        <v>0.08</v>
      </c>
      <c r="S1642" s="225">
        <v>720</v>
      </c>
      <c r="T1642" s="233">
        <v>28080</v>
      </c>
      <c r="U1642" s="233">
        <v>2808</v>
      </c>
      <c r="V1642" s="233">
        <v>0.1</v>
      </c>
      <c r="W1642" s="233">
        <v>11232</v>
      </c>
      <c r="X1642" s="233">
        <v>0.4</v>
      </c>
      <c r="Y1642" s="233">
        <v>5616</v>
      </c>
      <c r="Z1642" s="236">
        <v>0.2</v>
      </c>
      <c r="AA1642" s="233">
        <v>5616</v>
      </c>
      <c r="AB1642" s="233">
        <v>0.2</v>
      </c>
      <c r="AC1642" s="237">
        <v>14040</v>
      </c>
      <c r="AD1642" s="232">
        <v>0.5</v>
      </c>
      <c r="AE1642" s="147">
        <v>2808</v>
      </c>
      <c r="AF1642" s="226"/>
      <c r="AH1642" s="224" t="s">
        <v>51</v>
      </c>
    </row>
    <row r="1643" s="114" customFormat="1" ht="36" spans="1:34">
      <c r="A1643" s="223">
        <v>167</v>
      </c>
      <c r="B1643" s="223" t="s">
        <v>49</v>
      </c>
      <c r="C1643" s="223" t="s">
        <v>3959</v>
      </c>
      <c r="D1643" s="224" t="s">
        <v>51</v>
      </c>
      <c r="E1643" s="225" t="s">
        <v>3785</v>
      </c>
      <c r="F1643" s="224" t="s">
        <v>3790</v>
      </c>
      <c r="G1643" s="224" t="s">
        <v>114</v>
      </c>
      <c r="H1643" s="224" t="s">
        <v>4014</v>
      </c>
      <c r="I1643" s="224" t="s">
        <v>4013</v>
      </c>
      <c r="J1643" s="224" t="s">
        <v>4013</v>
      </c>
      <c r="K1643" s="224" t="s">
        <v>4015</v>
      </c>
      <c r="L1643" s="224" t="s">
        <v>4015</v>
      </c>
      <c r="M1643" s="227">
        <v>45929</v>
      </c>
      <c r="N1643" s="230">
        <v>45930</v>
      </c>
      <c r="O1643" s="230">
        <v>46295</v>
      </c>
      <c r="P1643" s="229">
        <v>65</v>
      </c>
      <c r="Q1643" s="225">
        <v>9000</v>
      </c>
      <c r="R1643" s="232">
        <v>0.08</v>
      </c>
      <c r="S1643" s="225">
        <v>720</v>
      </c>
      <c r="T1643" s="233">
        <v>46800</v>
      </c>
      <c r="U1643" s="233">
        <v>4680</v>
      </c>
      <c r="V1643" s="233">
        <v>0.1</v>
      </c>
      <c r="W1643" s="233">
        <v>18720</v>
      </c>
      <c r="X1643" s="233">
        <v>0.4</v>
      </c>
      <c r="Y1643" s="233">
        <v>9360</v>
      </c>
      <c r="Z1643" s="236">
        <v>0.2</v>
      </c>
      <c r="AA1643" s="233">
        <v>9360</v>
      </c>
      <c r="AB1643" s="233">
        <v>0.2</v>
      </c>
      <c r="AC1643" s="237">
        <v>23400</v>
      </c>
      <c r="AD1643" s="232">
        <v>0.5</v>
      </c>
      <c r="AE1643" s="147">
        <v>4680</v>
      </c>
      <c r="AF1643" s="226"/>
      <c r="AH1643" s="224" t="s">
        <v>51</v>
      </c>
    </row>
    <row r="1644" s="114" customFormat="1" ht="48" spans="1:34">
      <c r="A1644" s="223">
        <v>168</v>
      </c>
      <c r="B1644" s="223" t="s">
        <v>49</v>
      </c>
      <c r="C1644" s="223" t="s">
        <v>3793</v>
      </c>
      <c r="D1644" s="224" t="s">
        <v>51</v>
      </c>
      <c r="E1644" s="225" t="s">
        <v>3785</v>
      </c>
      <c r="F1644" s="224" t="s">
        <v>3790</v>
      </c>
      <c r="G1644" s="224" t="s">
        <v>114</v>
      </c>
      <c r="H1644" s="224" t="s">
        <v>4016</v>
      </c>
      <c r="I1644" s="224" t="s">
        <v>3803</v>
      </c>
      <c r="J1644" s="224" t="s">
        <v>3803</v>
      </c>
      <c r="K1644" s="224" t="s">
        <v>3796</v>
      </c>
      <c r="L1644" s="224" t="s">
        <v>3796</v>
      </c>
      <c r="M1644" s="227">
        <v>45929</v>
      </c>
      <c r="N1644" s="230">
        <v>45930</v>
      </c>
      <c r="O1644" s="230">
        <v>46295</v>
      </c>
      <c r="P1644" s="229">
        <v>14</v>
      </c>
      <c r="Q1644" s="225">
        <v>9000</v>
      </c>
      <c r="R1644" s="232">
        <v>0.08</v>
      </c>
      <c r="S1644" s="225">
        <v>720</v>
      </c>
      <c r="T1644" s="233">
        <v>10080</v>
      </c>
      <c r="U1644" s="233">
        <v>1008</v>
      </c>
      <c r="V1644" s="233">
        <v>0.1</v>
      </c>
      <c r="W1644" s="233">
        <v>4032</v>
      </c>
      <c r="X1644" s="233">
        <v>0.4</v>
      </c>
      <c r="Y1644" s="233">
        <v>2016</v>
      </c>
      <c r="Z1644" s="236">
        <v>0.2</v>
      </c>
      <c r="AA1644" s="233">
        <v>2016</v>
      </c>
      <c r="AB1644" s="233">
        <v>0.2</v>
      </c>
      <c r="AC1644" s="237">
        <v>5040</v>
      </c>
      <c r="AD1644" s="232">
        <v>0.5</v>
      </c>
      <c r="AE1644" s="147">
        <v>1008</v>
      </c>
      <c r="AF1644" s="226"/>
      <c r="AH1644" s="224" t="s">
        <v>51</v>
      </c>
    </row>
    <row r="1645" s="114" customFormat="1" ht="48" spans="1:34">
      <c r="A1645" s="223">
        <v>169</v>
      </c>
      <c r="B1645" s="223" t="s">
        <v>49</v>
      </c>
      <c r="C1645" s="223" t="s">
        <v>3793</v>
      </c>
      <c r="D1645" s="224" t="s">
        <v>51</v>
      </c>
      <c r="E1645" s="225" t="s">
        <v>3785</v>
      </c>
      <c r="F1645" s="224" t="s">
        <v>3817</v>
      </c>
      <c r="G1645" s="224" t="s">
        <v>114</v>
      </c>
      <c r="H1645" s="224" t="s">
        <v>4016</v>
      </c>
      <c r="I1645" s="224" t="s">
        <v>3803</v>
      </c>
      <c r="J1645" s="224" t="s">
        <v>3803</v>
      </c>
      <c r="K1645" s="224" t="s">
        <v>3796</v>
      </c>
      <c r="L1645" s="224" t="s">
        <v>3796</v>
      </c>
      <c r="M1645" s="227">
        <v>45929</v>
      </c>
      <c r="N1645" s="230">
        <v>45930</v>
      </c>
      <c r="O1645" s="230">
        <v>46295</v>
      </c>
      <c r="P1645" s="229">
        <v>8</v>
      </c>
      <c r="Q1645" s="225">
        <v>9000</v>
      </c>
      <c r="R1645" s="232">
        <v>0.08</v>
      </c>
      <c r="S1645" s="225">
        <v>720</v>
      </c>
      <c r="T1645" s="233">
        <v>5760</v>
      </c>
      <c r="U1645" s="233">
        <v>576</v>
      </c>
      <c r="V1645" s="233">
        <v>0.1</v>
      </c>
      <c r="W1645" s="233">
        <v>2304</v>
      </c>
      <c r="X1645" s="233">
        <v>0.4</v>
      </c>
      <c r="Y1645" s="233">
        <v>1152</v>
      </c>
      <c r="Z1645" s="236">
        <v>0.2</v>
      </c>
      <c r="AA1645" s="233">
        <v>1152</v>
      </c>
      <c r="AB1645" s="233">
        <v>0.2</v>
      </c>
      <c r="AC1645" s="237">
        <v>2880</v>
      </c>
      <c r="AD1645" s="232">
        <v>0.5</v>
      </c>
      <c r="AE1645" s="147">
        <v>576</v>
      </c>
      <c r="AF1645" s="226"/>
      <c r="AH1645" s="224" t="s">
        <v>51</v>
      </c>
    </row>
    <row r="1646" s="114" customFormat="1" ht="48" spans="1:34">
      <c r="A1646" s="223">
        <v>170</v>
      </c>
      <c r="B1646" s="223" t="s">
        <v>49</v>
      </c>
      <c r="C1646" s="223" t="s">
        <v>3793</v>
      </c>
      <c r="D1646" s="224" t="s">
        <v>51</v>
      </c>
      <c r="E1646" s="225" t="s">
        <v>3785</v>
      </c>
      <c r="F1646" s="224" t="s">
        <v>302</v>
      </c>
      <c r="G1646" s="224" t="s">
        <v>114</v>
      </c>
      <c r="H1646" s="224" t="s">
        <v>4016</v>
      </c>
      <c r="I1646" s="224" t="s">
        <v>3803</v>
      </c>
      <c r="J1646" s="224" t="s">
        <v>3803</v>
      </c>
      <c r="K1646" s="224" t="s">
        <v>3796</v>
      </c>
      <c r="L1646" s="224" t="s">
        <v>3796</v>
      </c>
      <c r="M1646" s="227">
        <v>45929</v>
      </c>
      <c r="N1646" s="230">
        <v>45930</v>
      </c>
      <c r="O1646" s="230">
        <v>46295</v>
      </c>
      <c r="P1646" s="229">
        <v>8</v>
      </c>
      <c r="Q1646" s="225">
        <v>9000</v>
      </c>
      <c r="R1646" s="232">
        <v>0.08</v>
      </c>
      <c r="S1646" s="225">
        <v>720</v>
      </c>
      <c r="T1646" s="233">
        <v>5760</v>
      </c>
      <c r="U1646" s="233">
        <v>576</v>
      </c>
      <c r="V1646" s="233">
        <v>0.1</v>
      </c>
      <c r="W1646" s="233">
        <v>2304</v>
      </c>
      <c r="X1646" s="233">
        <v>0.4</v>
      </c>
      <c r="Y1646" s="233">
        <v>1152</v>
      </c>
      <c r="Z1646" s="236">
        <v>0.2</v>
      </c>
      <c r="AA1646" s="233">
        <v>1152</v>
      </c>
      <c r="AB1646" s="233">
        <v>0.2</v>
      </c>
      <c r="AC1646" s="237">
        <v>2880</v>
      </c>
      <c r="AD1646" s="232">
        <v>0.5</v>
      </c>
      <c r="AE1646" s="147">
        <v>576</v>
      </c>
      <c r="AF1646" s="226"/>
      <c r="AH1646" s="224" t="s">
        <v>51</v>
      </c>
    </row>
    <row r="1647" s="114" customFormat="1" ht="48" spans="1:34">
      <c r="A1647" s="223">
        <v>171</v>
      </c>
      <c r="B1647" s="223" t="s">
        <v>49</v>
      </c>
      <c r="C1647" s="223" t="s">
        <v>3793</v>
      </c>
      <c r="D1647" s="224" t="s">
        <v>51</v>
      </c>
      <c r="E1647" s="225" t="s">
        <v>3785</v>
      </c>
      <c r="F1647" s="224" t="s">
        <v>3820</v>
      </c>
      <c r="G1647" s="224" t="s">
        <v>114</v>
      </c>
      <c r="H1647" s="224" t="s">
        <v>4016</v>
      </c>
      <c r="I1647" s="224" t="s">
        <v>3803</v>
      </c>
      <c r="J1647" s="224" t="s">
        <v>3803</v>
      </c>
      <c r="K1647" s="224" t="s">
        <v>3796</v>
      </c>
      <c r="L1647" s="224" t="s">
        <v>3796</v>
      </c>
      <c r="M1647" s="227">
        <v>45929</v>
      </c>
      <c r="N1647" s="230">
        <v>45930</v>
      </c>
      <c r="O1647" s="230">
        <v>46295</v>
      </c>
      <c r="P1647" s="229">
        <v>8</v>
      </c>
      <c r="Q1647" s="225">
        <v>9000</v>
      </c>
      <c r="R1647" s="232">
        <v>0.08</v>
      </c>
      <c r="S1647" s="225">
        <v>720</v>
      </c>
      <c r="T1647" s="233">
        <v>5760</v>
      </c>
      <c r="U1647" s="233">
        <v>576</v>
      </c>
      <c r="V1647" s="233">
        <v>0.1</v>
      </c>
      <c r="W1647" s="233">
        <v>2304</v>
      </c>
      <c r="X1647" s="233">
        <v>0.4</v>
      </c>
      <c r="Y1647" s="233">
        <v>1152</v>
      </c>
      <c r="Z1647" s="236">
        <v>0.2</v>
      </c>
      <c r="AA1647" s="233">
        <v>1152</v>
      </c>
      <c r="AB1647" s="233">
        <v>0.2</v>
      </c>
      <c r="AC1647" s="237">
        <v>2880</v>
      </c>
      <c r="AD1647" s="232">
        <v>0.5</v>
      </c>
      <c r="AE1647" s="147">
        <v>576</v>
      </c>
      <c r="AF1647" s="226"/>
      <c r="AH1647" s="224" t="s">
        <v>51</v>
      </c>
    </row>
    <row r="1648" s="114" customFormat="1" ht="48" spans="1:34">
      <c r="A1648" s="223">
        <v>172</v>
      </c>
      <c r="B1648" s="223" t="s">
        <v>49</v>
      </c>
      <c r="C1648" s="223" t="s">
        <v>3793</v>
      </c>
      <c r="D1648" s="224" t="s">
        <v>51</v>
      </c>
      <c r="E1648" s="225" t="s">
        <v>3785</v>
      </c>
      <c r="F1648" s="224" t="s">
        <v>3790</v>
      </c>
      <c r="G1648" s="224" t="s">
        <v>114</v>
      </c>
      <c r="H1648" s="224" t="s">
        <v>4017</v>
      </c>
      <c r="I1648" s="224" t="s">
        <v>4018</v>
      </c>
      <c r="J1648" s="224" t="s">
        <v>4018</v>
      </c>
      <c r="K1648" s="224" t="s">
        <v>3796</v>
      </c>
      <c r="L1648" s="224" t="s">
        <v>3796</v>
      </c>
      <c r="M1648" s="227">
        <v>45905</v>
      </c>
      <c r="N1648" s="230">
        <v>45913</v>
      </c>
      <c r="O1648" s="230">
        <v>46277</v>
      </c>
      <c r="P1648" s="229">
        <v>11</v>
      </c>
      <c r="Q1648" s="225">
        <v>9000</v>
      </c>
      <c r="R1648" s="232">
        <v>0.08</v>
      </c>
      <c r="S1648" s="225">
        <v>720</v>
      </c>
      <c r="T1648" s="233">
        <v>7920</v>
      </c>
      <c r="U1648" s="233">
        <v>792</v>
      </c>
      <c r="V1648" s="233">
        <v>0.1</v>
      </c>
      <c r="W1648" s="233">
        <v>3168</v>
      </c>
      <c r="X1648" s="233">
        <v>0.4</v>
      </c>
      <c r="Y1648" s="233">
        <v>1584</v>
      </c>
      <c r="Z1648" s="236">
        <v>0.2</v>
      </c>
      <c r="AA1648" s="233">
        <v>1584</v>
      </c>
      <c r="AB1648" s="233">
        <v>0.2</v>
      </c>
      <c r="AC1648" s="237">
        <v>3960</v>
      </c>
      <c r="AD1648" s="232">
        <v>0.5</v>
      </c>
      <c r="AE1648" s="147">
        <v>792</v>
      </c>
      <c r="AF1648" s="226"/>
      <c r="AH1648" s="224" t="s">
        <v>51</v>
      </c>
    </row>
    <row r="1649" s="114" customFormat="1" ht="36" spans="1:34">
      <c r="A1649" s="223">
        <v>173</v>
      </c>
      <c r="B1649" s="223" t="s">
        <v>49</v>
      </c>
      <c r="C1649" s="223" t="s">
        <v>3784</v>
      </c>
      <c r="D1649" s="224" t="s">
        <v>51</v>
      </c>
      <c r="E1649" s="225" t="s">
        <v>3785</v>
      </c>
      <c r="F1649" s="224" t="s">
        <v>3786</v>
      </c>
      <c r="G1649" s="224" t="s">
        <v>114</v>
      </c>
      <c r="H1649" s="224" t="s">
        <v>4019</v>
      </c>
      <c r="I1649" s="224" t="s">
        <v>4020</v>
      </c>
      <c r="J1649" s="224" t="s">
        <v>4020</v>
      </c>
      <c r="K1649" s="224" t="s">
        <v>3823</v>
      </c>
      <c r="L1649" s="224" t="s">
        <v>3823</v>
      </c>
      <c r="M1649" s="227">
        <v>45911</v>
      </c>
      <c r="N1649" s="230">
        <v>45912</v>
      </c>
      <c r="O1649" s="230">
        <v>46276</v>
      </c>
      <c r="P1649" s="229">
        <v>51.9</v>
      </c>
      <c r="Q1649" s="225">
        <v>9000</v>
      </c>
      <c r="R1649" s="232">
        <v>0.08</v>
      </c>
      <c r="S1649" s="225">
        <v>720</v>
      </c>
      <c r="T1649" s="233">
        <v>37368</v>
      </c>
      <c r="U1649" s="233">
        <v>3736.8</v>
      </c>
      <c r="V1649" s="233">
        <v>0.1</v>
      </c>
      <c r="W1649" s="233">
        <v>14947.2</v>
      </c>
      <c r="X1649" s="233">
        <v>0.4</v>
      </c>
      <c r="Y1649" s="233">
        <v>7473.6</v>
      </c>
      <c r="Z1649" s="236">
        <v>0.2</v>
      </c>
      <c r="AA1649" s="233">
        <v>7473.6</v>
      </c>
      <c r="AB1649" s="233">
        <v>0.2</v>
      </c>
      <c r="AC1649" s="237">
        <v>18684</v>
      </c>
      <c r="AD1649" s="232">
        <v>0.5</v>
      </c>
      <c r="AE1649" s="147">
        <v>3736.8</v>
      </c>
      <c r="AF1649" s="226"/>
      <c r="AH1649" s="224" t="s">
        <v>51</v>
      </c>
    </row>
    <row r="1650" s="114" customFormat="1" ht="36" spans="1:34">
      <c r="A1650" s="223">
        <v>174</v>
      </c>
      <c r="B1650" s="223" t="s">
        <v>49</v>
      </c>
      <c r="C1650" s="223" t="s">
        <v>3784</v>
      </c>
      <c r="D1650" s="224" t="s">
        <v>51</v>
      </c>
      <c r="E1650" s="225" t="s">
        <v>3785</v>
      </c>
      <c r="F1650" s="224" t="s">
        <v>3790</v>
      </c>
      <c r="G1650" s="224" t="s">
        <v>114</v>
      </c>
      <c r="H1650" s="224" t="s">
        <v>4019</v>
      </c>
      <c r="I1650" s="224" t="s">
        <v>4020</v>
      </c>
      <c r="J1650" s="224" t="s">
        <v>4020</v>
      </c>
      <c r="K1650" s="224" t="s">
        <v>3823</v>
      </c>
      <c r="L1650" s="224" t="s">
        <v>3823</v>
      </c>
      <c r="M1650" s="227">
        <v>45911</v>
      </c>
      <c r="N1650" s="230">
        <v>45912</v>
      </c>
      <c r="O1650" s="230">
        <v>46276</v>
      </c>
      <c r="P1650" s="229">
        <v>60</v>
      </c>
      <c r="Q1650" s="225">
        <v>9000</v>
      </c>
      <c r="R1650" s="232">
        <v>0.08</v>
      </c>
      <c r="S1650" s="225">
        <v>720</v>
      </c>
      <c r="T1650" s="233">
        <v>43200</v>
      </c>
      <c r="U1650" s="233">
        <v>4320</v>
      </c>
      <c r="V1650" s="233">
        <v>0.1</v>
      </c>
      <c r="W1650" s="233">
        <v>17280</v>
      </c>
      <c r="X1650" s="233">
        <v>0.4</v>
      </c>
      <c r="Y1650" s="233">
        <v>8640</v>
      </c>
      <c r="Z1650" s="236">
        <v>0.2</v>
      </c>
      <c r="AA1650" s="233">
        <v>8640</v>
      </c>
      <c r="AB1650" s="233">
        <v>0.2</v>
      </c>
      <c r="AC1650" s="237">
        <v>21600</v>
      </c>
      <c r="AD1650" s="232">
        <v>0.5</v>
      </c>
      <c r="AE1650" s="147">
        <v>4320</v>
      </c>
      <c r="AF1650" s="226"/>
      <c r="AH1650" s="224" t="s">
        <v>51</v>
      </c>
    </row>
    <row r="1651" s="114" customFormat="1" ht="36" spans="1:34">
      <c r="A1651" s="223">
        <v>175</v>
      </c>
      <c r="B1651" s="223" t="s">
        <v>49</v>
      </c>
      <c r="C1651" s="223" t="s">
        <v>3784</v>
      </c>
      <c r="D1651" s="224" t="s">
        <v>51</v>
      </c>
      <c r="E1651" s="225" t="s">
        <v>3785</v>
      </c>
      <c r="F1651" s="224" t="s">
        <v>3786</v>
      </c>
      <c r="G1651" s="224" t="s">
        <v>114</v>
      </c>
      <c r="H1651" s="224" t="s">
        <v>4021</v>
      </c>
      <c r="I1651" s="224" t="s">
        <v>4022</v>
      </c>
      <c r="J1651" s="224" t="s">
        <v>4022</v>
      </c>
      <c r="K1651" s="224" t="s">
        <v>3823</v>
      </c>
      <c r="L1651" s="224" t="s">
        <v>3823</v>
      </c>
      <c r="M1651" s="227">
        <v>45911</v>
      </c>
      <c r="N1651" s="230">
        <v>45912</v>
      </c>
      <c r="O1651" s="230">
        <v>46276</v>
      </c>
      <c r="P1651" s="229">
        <v>64</v>
      </c>
      <c r="Q1651" s="225">
        <v>9000</v>
      </c>
      <c r="R1651" s="232">
        <v>0.08</v>
      </c>
      <c r="S1651" s="225">
        <v>720</v>
      </c>
      <c r="T1651" s="233">
        <v>46080</v>
      </c>
      <c r="U1651" s="233">
        <v>4608</v>
      </c>
      <c r="V1651" s="233">
        <v>0.1</v>
      </c>
      <c r="W1651" s="233">
        <v>18432</v>
      </c>
      <c r="X1651" s="233">
        <v>0.4</v>
      </c>
      <c r="Y1651" s="233">
        <v>9216</v>
      </c>
      <c r="Z1651" s="236">
        <v>0.2</v>
      </c>
      <c r="AA1651" s="233">
        <v>9216</v>
      </c>
      <c r="AB1651" s="233">
        <v>0.2</v>
      </c>
      <c r="AC1651" s="237">
        <v>23040</v>
      </c>
      <c r="AD1651" s="232">
        <v>0.5</v>
      </c>
      <c r="AE1651" s="147">
        <v>4608</v>
      </c>
      <c r="AF1651" s="226"/>
      <c r="AH1651" s="224" t="s">
        <v>51</v>
      </c>
    </row>
    <row r="1652" s="114" customFormat="1" ht="36" spans="1:34">
      <c r="A1652" s="223">
        <v>176</v>
      </c>
      <c r="B1652" s="223" t="s">
        <v>49</v>
      </c>
      <c r="C1652" s="223" t="s">
        <v>3784</v>
      </c>
      <c r="D1652" s="224" t="s">
        <v>51</v>
      </c>
      <c r="E1652" s="225" t="s">
        <v>3785</v>
      </c>
      <c r="F1652" s="224" t="s">
        <v>3790</v>
      </c>
      <c r="G1652" s="224" t="s">
        <v>114</v>
      </c>
      <c r="H1652" s="224" t="s">
        <v>4023</v>
      </c>
      <c r="I1652" s="224" t="s">
        <v>3996</v>
      </c>
      <c r="J1652" s="224" t="s">
        <v>3996</v>
      </c>
      <c r="K1652" s="224" t="s">
        <v>4024</v>
      </c>
      <c r="L1652" s="224" t="s">
        <v>4024</v>
      </c>
      <c r="M1652" s="227">
        <v>45910</v>
      </c>
      <c r="N1652" s="230">
        <v>45930</v>
      </c>
      <c r="O1652" s="230">
        <v>46294</v>
      </c>
      <c r="P1652" s="229">
        <v>36</v>
      </c>
      <c r="Q1652" s="225">
        <v>9000</v>
      </c>
      <c r="R1652" s="232">
        <v>0.08</v>
      </c>
      <c r="S1652" s="225">
        <v>720</v>
      </c>
      <c r="T1652" s="233">
        <v>25920</v>
      </c>
      <c r="U1652" s="233">
        <v>2592</v>
      </c>
      <c r="V1652" s="233">
        <v>0.1</v>
      </c>
      <c r="W1652" s="233">
        <v>10368</v>
      </c>
      <c r="X1652" s="233">
        <v>0.4</v>
      </c>
      <c r="Y1652" s="233">
        <v>5184</v>
      </c>
      <c r="Z1652" s="236">
        <v>0.2</v>
      </c>
      <c r="AA1652" s="233">
        <v>5184</v>
      </c>
      <c r="AB1652" s="233">
        <v>0.2</v>
      </c>
      <c r="AC1652" s="237">
        <v>12960</v>
      </c>
      <c r="AD1652" s="232">
        <v>0.5</v>
      </c>
      <c r="AE1652" s="147">
        <v>2592</v>
      </c>
      <c r="AF1652" s="226"/>
      <c r="AH1652" s="224" t="s">
        <v>51</v>
      </c>
    </row>
    <row r="1653" s="114" customFormat="1" ht="36" spans="1:34">
      <c r="A1653" s="223">
        <v>177</v>
      </c>
      <c r="B1653" s="223" t="s">
        <v>49</v>
      </c>
      <c r="C1653" s="223" t="s">
        <v>3784</v>
      </c>
      <c r="D1653" s="224" t="s">
        <v>51</v>
      </c>
      <c r="E1653" s="225" t="s">
        <v>3785</v>
      </c>
      <c r="F1653" s="224" t="s">
        <v>3786</v>
      </c>
      <c r="G1653" s="224" t="s">
        <v>114</v>
      </c>
      <c r="H1653" s="224" t="s">
        <v>4023</v>
      </c>
      <c r="I1653" s="224" t="s">
        <v>3996</v>
      </c>
      <c r="J1653" s="224" t="s">
        <v>3996</v>
      </c>
      <c r="K1653" s="224" t="s">
        <v>4024</v>
      </c>
      <c r="L1653" s="224" t="s">
        <v>4024</v>
      </c>
      <c r="M1653" s="227">
        <v>45910</v>
      </c>
      <c r="N1653" s="230">
        <v>45930</v>
      </c>
      <c r="O1653" s="230">
        <v>46294</v>
      </c>
      <c r="P1653" s="229">
        <v>12.8</v>
      </c>
      <c r="Q1653" s="225">
        <v>9000</v>
      </c>
      <c r="R1653" s="232">
        <v>0.08</v>
      </c>
      <c r="S1653" s="225">
        <v>720</v>
      </c>
      <c r="T1653" s="233">
        <v>9216</v>
      </c>
      <c r="U1653" s="233">
        <v>921.6</v>
      </c>
      <c r="V1653" s="233">
        <v>0.1</v>
      </c>
      <c r="W1653" s="233">
        <v>3686.4</v>
      </c>
      <c r="X1653" s="233">
        <v>0.4</v>
      </c>
      <c r="Y1653" s="233">
        <v>1843.2</v>
      </c>
      <c r="Z1653" s="236">
        <v>0.2</v>
      </c>
      <c r="AA1653" s="233">
        <v>1843.2</v>
      </c>
      <c r="AB1653" s="233">
        <v>0.2</v>
      </c>
      <c r="AC1653" s="237">
        <v>4608</v>
      </c>
      <c r="AD1653" s="232">
        <v>0.5</v>
      </c>
      <c r="AE1653" s="147">
        <v>921.6</v>
      </c>
      <c r="AF1653" s="226"/>
      <c r="AH1653" s="224" t="s">
        <v>51</v>
      </c>
    </row>
    <row r="1654" s="114" customFormat="1" ht="48" spans="1:34">
      <c r="A1654" s="223">
        <v>178</v>
      </c>
      <c r="B1654" s="223" t="s">
        <v>49</v>
      </c>
      <c r="C1654" s="223" t="s">
        <v>3829</v>
      </c>
      <c r="D1654" s="224" t="s">
        <v>51</v>
      </c>
      <c r="E1654" s="225" t="s">
        <v>3785</v>
      </c>
      <c r="F1654" s="224" t="s">
        <v>3786</v>
      </c>
      <c r="G1654" s="224" t="s">
        <v>114</v>
      </c>
      <c r="H1654" s="224" t="s">
        <v>4025</v>
      </c>
      <c r="I1654" s="224" t="s">
        <v>4026</v>
      </c>
      <c r="J1654" s="224" t="s">
        <v>4026</v>
      </c>
      <c r="K1654" s="224" t="s">
        <v>4027</v>
      </c>
      <c r="L1654" s="224" t="s">
        <v>4027</v>
      </c>
      <c r="M1654" s="227">
        <v>45910</v>
      </c>
      <c r="N1654" s="230">
        <v>45930</v>
      </c>
      <c r="O1654" s="230">
        <v>46294</v>
      </c>
      <c r="P1654" s="229">
        <v>85</v>
      </c>
      <c r="Q1654" s="225">
        <v>9000</v>
      </c>
      <c r="R1654" s="232">
        <v>0.08</v>
      </c>
      <c r="S1654" s="225">
        <v>720</v>
      </c>
      <c r="T1654" s="233">
        <v>61200</v>
      </c>
      <c r="U1654" s="233">
        <v>6120</v>
      </c>
      <c r="V1654" s="233">
        <v>0.1</v>
      </c>
      <c r="W1654" s="233">
        <v>24480</v>
      </c>
      <c r="X1654" s="233">
        <v>0.4</v>
      </c>
      <c r="Y1654" s="233">
        <v>12240</v>
      </c>
      <c r="Z1654" s="236">
        <v>0.2</v>
      </c>
      <c r="AA1654" s="233">
        <v>12240</v>
      </c>
      <c r="AB1654" s="233">
        <v>0.2</v>
      </c>
      <c r="AC1654" s="237">
        <v>30600</v>
      </c>
      <c r="AD1654" s="232">
        <v>0.5</v>
      </c>
      <c r="AE1654" s="147">
        <v>6120</v>
      </c>
      <c r="AF1654" s="226"/>
      <c r="AH1654" s="224" t="s">
        <v>51</v>
      </c>
    </row>
    <row r="1655" s="114" customFormat="1" ht="48" spans="1:34">
      <c r="A1655" s="223">
        <v>179</v>
      </c>
      <c r="B1655" s="223" t="s">
        <v>49</v>
      </c>
      <c r="C1655" s="223" t="s">
        <v>3829</v>
      </c>
      <c r="D1655" s="224" t="s">
        <v>51</v>
      </c>
      <c r="E1655" s="225" t="s">
        <v>3785</v>
      </c>
      <c r="F1655" s="224" t="s">
        <v>3790</v>
      </c>
      <c r="G1655" s="224" t="s">
        <v>114</v>
      </c>
      <c r="H1655" s="224" t="s">
        <v>4025</v>
      </c>
      <c r="I1655" s="224" t="s">
        <v>4026</v>
      </c>
      <c r="J1655" s="224" t="s">
        <v>4026</v>
      </c>
      <c r="K1655" s="224" t="s">
        <v>4027</v>
      </c>
      <c r="L1655" s="224" t="s">
        <v>4027</v>
      </c>
      <c r="M1655" s="227">
        <v>45910</v>
      </c>
      <c r="N1655" s="230">
        <v>45930</v>
      </c>
      <c r="O1655" s="230">
        <v>46294</v>
      </c>
      <c r="P1655" s="229">
        <v>80</v>
      </c>
      <c r="Q1655" s="225">
        <v>9000</v>
      </c>
      <c r="R1655" s="232">
        <v>0.08</v>
      </c>
      <c r="S1655" s="225">
        <v>720</v>
      </c>
      <c r="T1655" s="233">
        <v>57600</v>
      </c>
      <c r="U1655" s="233">
        <v>5760</v>
      </c>
      <c r="V1655" s="233">
        <v>0.1</v>
      </c>
      <c r="W1655" s="233">
        <v>23040</v>
      </c>
      <c r="X1655" s="233">
        <v>0.4</v>
      </c>
      <c r="Y1655" s="233">
        <v>11520</v>
      </c>
      <c r="Z1655" s="236">
        <v>0.2</v>
      </c>
      <c r="AA1655" s="233">
        <v>11520</v>
      </c>
      <c r="AB1655" s="233">
        <v>0.2</v>
      </c>
      <c r="AC1655" s="237">
        <v>28800</v>
      </c>
      <c r="AD1655" s="232">
        <v>0.5</v>
      </c>
      <c r="AE1655" s="147">
        <v>5760</v>
      </c>
      <c r="AF1655" s="226"/>
      <c r="AH1655" s="224" t="s">
        <v>51</v>
      </c>
    </row>
    <row r="1656" s="114" customFormat="1" ht="36" spans="1:34">
      <c r="A1656" s="223">
        <v>180</v>
      </c>
      <c r="B1656" s="223" t="s">
        <v>49</v>
      </c>
      <c r="C1656" s="223" t="s">
        <v>3784</v>
      </c>
      <c r="D1656" s="224" t="s">
        <v>51</v>
      </c>
      <c r="E1656" s="225" t="s">
        <v>3785</v>
      </c>
      <c r="F1656" s="224" t="s">
        <v>3786</v>
      </c>
      <c r="G1656" s="224" t="s">
        <v>114</v>
      </c>
      <c r="H1656" s="224" t="s">
        <v>4028</v>
      </c>
      <c r="I1656" s="224" t="s">
        <v>4029</v>
      </c>
      <c r="J1656" s="224" t="s">
        <v>4029</v>
      </c>
      <c r="K1656" s="224" t="s">
        <v>3823</v>
      </c>
      <c r="L1656" s="224" t="s">
        <v>3823</v>
      </c>
      <c r="M1656" s="227">
        <v>45919</v>
      </c>
      <c r="N1656" s="230">
        <v>45926</v>
      </c>
      <c r="O1656" s="230">
        <v>46290</v>
      </c>
      <c r="P1656" s="229">
        <v>20</v>
      </c>
      <c r="Q1656" s="225">
        <v>9000</v>
      </c>
      <c r="R1656" s="232">
        <v>0.08</v>
      </c>
      <c r="S1656" s="225">
        <v>720</v>
      </c>
      <c r="T1656" s="233">
        <v>14400</v>
      </c>
      <c r="U1656" s="233">
        <v>1440</v>
      </c>
      <c r="V1656" s="233">
        <v>0.1</v>
      </c>
      <c r="W1656" s="233">
        <v>5760</v>
      </c>
      <c r="X1656" s="233">
        <v>0.4</v>
      </c>
      <c r="Y1656" s="233">
        <v>2880</v>
      </c>
      <c r="Z1656" s="236">
        <v>0.2</v>
      </c>
      <c r="AA1656" s="233">
        <v>2880</v>
      </c>
      <c r="AB1656" s="233">
        <v>0.2</v>
      </c>
      <c r="AC1656" s="237">
        <v>7200</v>
      </c>
      <c r="AD1656" s="232">
        <v>0.5</v>
      </c>
      <c r="AE1656" s="147">
        <v>1440</v>
      </c>
      <c r="AF1656" s="226"/>
      <c r="AH1656" s="224" t="s">
        <v>51</v>
      </c>
    </row>
    <row r="1657" s="114" customFormat="1" ht="36" spans="1:34">
      <c r="A1657" s="223">
        <v>181</v>
      </c>
      <c r="B1657" s="223" t="s">
        <v>49</v>
      </c>
      <c r="C1657" s="223" t="s">
        <v>3784</v>
      </c>
      <c r="D1657" s="224" t="s">
        <v>51</v>
      </c>
      <c r="E1657" s="225" t="s">
        <v>3785</v>
      </c>
      <c r="F1657" s="224" t="s">
        <v>3790</v>
      </c>
      <c r="G1657" s="224" t="s">
        <v>114</v>
      </c>
      <c r="H1657" s="224" t="s">
        <v>4028</v>
      </c>
      <c r="I1657" s="224" t="s">
        <v>4029</v>
      </c>
      <c r="J1657" s="224" t="s">
        <v>4029</v>
      </c>
      <c r="K1657" s="224" t="s">
        <v>3823</v>
      </c>
      <c r="L1657" s="224" t="s">
        <v>3823</v>
      </c>
      <c r="M1657" s="227">
        <v>45919</v>
      </c>
      <c r="N1657" s="230">
        <v>45926</v>
      </c>
      <c r="O1657" s="230">
        <v>46290</v>
      </c>
      <c r="P1657" s="229">
        <v>15</v>
      </c>
      <c r="Q1657" s="225">
        <v>9000</v>
      </c>
      <c r="R1657" s="232">
        <v>0.08</v>
      </c>
      <c r="S1657" s="225">
        <v>720</v>
      </c>
      <c r="T1657" s="233">
        <v>10800</v>
      </c>
      <c r="U1657" s="233">
        <v>1080</v>
      </c>
      <c r="V1657" s="233">
        <v>0.1</v>
      </c>
      <c r="W1657" s="233">
        <v>4320</v>
      </c>
      <c r="X1657" s="233">
        <v>0.4</v>
      </c>
      <c r="Y1657" s="233">
        <v>2160</v>
      </c>
      <c r="Z1657" s="236">
        <v>0.2</v>
      </c>
      <c r="AA1657" s="233">
        <v>2160</v>
      </c>
      <c r="AB1657" s="233">
        <v>0.2</v>
      </c>
      <c r="AC1657" s="237">
        <v>5400</v>
      </c>
      <c r="AD1657" s="232">
        <v>0.5</v>
      </c>
      <c r="AE1657" s="147">
        <v>1080</v>
      </c>
      <c r="AF1657" s="226"/>
      <c r="AH1657" s="224" t="s">
        <v>51</v>
      </c>
    </row>
    <row r="1658" s="114" customFormat="1" ht="36" spans="1:34">
      <c r="A1658" s="223">
        <v>182</v>
      </c>
      <c r="B1658" s="223" t="s">
        <v>49</v>
      </c>
      <c r="C1658" s="223" t="s">
        <v>3784</v>
      </c>
      <c r="D1658" s="224" t="s">
        <v>51</v>
      </c>
      <c r="E1658" s="225" t="s">
        <v>3785</v>
      </c>
      <c r="F1658" s="224" t="s">
        <v>3786</v>
      </c>
      <c r="G1658" s="224" t="s">
        <v>114</v>
      </c>
      <c r="H1658" s="224" t="s">
        <v>4030</v>
      </c>
      <c r="I1658" s="224" t="s">
        <v>4031</v>
      </c>
      <c r="J1658" s="224" t="s">
        <v>4031</v>
      </c>
      <c r="K1658" s="224" t="s">
        <v>3819</v>
      </c>
      <c r="L1658" s="224" t="s">
        <v>3819</v>
      </c>
      <c r="M1658" s="227">
        <v>45916</v>
      </c>
      <c r="N1658" s="230">
        <v>45919</v>
      </c>
      <c r="O1658" s="230">
        <v>46283</v>
      </c>
      <c r="P1658" s="229">
        <v>25</v>
      </c>
      <c r="Q1658" s="225">
        <v>9000</v>
      </c>
      <c r="R1658" s="232">
        <v>0.08</v>
      </c>
      <c r="S1658" s="225">
        <v>720</v>
      </c>
      <c r="T1658" s="233">
        <v>18000</v>
      </c>
      <c r="U1658" s="233">
        <v>1800</v>
      </c>
      <c r="V1658" s="233">
        <v>0.1</v>
      </c>
      <c r="W1658" s="233">
        <v>7200</v>
      </c>
      <c r="X1658" s="233">
        <v>0.4</v>
      </c>
      <c r="Y1658" s="233">
        <v>3600</v>
      </c>
      <c r="Z1658" s="236">
        <v>0.2</v>
      </c>
      <c r="AA1658" s="233">
        <v>3600</v>
      </c>
      <c r="AB1658" s="233">
        <v>0.2</v>
      </c>
      <c r="AC1658" s="237">
        <v>9000</v>
      </c>
      <c r="AD1658" s="232">
        <v>0.5</v>
      </c>
      <c r="AE1658" s="147">
        <v>1800</v>
      </c>
      <c r="AF1658" s="226"/>
      <c r="AH1658" s="224" t="s">
        <v>51</v>
      </c>
    </row>
    <row r="1659" s="114" customFormat="1" ht="36" spans="1:34">
      <c r="A1659" s="223">
        <v>183</v>
      </c>
      <c r="B1659" s="223" t="s">
        <v>49</v>
      </c>
      <c r="C1659" s="223" t="s">
        <v>3784</v>
      </c>
      <c r="D1659" s="224" t="s">
        <v>51</v>
      </c>
      <c r="E1659" s="225" t="s">
        <v>3785</v>
      </c>
      <c r="F1659" s="224" t="s">
        <v>3790</v>
      </c>
      <c r="G1659" s="224" t="s">
        <v>114</v>
      </c>
      <c r="H1659" s="224" t="s">
        <v>4030</v>
      </c>
      <c r="I1659" s="224" t="s">
        <v>4031</v>
      </c>
      <c r="J1659" s="224" t="s">
        <v>4031</v>
      </c>
      <c r="K1659" s="224" t="s">
        <v>3819</v>
      </c>
      <c r="L1659" s="224" t="s">
        <v>3819</v>
      </c>
      <c r="M1659" s="227">
        <v>45916</v>
      </c>
      <c r="N1659" s="230">
        <v>45919</v>
      </c>
      <c r="O1659" s="230">
        <v>46283</v>
      </c>
      <c r="P1659" s="229">
        <v>50.3</v>
      </c>
      <c r="Q1659" s="225">
        <v>9000</v>
      </c>
      <c r="R1659" s="232">
        <v>0.08</v>
      </c>
      <c r="S1659" s="225">
        <v>720</v>
      </c>
      <c r="T1659" s="233">
        <v>36216</v>
      </c>
      <c r="U1659" s="233">
        <v>3621.6</v>
      </c>
      <c r="V1659" s="233">
        <v>0.1</v>
      </c>
      <c r="W1659" s="233">
        <v>14486.4</v>
      </c>
      <c r="X1659" s="233">
        <v>0.4</v>
      </c>
      <c r="Y1659" s="233">
        <v>7243.2</v>
      </c>
      <c r="Z1659" s="236">
        <v>0.2</v>
      </c>
      <c r="AA1659" s="233">
        <v>7243.2</v>
      </c>
      <c r="AB1659" s="233">
        <v>0.2</v>
      </c>
      <c r="AC1659" s="237">
        <v>18108</v>
      </c>
      <c r="AD1659" s="232">
        <v>0.5</v>
      </c>
      <c r="AE1659" s="147">
        <v>3621.6</v>
      </c>
      <c r="AF1659" s="226"/>
      <c r="AH1659" s="224" t="s">
        <v>51</v>
      </c>
    </row>
    <row r="1660" s="114" customFormat="1" ht="36" spans="1:34">
      <c r="A1660" s="223">
        <v>184</v>
      </c>
      <c r="B1660" s="223" t="s">
        <v>49</v>
      </c>
      <c r="C1660" s="223" t="s">
        <v>3784</v>
      </c>
      <c r="D1660" s="224" t="s">
        <v>51</v>
      </c>
      <c r="E1660" s="225" t="s">
        <v>3785</v>
      </c>
      <c r="F1660" s="224" t="s">
        <v>1388</v>
      </c>
      <c r="G1660" s="224" t="s">
        <v>114</v>
      </c>
      <c r="H1660" s="224" t="s">
        <v>4032</v>
      </c>
      <c r="I1660" s="224" t="s">
        <v>4033</v>
      </c>
      <c r="J1660" s="224" t="s">
        <v>4033</v>
      </c>
      <c r="K1660" s="224" t="s">
        <v>3819</v>
      </c>
      <c r="L1660" s="224" t="s">
        <v>3819</v>
      </c>
      <c r="M1660" s="227">
        <v>45910</v>
      </c>
      <c r="N1660" s="230">
        <v>45912</v>
      </c>
      <c r="O1660" s="230">
        <v>46276</v>
      </c>
      <c r="P1660" s="229">
        <v>34.7</v>
      </c>
      <c r="Q1660" s="225">
        <v>9000</v>
      </c>
      <c r="R1660" s="232">
        <v>0.08</v>
      </c>
      <c r="S1660" s="225">
        <v>720</v>
      </c>
      <c r="T1660" s="233">
        <v>24984</v>
      </c>
      <c r="U1660" s="233">
        <v>2498.4</v>
      </c>
      <c r="V1660" s="233">
        <v>0.1</v>
      </c>
      <c r="W1660" s="233">
        <v>9993.6</v>
      </c>
      <c r="X1660" s="233">
        <v>0.4</v>
      </c>
      <c r="Y1660" s="233">
        <v>4996.8</v>
      </c>
      <c r="Z1660" s="236">
        <v>0.2</v>
      </c>
      <c r="AA1660" s="233">
        <v>4996.8</v>
      </c>
      <c r="AB1660" s="233">
        <v>0.2</v>
      </c>
      <c r="AC1660" s="237">
        <v>12492</v>
      </c>
      <c r="AD1660" s="232">
        <v>0.5</v>
      </c>
      <c r="AE1660" s="147">
        <v>2498.4</v>
      </c>
      <c r="AF1660" s="226"/>
      <c r="AH1660" s="224" t="s">
        <v>51</v>
      </c>
    </row>
    <row r="1661" s="114" customFormat="1" ht="36" spans="1:34">
      <c r="A1661" s="223">
        <v>185</v>
      </c>
      <c r="B1661" s="223" t="s">
        <v>49</v>
      </c>
      <c r="C1661" s="223" t="s">
        <v>3784</v>
      </c>
      <c r="D1661" s="224" t="s">
        <v>51</v>
      </c>
      <c r="E1661" s="225" t="s">
        <v>3785</v>
      </c>
      <c r="F1661" s="224" t="s">
        <v>3790</v>
      </c>
      <c r="G1661" s="224" t="s">
        <v>114</v>
      </c>
      <c r="H1661" s="224" t="s">
        <v>4032</v>
      </c>
      <c r="I1661" s="224" t="s">
        <v>4033</v>
      </c>
      <c r="J1661" s="224" t="s">
        <v>4033</v>
      </c>
      <c r="K1661" s="224" t="s">
        <v>3819</v>
      </c>
      <c r="L1661" s="224" t="s">
        <v>3819</v>
      </c>
      <c r="M1661" s="227">
        <v>45910</v>
      </c>
      <c r="N1661" s="230">
        <v>45912</v>
      </c>
      <c r="O1661" s="230">
        <v>46276</v>
      </c>
      <c r="P1661" s="229">
        <v>34.7</v>
      </c>
      <c r="Q1661" s="225">
        <v>9000</v>
      </c>
      <c r="R1661" s="232">
        <v>0.08</v>
      </c>
      <c r="S1661" s="225">
        <v>720</v>
      </c>
      <c r="T1661" s="233">
        <v>24984</v>
      </c>
      <c r="U1661" s="233">
        <v>2498.4</v>
      </c>
      <c r="V1661" s="233">
        <v>0.1</v>
      </c>
      <c r="W1661" s="233">
        <v>9993.6</v>
      </c>
      <c r="X1661" s="233">
        <v>0.4</v>
      </c>
      <c r="Y1661" s="233">
        <v>4996.8</v>
      </c>
      <c r="Z1661" s="236">
        <v>0.2</v>
      </c>
      <c r="AA1661" s="233">
        <v>4996.8</v>
      </c>
      <c r="AB1661" s="233">
        <v>0.2</v>
      </c>
      <c r="AC1661" s="237">
        <v>12492</v>
      </c>
      <c r="AD1661" s="232">
        <v>0.5</v>
      </c>
      <c r="AE1661" s="147">
        <v>2498.4</v>
      </c>
      <c r="AF1661" s="226"/>
      <c r="AH1661" s="224" t="s">
        <v>51</v>
      </c>
    </row>
    <row r="1662" s="114" customFormat="1" ht="36" spans="1:34">
      <c r="A1662" s="223">
        <v>186</v>
      </c>
      <c r="B1662" s="223" t="s">
        <v>49</v>
      </c>
      <c r="C1662" s="223" t="s">
        <v>3784</v>
      </c>
      <c r="D1662" s="224" t="s">
        <v>51</v>
      </c>
      <c r="E1662" s="225" t="s">
        <v>3785</v>
      </c>
      <c r="F1662" s="224" t="s">
        <v>3786</v>
      </c>
      <c r="G1662" s="224" t="s">
        <v>114</v>
      </c>
      <c r="H1662" s="224" t="s">
        <v>4034</v>
      </c>
      <c r="I1662" s="224" t="s">
        <v>4035</v>
      </c>
      <c r="J1662" s="224" t="s">
        <v>4035</v>
      </c>
      <c r="K1662" s="224" t="s">
        <v>3819</v>
      </c>
      <c r="L1662" s="224" t="s">
        <v>3819</v>
      </c>
      <c r="M1662" s="227">
        <v>45916</v>
      </c>
      <c r="N1662" s="230">
        <v>45919</v>
      </c>
      <c r="O1662" s="230">
        <v>46283</v>
      </c>
      <c r="P1662" s="229">
        <v>10</v>
      </c>
      <c r="Q1662" s="225">
        <v>9000</v>
      </c>
      <c r="R1662" s="232">
        <v>0.08</v>
      </c>
      <c r="S1662" s="225">
        <v>720</v>
      </c>
      <c r="T1662" s="233">
        <v>7200</v>
      </c>
      <c r="U1662" s="233">
        <v>720</v>
      </c>
      <c r="V1662" s="233">
        <v>0.1</v>
      </c>
      <c r="W1662" s="233">
        <v>2880</v>
      </c>
      <c r="X1662" s="233">
        <v>0.4</v>
      </c>
      <c r="Y1662" s="233">
        <v>1440</v>
      </c>
      <c r="Z1662" s="236">
        <v>0.2</v>
      </c>
      <c r="AA1662" s="233">
        <v>1440</v>
      </c>
      <c r="AB1662" s="233">
        <v>0.2</v>
      </c>
      <c r="AC1662" s="237">
        <v>3600</v>
      </c>
      <c r="AD1662" s="232">
        <v>0.5</v>
      </c>
      <c r="AE1662" s="147">
        <v>720</v>
      </c>
      <c r="AF1662" s="226"/>
      <c r="AH1662" s="224" t="s">
        <v>51</v>
      </c>
    </row>
    <row r="1663" s="114" customFormat="1" ht="36" spans="1:34">
      <c r="A1663" s="223">
        <v>187</v>
      </c>
      <c r="B1663" s="223" t="s">
        <v>49</v>
      </c>
      <c r="C1663" s="223" t="s">
        <v>3784</v>
      </c>
      <c r="D1663" s="224" t="s">
        <v>51</v>
      </c>
      <c r="E1663" s="225" t="s">
        <v>3785</v>
      </c>
      <c r="F1663" s="224" t="s">
        <v>3790</v>
      </c>
      <c r="G1663" s="224" t="s">
        <v>114</v>
      </c>
      <c r="H1663" s="224" t="s">
        <v>4034</v>
      </c>
      <c r="I1663" s="224" t="s">
        <v>4035</v>
      </c>
      <c r="J1663" s="224" t="s">
        <v>4035</v>
      </c>
      <c r="K1663" s="224" t="s">
        <v>3819</v>
      </c>
      <c r="L1663" s="224" t="s">
        <v>3819</v>
      </c>
      <c r="M1663" s="227">
        <v>45916</v>
      </c>
      <c r="N1663" s="230">
        <v>45919</v>
      </c>
      <c r="O1663" s="230">
        <v>46283</v>
      </c>
      <c r="P1663" s="229">
        <v>28.8</v>
      </c>
      <c r="Q1663" s="225">
        <v>9000</v>
      </c>
      <c r="R1663" s="232">
        <v>0.08</v>
      </c>
      <c r="S1663" s="225">
        <v>720</v>
      </c>
      <c r="T1663" s="233">
        <v>20736</v>
      </c>
      <c r="U1663" s="233">
        <v>2073.6</v>
      </c>
      <c r="V1663" s="233">
        <v>0.1</v>
      </c>
      <c r="W1663" s="233">
        <v>8294.4</v>
      </c>
      <c r="X1663" s="233">
        <v>0.4</v>
      </c>
      <c r="Y1663" s="233">
        <v>4147.2</v>
      </c>
      <c r="Z1663" s="236">
        <v>0.2</v>
      </c>
      <c r="AA1663" s="233">
        <v>4147.2</v>
      </c>
      <c r="AB1663" s="233">
        <v>0.2</v>
      </c>
      <c r="AC1663" s="237">
        <v>10368</v>
      </c>
      <c r="AD1663" s="232">
        <v>0.5</v>
      </c>
      <c r="AE1663" s="147">
        <v>2073.6</v>
      </c>
      <c r="AF1663" s="226"/>
      <c r="AH1663" s="224" t="s">
        <v>51</v>
      </c>
    </row>
    <row r="1664" s="114" customFormat="1" ht="36" spans="1:34">
      <c r="A1664" s="223">
        <v>188</v>
      </c>
      <c r="B1664" s="223" t="s">
        <v>49</v>
      </c>
      <c r="C1664" s="223" t="s">
        <v>3784</v>
      </c>
      <c r="D1664" s="224" t="s">
        <v>51</v>
      </c>
      <c r="E1664" s="225" t="s">
        <v>3785</v>
      </c>
      <c r="F1664" s="224" t="s">
        <v>3790</v>
      </c>
      <c r="G1664" s="224" t="s">
        <v>114</v>
      </c>
      <c r="H1664" s="224" t="s">
        <v>4036</v>
      </c>
      <c r="I1664" s="224" t="s">
        <v>4037</v>
      </c>
      <c r="J1664" s="224" t="s">
        <v>4037</v>
      </c>
      <c r="K1664" s="224" t="s">
        <v>3823</v>
      </c>
      <c r="L1664" s="224" t="s">
        <v>3823</v>
      </c>
      <c r="M1664" s="227">
        <v>45928</v>
      </c>
      <c r="N1664" s="230">
        <v>45930</v>
      </c>
      <c r="O1664" s="230">
        <v>46294</v>
      </c>
      <c r="P1664" s="229">
        <v>30</v>
      </c>
      <c r="Q1664" s="225">
        <v>9000</v>
      </c>
      <c r="R1664" s="232">
        <v>0.08</v>
      </c>
      <c r="S1664" s="225">
        <v>720</v>
      </c>
      <c r="T1664" s="233">
        <v>21600</v>
      </c>
      <c r="U1664" s="233">
        <v>2160</v>
      </c>
      <c r="V1664" s="233">
        <v>0.1</v>
      </c>
      <c r="W1664" s="233">
        <v>8640</v>
      </c>
      <c r="X1664" s="233">
        <v>0.4</v>
      </c>
      <c r="Y1664" s="233">
        <v>4320</v>
      </c>
      <c r="Z1664" s="236">
        <v>0.2</v>
      </c>
      <c r="AA1664" s="233">
        <v>4320</v>
      </c>
      <c r="AB1664" s="233">
        <v>0.2</v>
      </c>
      <c r="AC1664" s="237">
        <v>10800</v>
      </c>
      <c r="AD1664" s="232">
        <v>0.5</v>
      </c>
      <c r="AE1664" s="147">
        <v>2160</v>
      </c>
      <c r="AF1664" s="226"/>
      <c r="AH1664" s="224" t="s">
        <v>51</v>
      </c>
    </row>
    <row r="1665" s="114" customFormat="1" ht="36" spans="1:34">
      <c r="A1665" s="223">
        <v>189</v>
      </c>
      <c r="B1665" s="223" t="s">
        <v>49</v>
      </c>
      <c r="C1665" s="223" t="s">
        <v>3784</v>
      </c>
      <c r="D1665" s="224" t="s">
        <v>51</v>
      </c>
      <c r="E1665" s="225" t="s">
        <v>3785</v>
      </c>
      <c r="F1665" s="224" t="s">
        <v>1388</v>
      </c>
      <c r="G1665" s="224" t="s">
        <v>114</v>
      </c>
      <c r="H1665" s="224" t="s">
        <v>4036</v>
      </c>
      <c r="I1665" s="224" t="s">
        <v>4037</v>
      </c>
      <c r="J1665" s="224" t="s">
        <v>4037</v>
      </c>
      <c r="K1665" s="224" t="s">
        <v>3823</v>
      </c>
      <c r="L1665" s="224" t="s">
        <v>3823</v>
      </c>
      <c r="M1665" s="227">
        <v>45928</v>
      </c>
      <c r="N1665" s="230">
        <v>45930</v>
      </c>
      <c r="O1665" s="230">
        <v>46294</v>
      </c>
      <c r="P1665" s="229">
        <v>30</v>
      </c>
      <c r="Q1665" s="225">
        <v>9000</v>
      </c>
      <c r="R1665" s="232">
        <v>0.08</v>
      </c>
      <c r="S1665" s="225">
        <v>720</v>
      </c>
      <c r="T1665" s="233">
        <v>21600</v>
      </c>
      <c r="U1665" s="233">
        <v>2160</v>
      </c>
      <c r="V1665" s="233">
        <v>0.1</v>
      </c>
      <c r="W1665" s="233">
        <v>8640</v>
      </c>
      <c r="X1665" s="233">
        <v>0.4</v>
      </c>
      <c r="Y1665" s="233">
        <v>4320</v>
      </c>
      <c r="Z1665" s="236">
        <v>0.2</v>
      </c>
      <c r="AA1665" s="233">
        <v>4320</v>
      </c>
      <c r="AB1665" s="233">
        <v>0.2</v>
      </c>
      <c r="AC1665" s="237">
        <v>10800</v>
      </c>
      <c r="AD1665" s="232">
        <v>0.5</v>
      </c>
      <c r="AE1665" s="147">
        <v>2160</v>
      </c>
      <c r="AF1665" s="226"/>
      <c r="AH1665" s="224" t="s">
        <v>51</v>
      </c>
    </row>
    <row r="1666" s="114" customFormat="1" ht="36" spans="1:34">
      <c r="A1666" s="223">
        <v>190</v>
      </c>
      <c r="B1666" s="223" t="s">
        <v>49</v>
      </c>
      <c r="C1666" s="223" t="s">
        <v>3784</v>
      </c>
      <c r="D1666" s="224" t="s">
        <v>51</v>
      </c>
      <c r="E1666" s="225" t="s">
        <v>3785</v>
      </c>
      <c r="F1666" s="224" t="s">
        <v>3786</v>
      </c>
      <c r="G1666" s="224" t="s">
        <v>114</v>
      </c>
      <c r="H1666" s="224" t="s">
        <v>4038</v>
      </c>
      <c r="I1666" s="224" t="s">
        <v>4033</v>
      </c>
      <c r="J1666" s="224" t="s">
        <v>4033</v>
      </c>
      <c r="K1666" s="224" t="s">
        <v>3819</v>
      </c>
      <c r="L1666" s="224" t="s">
        <v>3819</v>
      </c>
      <c r="M1666" s="227">
        <v>45916</v>
      </c>
      <c r="N1666" s="230">
        <v>45919</v>
      </c>
      <c r="O1666" s="230">
        <v>46283</v>
      </c>
      <c r="P1666" s="229">
        <v>13</v>
      </c>
      <c r="Q1666" s="225">
        <v>9000</v>
      </c>
      <c r="R1666" s="232">
        <v>0.08</v>
      </c>
      <c r="S1666" s="225">
        <v>720</v>
      </c>
      <c r="T1666" s="233">
        <v>9360</v>
      </c>
      <c r="U1666" s="233">
        <v>936</v>
      </c>
      <c r="V1666" s="233">
        <v>0.1</v>
      </c>
      <c r="W1666" s="233">
        <v>3744</v>
      </c>
      <c r="X1666" s="233">
        <v>0.4</v>
      </c>
      <c r="Y1666" s="233">
        <v>1872</v>
      </c>
      <c r="Z1666" s="236">
        <v>0.2</v>
      </c>
      <c r="AA1666" s="233">
        <v>1872</v>
      </c>
      <c r="AB1666" s="233">
        <v>0.2</v>
      </c>
      <c r="AC1666" s="237">
        <v>4680</v>
      </c>
      <c r="AD1666" s="232">
        <v>0.5</v>
      </c>
      <c r="AE1666" s="147">
        <v>936</v>
      </c>
      <c r="AF1666" s="226"/>
      <c r="AH1666" s="224" t="s">
        <v>51</v>
      </c>
    </row>
    <row r="1667" s="114" customFormat="1" ht="36" spans="1:34">
      <c r="A1667" s="223">
        <v>191</v>
      </c>
      <c r="B1667" s="223" t="s">
        <v>49</v>
      </c>
      <c r="C1667" s="223" t="s">
        <v>3784</v>
      </c>
      <c r="D1667" s="224" t="s">
        <v>51</v>
      </c>
      <c r="E1667" s="225" t="s">
        <v>3785</v>
      </c>
      <c r="F1667" s="224" t="s">
        <v>3790</v>
      </c>
      <c r="G1667" s="224" t="s">
        <v>114</v>
      </c>
      <c r="H1667" s="224" t="s">
        <v>4038</v>
      </c>
      <c r="I1667" s="224" t="s">
        <v>4033</v>
      </c>
      <c r="J1667" s="224" t="s">
        <v>4033</v>
      </c>
      <c r="K1667" s="224" t="s">
        <v>3819</v>
      </c>
      <c r="L1667" s="224" t="s">
        <v>3819</v>
      </c>
      <c r="M1667" s="227">
        <v>45916</v>
      </c>
      <c r="N1667" s="230">
        <v>45919</v>
      </c>
      <c r="O1667" s="230">
        <v>46283</v>
      </c>
      <c r="P1667" s="229">
        <v>10</v>
      </c>
      <c r="Q1667" s="225">
        <v>9000</v>
      </c>
      <c r="R1667" s="232">
        <v>0.08</v>
      </c>
      <c r="S1667" s="225">
        <v>720</v>
      </c>
      <c r="T1667" s="233">
        <v>7200</v>
      </c>
      <c r="U1667" s="233">
        <v>720</v>
      </c>
      <c r="V1667" s="233">
        <v>0.1</v>
      </c>
      <c r="W1667" s="233">
        <v>2880</v>
      </c>
      <c r="X1667" s="233">
        <v>0.4</v>
      </c>
      <c r="Y1667" s="233">
        <v>1440</v>
      </c>
      <c r="Z1667" s="236">
        <v>0.2</v>
      </c>
      <c r="AA1667" s="233">
        <v>1440</v>
      </c>
      <c r="AB1667" s="233">
        <v>0.2</v>
      </c>
      <c r="AC1667" s="237">
        <v>3600</v>
      </c>
      <c r="AD1667" s="232">
        <v>0.5</v>
      </c>
      <c r="AE1667" s="147">
        <v>720</v>
      </c>
      <c r="AF1667" s="226"/>
      <c r="AH1667" s="224" t="s">
        <v>51</v>
      </c>
    </row>
    <row r="1668" s="114" customFormat="1" ht="36" spans="1:34">
      <c r="A1668" s="223">
        <v>192</v>
      </c>
      <c r="B1668" s="223" t="s">
        <v>49</v>
      </c>
      <c r="C1668" s="223" t="s">
        <v>3767</v>
      </c>
      <c r="D1668" s="224" t="s">
        <v>51</v>
      </c>
      <c r="E1668" s="225" t="s">
        <v>3785</v>
      </c>
      <c r="F1668" s="224" t="s">
        <v>3786</v>
      </c>
      <c r="G1668" s="224" t="s">
        <v>114</v>
      </c>
      <c r="H1668" s="224" t="s">
        <v>4039</v>
      </c>
      <c r="I1668" s="224" t="s">
        <v>4040</v>
      </c>
      <c r="J1668" s="224" t="s">
        <v>4040</v>
      </c>
      <c r="K1668" s="224" t="s">
        <v>3770</v>
      </c>
      <c r="L1668" s="224" t="s">
        <v>3770</v>
      </c>
      <c r="M1668" s="227">
        <v>45902</v>
      </c>
      <c r="N1668" s="230">
        <v>45903</v>
      </c>
      <c r="O1668" s="230">
        <v>46267</v>
      </c>
      <c r="P1668" s="229">
        <v>21</v>
      </c>
      <c r="Q1668" s="225">
        <v>9000</v>
      </c>
      <c r="R1668" s="232">
        <v>0.08</v>
      </c>
      <c r="S1668" s="225">
        <v>720</v>
      </c>
      <c r="T1668" s="233">
        <v>15120</v>
      </c>
      <c r="U1668" s="233">
        <v>1512</v>
      </c>
      <c r="V1668" s="233">
        <v>0.1</v>
      </c>
      <c r="W1668" s="233">
        <v>6048</v>
      </c>
      <c r="X1668" s="233">
        <v>0.4</v>
      </c>
      <c r="Y1668" s="233">
        <v>3024</v>
      </c>
      <c r="Z1668" s="236">
        <v>0.2</v>
      </c>
      <c r="AA1668" s="233">
        <v>3024</v>
      </c>
      <c r="AB1668" s="233">
        <v>0.2</v>
      </c>
      <c r="AC1668" s="237">
        <v>7560</v>
      </c>
      <c r="AD1668" s="232">
        <v>0.5</v>
      </c>
      <c r="AE1668" s="147">
        <v>1512</v>
      </c>
      <c r="AF1668" s="226"/>
      <c r="AH1668" s="224" t="s">
        <v>51</v>
      </c>
    </row>
    <row r="1669" s="114" customFormat="1" ht="48" spans="1:34">
      <c r="A1669" s="223">
        <v>193</v>
      </c>
      <c r="B1669" s="223" t="s">
        <v>49</v>
      </c>
      <c r="C1669" s="223" t="s">
        <v>3767</v>
      </c>
      <c r="D1669" s="224" t="s">
        <v>51</v>
      </c>
      <c r="E1669" s="225" t="s">
        <v>3785</v>
      </c>
      <c r="F1669" s="224" t="s">
        <v>3786</v>
      </c>
      <c r="G1669" s="224" t="s">
        <v>114</v>
      </c>
      <c r="H1669" s="224" t="s">
        <v>4041</v>
      </c>
      <c r="I1669" s="224" t="s">
        <v>4042</v>
      </c>
      <c r="J1669" s="224" t="s">
        <v>4042</v>
      </c>
      <c r="K1669" s="224" t="s">
        <v>4043</v>
      </c>
      <c r="L1669" s="224" t="s">
        <v>4043</v>
      </c>
      <c r="M1669" s="227">
        <v>45916</v>
      </c>
      <c r="N1669" s="230">
        <v>45920</v>
      </c>
      <c r="O1669" s="230">
        <v>46284</v>
      </c>
      <c r="P1669" s="229">
        <v>60</v>
      </c>
      <c r="Q1669" s="225">
        <v>9000</v>
      </c>
      <c r="R1669" s="232">
        <v>0.08</v>
      </c>
      <c r="S1669" s="225">
        <v>720</v>
      </c>
      <c r="T1669" s="233">
        <v>43200</v>
      </c>
      <c r="U1669" s="233">
        <v>4320</v>
      </c>
      <c r="V1669" s="233">
        <v>0.1</v>
      </c>
      <c r="W1669" s="233">
        <v>17280</v>
      </c>
      <c r="X1669" s="233">
        <v>0.4</v>
      </c>
      <c r="Y1669" s="233">
        <v>8640</v>
      </c>
      <c r="Z1669" s="236">
        <v>0.2</v>
      </c>
      <c r="AA1669" s="233">
        <v>8640</v>
      </c>
      <c r="AB1669" s="233">
        <v>0.2</v>
      </c>
      <c r="AC1669" s="237">
        <v>21600</v>
      </c>
      <c r="AD1669" s="232">
        <v>0.5</v>
      </c>
      <c r="AE1669" s="147">
        <v>4320</v>
      </c>
      <c r="AF1669" s="226"/>
      <c r="AH1669" s="224" t="s">
        <v>51</v>
      </c>
    </row>
    <row r="1670" s="114" customFormat="1" ht="48" spans="1:34">
      <c r="A1670" s="223">
        <v>194</v>
      </c>
      <c r="B1670" s="223" t="s">
        <v>49</v>
      </c>
      <c r="C1670" s="223" t="s">
        <v>3793</v>
      </c>
      <c r="D1670" s="224" t="s">
        <v>51</v>
      </c>
      <c r="E1670" s="224" t="s">
        <v>3785</v>
      </c>
      <c r="F1670" s="224" t="s">
        <v>3908</v>
      </c>
      <c r="G1670" s="224" t="s">
        <v>114</v>
      </c>
      <c r="H1670" s="224" t="s">
        <v>4044</v>
      </c>
      <c r="I1670" s="224" t="s">
        <v>4045</v>
      </c>
      <c r="J1670" s="224" t="s">
        <v>4045</v>
      </c>
      <c r="K1670" s="224" t="s">
        <v>3796</v>
      </c>
      <c r="L1670" s="224" t="s">
        <v>3796</v>
      </c>
      <c r="M1670" s="227">
        <v>45979</v>
      </c>
      <c r="N1670" s="227">
        <v>45981</v>
      </c>
      <c r="O1670" s="227">
        <v>46345</v>
      </c>
      <c r="P1670" s="229">
        <v>76.9</v>
      </c>
      <c r="Q1670" s="229">
        <v>9000</v>
      </c>
      <c r="R1670" s="232">
        <v>0.08</v>
      </c>
      <c r="S1670" s="225">
        <v>720</v>
      </c>
      <c r="T1670" s="233">
        <v>55368</v>
      </c>
      <c r="U1670" s="233">
        <v>5536.8</v>
      </c>
      <c r="V1670" s="233">
        <v>0.1</v>
      </c>
      <c r="W1670" s="233">
        <v>22147.2</v>
      </c>
      <c r="X1670" s="233">
        <v>0.4</v>
      </c>
      <c r="Y1670" s="233">
        <v>11073.6</v>
      </c>
      <c r="Z1670" s="236">
        <v>0.2</v>
      </c>
      <c r="AA1670" s="233">
        <v>11073.6</v>
      </c>
      <c r="AB1670" s="233">
        <v>0.2</v>
      </c>
      <c r="AC1670" s="237">
        <v>27684</v>
      </c>
      <c r="AD1670" s="232">
        <v>0.5</v>
      </c>
      <c r="AE1670" s="147">
        <v>5536.8</v>
      </c>
      <c r="AF1670" s="226"/>
      <c r="AH1670" s="224" t="s">
        <v>51</v>
      </c>
    </row>
    <row r="1671" s="114" customFormat="1" ht="48" spans="1:34">
      <c r="A1671" s="223">
        <v>195</v>
      </c>
      <c r="B1671" s="223" t="s">
        <v>49</v>
      </c>
      <c r="C1671" s="223" t="s">
        <v>3829</v>
      </c>
      <c r="D1671" s="224" t="s">
        <v>51</v>
      </c>
      <c r="E1671" s="224" t="s">
        <v>3785</v>
      </c>
      <c r="F1671" s="224" t="s">
        <v>3786</v>
      </c>
      <c r="G1671" s="224" t="s">
        <v>114</v>
      </c>
      <c r="H1671" s="224" t="s">
        <v>4046</v>
      </c>
      <c r="I1671" s="224" t="s">
        <v>4026</v>
      </c>
      <c r="J1671" s="224" t="s">
        <v>4026</v>
      </c>
      <c r="K1671" s="224" t="s">
        <v>4047</v>
      </c>
      <c r="L1671" s="224" t="s">
        <v>4047</v>
      </c>
      <c r="M1671" s="227">
        <v>45979</v>
      </c>
      <c r="N1671" s="227">
        <v>45991</v>
      </c>
      <c r="O1671" s="227">
        <v>46355</v>
      </c>
      <c r="P1671" s="229">
        <v>225</v>
      </c>
      <c r="Q1671" s="229">
        <v>9000</v>
      </c>
      <c r="R1671" s="232">
        <v>0.08</v>
      </c>
      <c r="S1671" s="225">
        <v>720</v>
      </c>
      <c r="T1671" s="233">
        <v>162000</v>
      </c>
      <c r="U1671" s="233">
        <v>16200</v>
      </c>
      <c r="V1671" s="233">
        <v>0.1</v>
      </c>
      <c r="W1671" s="233">
        <v>64800</v>
      </c>
      <c r="X1671" s="233">
        <v>0.4</v>
      </c>
      <c r="Y1671" s="233">
        <v>32400</v>
      </c>
      <c r="Z1671" s="236">
        <v>0.2</v>
      </c>
      <c r="AA1671" s="233">
        <v>32400</v>
      </c>
      <c r="AB1671" s="233">
        <v>0.2</v>
      </c>
      <c r="AC1671" s="237">
        <v>81000</v>
      </c>
      <c r="AD1671" s="232">
        <v>0.5</v>
      </c>
      <c r="AE1671" s="147">
        <v>16200</v>
      </c>
      <c r="AF1671" s="226"/>
      <c r="AH1671" s="224" t="s">
        <v>51</v>
      </c>
    </row>
    <row r="1672" s="114" customFormat="1" ht="48" spans="1:34">
      <c r="A1672" s="223">
        <v>196</v>
      </c>
      <c r="B1672" s="223" t="s">
        <v>49</v>
      </c>
      <c r="C1672" s="223" t="s">
        <v>3829</v>
      </c>
      <c r="D1672" s="224" t="s">
        <v>51</v>
      </c>
      <c r="E1672" s="224" t="s">
        <v>3785</v>
      </c>
      <c r="F1672" s="224" t="s">
        <v>3786</v>
      </c>
      <c r="G1672" s="224" t="s">
        <v>114</v>
      </c>
      <c r="H1672" s="224" t="s">
        <v>4048</v>
      </c>
      <c r="I1672" s="224" t="s">
        <v>4049</v>
      </c>
      <c r="J1672" s="224" t="s">
        <v>4049</v>
      </c>
      <c r="K1672" s="224" t="s">
        <v>4050</v>
      </c>
      <c r="L1672" s="224" t="s">
        <v>4050</v>
      </c>
      <c r="M1672" s="227">
        <v>45989</v>
      </c>
      <c r="N1672" s="227">
        <v>45991</v>
      </c>
      <c r="O1672" s="227">
        <v>46356</v>
      </c>
      <c r="P1672" s="229">
        <v>185</v>
      </c>
      <c r="Q1672" s="229">
        <v>9000</v>
      </c>
      <c r="R1672" s="232">
        <v>0.08</v>
      </c>
      <c r="S1672" s="225">
        <v>720</v>
      </c>
      <c r="T1672" s="233">
        <v>133200</v>
      </c>
      <c r="U1672" s="233">
        <v>13320</v>
      </c>
      <c r="V1672" s="233">
        <v>0.1</v>
      </c>
      <c r="W1672" s="233">
        <v>53280</v>
      </c>
      <c r="X1672" s="233">
        <v>0.4</v>
      </c>
      <c r="Y1672" s="233">
        <v>26640</v>
      </c>
      <c r="Z1672" s="236">
        <v>0.2</v>
      </c>
      <c r="AA1672" s="233">
        <v>26640</v>
      </c>
      <c r="AB1672" s="233">
        <v>0.2</v>
      </c>
      <c r="AC1672" s="237">
        <v>66600</v>
      </c>
      <c r="AD1672" s="232">
        <v>0.5</v>
      </c>
      <c r="AE1672" s="147">
        <v>13320</v>
      </c>
      <c r="AF1672" s="226"/>
      <c r="AH1672" s="224" t="s">
        <v>51</v>
      </c>
    </row>
    <row r="1673" s="114" customFormat="1" ht="48" spans="1:34">
      <c r="A1673" s="223">
        <v>197</v>
      </c>
      <c r="B1673" s="223" t="s">
        <v>49</v>
      </c>
      <c r="C1673" s="223" t="s">
        <v>3829</v>
      </c>
      <c r="D1673" s="224" t="s">
        <v>51</v>
      </c>
      <c r="E1673" s="224" t="s">
        <v>3785</v>
      </c>
      <c r="F1673" s="224" t="s">
        <v>3790</v>
      </c>
      <c r="G1673" s="224" t="s">
        <v>114</v>
      </c>
      <c r="H1673" s="224" t="s">
        <v>4048</v>
      </c>
      <c r="I1673" s="224" t="s">
        <v>4049</v>
      </c>
      <c r="J1673" s="224" t="s">
        <v>4049</v>
      </c>
      <c r="K1673" s="224" t="s">
        <v>4050</v>
      </c>
      <c r="L1673" s="224" t="s">
        <v>4050</v>
      </c>
      <c r="M1673" s="227">
        <v>45989</v>
      </c>
      <c r="N1673" s="227">
        <v>45991</v>
      </c>
      <c r="O1673" s="227">
        <v>46356</v>
      </c>
      <c r="P1673" s="229">
        <v>71</v>
      </c>
      <c r="Q1673" s="229">
        <v>9000</v>
      </c>
      <c r="R1673" s="232">
        <v>0.08</v>
      </c>
      <c r="S1673" s="225">
        <v>720</v>
      </c>
      <c r="T1673" s="233">
        <v>51120</v>
      </c>
      <c r="U1673" s="233">
        <v>5112</v>
      </c>
      <c r="V1673" s="233">
        <v>0.1</v>
      </c>
      <c r="W1673" s="233">
        <v>20448</v>
      </c>
      <c r="X1673" s="233">
        <v>0.4</v>
      </c>
      <c r="Y1673" s="233">
        <v>10224</v>
      </c>
      <c r="Z1673" s="236">
        <v>0.2</v>
      </c>
      <c r="AA1673" s="233">
        <v>10224</v>
      </c>
      <c r="AB1673" s="233">
        <v>0.2</v>
      </c>
      <c r="AC1673" s="237">
        <v>25560</v>
      </c>
      <c r="AD1673" s="232">
        <v>0.5</v>
      </c>
      <c r="AE1673" s="147">
        <v>5112</v>
      </c>
      <c r="AF1673" s="226"/>
      <c r="AH1673" s="224" t="s">
        <v>51</v>
      </c>
    </row>
    <row r="1674" s="114" customFormat="1" ht="48" spans="1:34">
      <c r="A1674" s="223">
        <v>198</v>
      </c>
      <c r="B1674" s="223" t="s">
        <v>49</v>
      </c>
      <c r="C1674" s="223" t="s">
        <v>3793</v>
      </c>
      <c r="D1674" s="224" t="s">
        <v>51</v>
      </c>
      <c r="E1674" s="224" t="s">
        <v>3785</v>
      </c>
      <c r="F1674" s="224" t="s">
        <v>3908</v>
      </c>
      <c r="G1674" s="224" t="s">
        <v>114</v>
      </c>
      <c r="H1674" s="224" t="s">
        <v>4051</v>
      </c>
      <c r="I1674" s="224" t="s">
        <v>4052</v>
      </c>
      <c r="J1674" s="224" t="s">
        <v>4052</v>
      </c>
      <c r="K1674" s="224" t="s">
        <v>3796</v>
      </c>
      <c r="L1674" s="224" t="s">
        <v>3796</v>
      </c>
      <c r="M1674" s="227">
        <v>45989</v>
      </c>
      <c r="N1674" s="227">
        <v>45991</v>
      </c>
      <c r="O1674" s="227">
        <v>46355</v>
      </c>
      <c r="P1674" s="229">
        <v>74.5</v>
      </c>
      <c r="Q1674" s="229">
        <v>9000</v>
      </c>
      <c r="R1674" s="232">
        <v>0.08</v>
      </c>
      <c r="S1674" s="225">
        <v>720</v>
      </c>
      <c r="T1674" s="233">
        <v>53640</v>
      </c>
      <c r="U1674" s="233">
        <v>5364</v>
      </c>
      <c r="V1674" s="233">
        <v>0.1</v>
      </c>
      <c r="W1674" s="233">
        <v>21456</v>
      </c>
      <c r="X1674" s="233">
        <v>0.4</v>
      </c>
      <c r="Y1674" s="233">
        <v>10728</v>
      </c>
      <c r="Z1674" s="236">
        <v>0.2</v>
      </c>
      <c r="AA1674" s="233">
        <v>10728</v>
      </c>
      <c r="AB1674" s="233">
        <v>0.2</v>
      </c>
      <c r="AC1674" s="237">
        <v>26820</v>
      </c>
      <c r="AD1674" s="232">
        <v>0.5</v>
      </c>
      <c r="AE1674" s="147">
        <v>5364</v>
      </c>
      <c r="AF1674" s="226"/>
      <c r="AH1674" s="224" t="s">
        <v>51</v>
      </c>
    </row>
    <row r="1675" s="114" customFormat="1" ht="48" spans="1:34">
      <c r="A1675" s="223">
        <v>199</v>
      </c>
      <c r="B1675" s="223" t="s">
        <v>49</v>
      </c>
      <c r="C1675" s="223" t="s">
        <v>3793</v>
      </c>
      <c r="D1675" s="224" t="s">
        <v>51</v>
      </c>
      <c r="E1675" s="224" t="s">
        <v>3785</v>
      </c>
      <c r="F1675" s="224" t="s">
        <v>3908</v>
      </c>
      <c r="G1675" s="224" t="s">
        <v>114</v>
      </c>
      <c r="H1675" s="224" t="s">
        <v>4053</v>
      </c>
      <c r="I1675" s="224" t="s">
        <v>4054</v>
      </c>
      <c r="J1675" s="224" t="s">
        <v>4054</v>
      </c>
      <c r="K1675" s="224" t="s">
        <v>3796</v>
      </c>
      <c r="L1675" s="224" t="s">
        <v>3796</v>
      </c>
      <c r="M1675" s="227">
        <v>45989</v>
      </c>
      <c r="N1675" s="227">
        <v>45991</v>
      </c>
      <c r="O1675" s="227">
        <v>46355</v>
      </c>
      <c r="P1675" s="229">
        <v>71.12</v>
      </c>
      <c r="Q1675" s="229">
        <v>9000</v>
      </c>
      <c r="R1675" s="232">
        <v>0.08</v>
      </c>
      <c r="S1675" s="225">
        <v>720</v>
      </c>
      <c r="T1675" s="233">
        <v>51206.4</v>
      </c>
      <c r="U1675" s="233">
        <v>5120.64</v>
      </c>
      <c r="V1675" s="233">
        <v>0.1</v>
      </c>
      <c r="W1675" s="233">
        <v>20482.56</v>
      </c>
      <c r="X1675" s="233">
        <v>0.4</v>
      </c>
      <c r="Y1675" s="233">
        <v>10241.28</v>
      </c>
      <c r="Z1675" s="236">
        <v>0.2</v>
      </c>
      <c r="AA1675" s="233">
        <v>10241.28</v>
      </c>
      <c r="AB1675" s="233">
        <v>0.2</v>
      </c>
      <c r="AC1675" s="237">
        <v>25603.2</v>
      </c>
      <c r="AD1675" s="232">
        <v>0.5</v>
      </c>
      <c r="AE1675" s="147">
        <v>5120.64</v>
      </c>
      <c r="AF1675" s="226"/>
      <c r="AH1675" s="224" t="s">
        <v>51</v>
      </c>
    </row>
    <row r="1676" s="114" customFormat="1" ht="48" spans="1:34">
      <c r="A1676" s="223">
        <v>200</v>
      </c>
      <c r="B1676" s="223" t="s">
        <v>49</v>
      </c>
      <c r="C1676" s="223" t="s">
        <v>3793</v>
      </c>
      <c r="D1676" s="224" t="s">
        <v>51</v>
      </c>
      <c r="E1676" s="224" t="s">
        <v>3785</v>
      </c>
      <c r="F1676" s="224" t="s">
        <v>3790</v>
      </c>
      <c r="G1676" s="224" t="s">
        <v>114</v>
      </c>
      <c r="H1676" s="224" t="s">
        <v>4055</v>
      </c>
      <c r="I1676" s="224" t="s">
        <v>4056</v>
      </c>
      <c r="J1676" s="224" t="s">
        <v>4056</v>
      </c>
      <c r="K1676" s="224" t="s">
        <v>3796</v>
      </c>
      <c r="L1676" s="224" t="s">
        <v>3796</v>
      </c>
      <c r="M1676" s="227">
        <v>45989</v>
      </c>
      <c r="N1676" s="227">
        <v>45991</v>
      </c>
      <c r="O1676" s="227">
        <v>46355</v>
      </c>
      <c r="P1676" s="229">
        <v>70</v>
      </c>
      <c r="Q1676" s="229">
        <v>9000</v>
      </c>
      <c r="R1676" s="232">
        <v>0.08</v>
      </c>
      <c r="S1676" s="225">
        <v>720</v>
      </c>
      <c r="T1676" s="233">
        <v>50400</v>
      </c>
      <c r="U1676" s="233">
        <v>5040</v>
      </c>
      <c r="V1676" s="233">
        <v>0.1</v>
      </c>
      <c r="W1676" s="233">
        <v>20160</v>
      </c>
      <c r="X1676" s="233">
        <v>0.4</v>
      </c>
      <c r="Y1676" s="233">
        <v>10080</v>
      </c>
      <c r="Z1676" s="236">
        <v>0.2</v>
      </c>
      <c r="AA1676" s="233">
        <v>10080</v>
      </c>
      <c r="AB1676" s="233">
        <v>0.2</v>
      </c>
      <c r="AC1676" s="237">
        <v>25200</v>
      </c>
      <c r="AD1676" s="232">
        <v>0.5</v>
      </c>
      <c r="AE1676" s="147">
        <v>5040</v>
      </c>
      <c r="AF1676" s="226"/>
      <c r="AH1676" s="224" t="s">
        <v>51</v>
      </c>
    </row>
    <row r="1677" s="114" customFormat="1" ht="36" spans="1:34">
      <c r="A1677" s="223">
        <v>201</v>
      </c>
      <c r="B1677" s="223" t="s">
        <v>49</v>
      </c>
      <c r="C1677" s="223" t="s">
        <v>3784</v>
      </c>
      <c r="D1677" s="224" t="s">
        <v>51</v>
      </c>
      <c r="E1677" s="224" t="s">
        <v>3785</v>
      </c>
      <c r="F1677" s="224" t="s">
        <v>3790</v>
      </c>
      <c r="G1677" s="224" t="s">
        <v>114</v>
      </c>
      <c r="H1677" s="224" t="s">
        <v>4057</v>
      </c>
      <c r="I1677" s="224" t="s">
        <v>4058</v>
      </c>
      <c r="J1677" s="224" t="s">
        <v>4058</v>
      </c>
      <c r="K1677" s="224" t="s">
        <v>3828</v>
      </c>
      <c r="L1677" s="224" t="s">
        <v>3828</v>
      </c>
      <c r="M1677" s="227">
        <v>45992</v>
      </c>
      <c r="N1677" s="227">
        <v>45994</v>
      </c>
      <c r="O1677" s="227">
        <v>46358</v>
      </c>
      <c r="P1677" s="229">
        <v>30</v>
      </c>
      <c r="Q1677" s="229">
        <v>9000</v>
      </c>
      <c r="R1677" s="232">
        <v>0.08</v>
      </c>
      <c r="S1677" s="225">
        <v>720</v>
      </c>
      <c r="T1677" s="233">
        <v>21600</v>
      </c>
      <c r="U1677" s="233">
        <v>2160</v>
      </c>
      <c r="V1677" s="233">
        <v>0.1</v>
      </c>
      <c r="W1677" s="233">
        <v>8640</v>
      </c>
      <c r="X1677" s="233">
        <v>0.4</v>
      </c>
      <c r="Y1677" s="233">
        <v>4320</v>
      </c>
      <c r="Z1677" s="236">
        <v>0.2</v>
      </c>
      <c r="AA1677" s="233">
        <v>4320</v>
      </c>
      <c r="AB1677" s="233">
        <v>0.2</v>
      </c>
      <c r="AC1677" s="237">
        <v>10800</v>
      </c>
      <c r="AD1677" s="232">
        <v>0.5</v>
      </c>
      <c r="AE1677" s="147">
        <v>2160</v>
      </c>
      <c r="AF1677" s="226"/>
      <c r="AH1677" s="224" t="s">
        <v>51</v>
      </c>
    </row>
    <row r="1678" s="114" customFormat="1" ht="36" spans="1:34">
      <c r="A1678" s="223">
        <v>202</v>
      </c>
      <c r="B1678" s="223" t="s">
        <v>49</v>
      </c>
      <c r="C1678" s="223" t="s">
        <v>3784</v>
      </c>
      <c r="D1678" s="224" t="s">
        <v>51</v>
      </c>
      <c r="E1678" s="224" t="s">
        <v>3785</v>
      </c>
      <c r="F1678" s="224" t="s">
        <v>3786</v>
      </c>
      <c r="G1678" s="224" t="s">
        <v>114</v>
      </c>
      <c r="H1678" s="224" t="s">
        <v>4057</v>
      </c>
      <c r="I1678" s="224" t="s">
        <v>4058</v>
      </c>
      <c r="J1678" s="224" t="s">
        <v>4058</v>
      </c>
      <c r="K1678" s="224" t="s">
        <v>3828</v>
      </c>
      <c r="L1678" s="224" t="s">
        <v>3828</v>
      </c>
      <c r="M1678" s="227">
        <v>45992</v>
      </c>
      <c r="N1678" s="227">
        <v>45994</v>
      </c>
      <c r="O1678" s="227">
        <v>46358</v>
      </c>
      <c r="P1678" s="229">
        <v>17.97</v>
      </c>
      <c r="Q1678" s="229">
        <v>9000</v>
      </c>
      <c r="R1678" s="232">
        <v>0.08</v>
      </c>
      <c r="S1678" s="225">
        <v>720</v>
      </c>
      <c r="T1678" s="233">
        <v>12938.4</v>
      </c>
      <c r="U1678" s="233">
        <v>1293.84</v>
      </c>
      <c r="V1678" s="233">
        <v>0.1</v>
      </c>
      <c r="W1678" s="233">
        <v>5175.36</v>
      </c>
      <c r="X1678" s="233">
        <v>0.4</v>
      </c>
      <c r="Y1678" s="233">
        <v>2587.68</v>
      </c>
      <c r="Z1678" s="236">
        <v>0.2</v>
      </c>
      <c r="AA1678" s="233">
        <v>2587.68</v>
      </c>
      <c r="AB1678" s="233">
        <v>0.2</v>
      </c>
      <c r="AC1678" s="237">
        <v>6469.2</v>
      </c>
      <c r="AD1678" s="232">
        <v>0.5</v>
      </c>
      <c r="AE1678" s="147">
        <v>1293.84</v>
      </c>
      <c r="AF1678" s="226"/>
      <c r="AH1678" s="224" t="s">
        <v>51</v>
      </c>
    </row>
    <row r="1679" s="114" customFormat="1" ht="36" spans="1:34">
      <c r="A1679" s="223">
        <v>203</v>
      </c>
      <c r="B1679" s="223" t="s">
        <v>49</v>
      </c>
      <c r="C1679" s="223" t="s">
        <v>3784</v>
      </c>
      <c r="D1679" s="224" t="s">
        <v>51</v>
      </c>
      <c r="E1679" s="224" t="s">
        <v>3785</v>
      </c>
      <c r="F1679" s="224" t="s">
        <v>4059</v>
      </c>
      <c r="G1679" s="224" t="s">
        <v>114</v>
      </c>
      <c r="H1679" s="224" t="s">
        <v>4057</v>
      </c>
      <c r="I1679" s="224" t="s">
        <v>4058</v>
      </c>
      <c r="J1679" s="224" t="s">
        <v>4058</v>
      </c>
      <c r="K1679" s="224" t="s">
        <v>3828</v>
      </c>
      <c r="L1679" s="224" t="s">
        <v>3828</v>
      </c>
      <c r="M1679" s="227">
        <v>45992</v>
      </c>
      <c r="N1679" s="227">
        <v>45994</v>
      </c>
      <c r="O1679" s="227">
        <v>46358</v>
      </c>
      <c r="P1679" s="229">
        <v>20</v>
      </c>
      <c r="Q1679" s="229">
        <v>9000</v>
      </c>
      <c r="R1679" s="232">
        <v>0.08</v>
      </c>
      <c r="S1679" s="225">
        <v>720</v>
      </c>
      <c r="T1679" s="233">
        <v>14400</v>
      </c>
      <c r="U1679" s="233">
        <v>1440</v>
      </c>
      <c r="V1679" s="233">
        <v>0.1</v>
      </c>
      <c r="W1679" s="233">
        <v>5760</v>
      </c>
      <c r="X1679" s="233">
        <v>0.4</v>
      </c>
      <c r="Y1679" s="233">
        <v>2880</v>
      </c>
      <c r="Z1679" s="236">
        <v>0.2</v>
      </c>
      <c r="AA1679" s="233">
        <v>2880</v>
      </c>
      <c r="AB1679" s="233">
        <v>0.2</v>
      </c>
      <c r="AC1679" s="237">
        <v>7200</v>
      </c>
      <c r="AD1679" s="232">
        <v>0.5</v>
      </c>
      <c r="AE1679" s="147">
        <v>1440</v>
      </c>
      <c r="AF1679" s="226"/>
      <c r="AH1679" s="224" t="s">
        <v>51</v>
      </c>
    </row>
    <row r="1680" s="114" customFormat="1" ht="36" spans="1:34">
      <c r="A1680" s="223">
        <v>204</v>
      </c>
      <c r="B1680" s="223" t="s">
        <v>49</v>
      </c>
      <c r="C1680" s="223" t="s">
        <v>3890</v>
      </c>
      <c r="D1680" s="224" t="s">
        <v>51</v>
      </c>
      <c r="E1680" s="224" t="s">
        <v>3785</v>
      </c>
      <c r="F1680" s="224" t="s">
        <v>4060</v>
      </c>
      <c r="G1680" s="224" t="s">
        <v>114</v>
      </c>
      <c r="H1680" s="224" t="s">
        <v>4061</v>
      </c>
      <c r="I1680" s="224" t="s">
        <v>4062</v>
      </c>
      <c r="J1680" s="224" t="s">
        <v>4062</v>
      </c>
      <c r="K1680" s="224" t="s">
        <v>4063</v>
      </c>
      <c r="L1680" s="224" t="s">
        <v>4063</v>
      </c>
      <c r="M1680" s="227">
        <v>45995</v>
      </c>
      <c r="N1680" s="227">
        <v>46021</v>
      </c>
      <c r="O1680" s="227">
        <v>46385</v>
      </c>
      <c r="P1680" s="229">
        <v>330</v>
      </c>
      <c r="Q1680" s="229">
        <v>9000</v>
      </c>
      <c r="R1680" s="232">
        <v>0.08</v>
      </c>
      <c r="S1680" s="225">
        <v>720</v>
      </c>
      <c r="T1680" s="233">
        <v>237600</v>
      </c>
      <c r="U1680" s="233">
        <v>23760</v>
      </c>
      <c r="V1680" s="233">
        <v>0.1</v>
      </c>
      <c r="W1680" s="233">
        <v>95040</v>
      </c>
      <c r="X1680" s="233">
        <v>0.4</v>
      </c>
      <c r="Y1680" s="233">
        <v>47520</v>
      </c>
      <c r="Z1680" s="236">
        <v>0.2</v>
      </c>
      <c r="AA1680" s="233">
        <v>47520</v>
      </c>
      <c r="AB1680" s="233">
        <v>0.2</v>
      </c>
      <c r="AC1680" s="237">
        <v>118800</v>
      </c>
      <c r="AD1680" s="232">
        <v>0.5</v>
      </c>
      <c r="AE1680" s="147">
        <v>23760</v>
      </c>
      <c r="AF1680" s="226"/>
      <c r="AH1680" s="224" t="s">
        <v>51</v>
      </c>
    </row>
    <row r="1681" s="114" customFormat="1" ht="48" spans="1:34">
      <c r="A1681" s="223">
        <v>205</v>
      </c>
      <c r="B1681" s="223" t="s">
        <v>49</v>
      </c>
      <c r="C1681" s="223" t="s">
        <v>3784</v>
      </c>
      <c r="D1681" s="224" t="s">
        <v>51</v>
      </c>
      <c r="E1681" s="224" t="s">
        <v>3785</v>
      </c>
      <c r="F1681" s="224" t="s">
        <v>3790</v>
      </c>
      <c r="G1681" s="224" t="s">
        <v>114</v>
      </c>
      <c r="H1681" s="224" t="s">
        <v>4064</v>
      </c>
      <c r="I1681" s="224" t="s">
        <v>4065</v>
      </c>
      <c r="J1681" s="224" t="s">
        <v>4065</v>
      </c>
      <c r="K1681" s="224" t="s">
        <v>3880</v>
      </c>
      <c r="L1681" s="224" t="s">
        <v>3880</v>
      </c>
      <c r="M1681" s="227">
        <v>45992</v>
      </c>
      <c r="N1681" s="227">
        <v>45996</v>
      </c>
      <c r="O1681" s="227">
        <v>46360</v>
      </c>
      <c r="P1681" s="229">
        <v>40</v>
      </c>
      <c r="Q1681" s="229">
        <v>9000</v>
      </c>
      <c r="R1681" s="232">
        <v>0.08</v>
      </c>
      <c r="S1681" s="225">
        <v>720</v>
      </c>
      <c r="T1681" s="233">
        <v>28800</v>
      </c>
      <c r="U1681" s="233">
        <v>2880</v>
      </c>
      <c r="V1681" s="233">
        <v>0.1</v>
      </c>
      <c r="W1681" s="233">
        <v>11520</v>
      </c>
      <c r="X1681" s="233">
        <v>0.4</v>
      </c>
      <c r="Y1681" s="233">
        <v>5760</v>
      </c>
      <c r="Z1681" s="236">
        <v>0.2</v>
      </c>
      <c r="AA1681" s="233">
        <v>5760</v>
      </c>
      <c r="AB1681" s="233">
        <v>0.2</v>
      </c>
      <c r="AC1681" s="237">
        <v>14400</v>
      </c>
      <c r="AD1681" s="232">
        <v>0.5</v>
      </c>
      <c r="AE1681" s="147">
        <v>2880</v>
      </c>
      <c r="AF1681" s="226"/>
      <c r="AH1681" s="224" t="s">
        <v>51</v>
      </c>
    </row>
    <row r="1682" s="114" customFormat="1" ht="48" spans="1:34">
      <c r="A1682" s="223">
        <v>206</v>
      </c>
      <c r="B1682" s="223" t="s">
        <v>49</v>
      </c>
      <c r="C1682" s="223" t="s">
        <v>3784</v>
      </c>
      <c r="D1682" s="224" t="s">
        <v>51</v>
      </c>
      <c r="E1682" s="224" t="s">
        <v>3785</v>
      </c>
      <c r="F1682" s="224" t="s">
        <v>3786</v>
      </c>
      <c r="G1682" s="224" t="s">
        <v>114</v>
      </c>
      <c r="H1682" s="224" t="s">
        <v>4064</v>
      </c>
      <c r="I1682" s="224" t="s">
        <v>4065</v>
      </c>
      <c r="J1682" s="224" t="s">
        <v>4065</v>
      </c>
      <c r="K1682" s="224" t="s">
        <v>3880</v>
      </c>
      <c r="L1682" s="224" t="s">
        <v>3880</v>
      </c>
      <c r="M1682" s="227">
        <v>45992</v>
      </c>
      <c r="N1682" s="227">
        <v>45996</v>
      </c>
      <c r="O1682" s="227">
        <v>46360</v>
      </c>
      <c r="P1682" s="229">
        <v>45.54</v>
      </c>
      <c r="Q1682" s="229">
        <v>9000</v>
      </c>
      <c r="R1682" s="232">
        <v>0.08</v>
      </c>
      <c r="S1682" s="225">
        <v>720</v>
      </c>
      <c r="T1682" s="233">
        <v>32788.8</v>
      </c>
      <c r="U1682" s="233">
        <v>3278.88</v>
      </c>
      <c r="V1682" s="233">
        <v>0.1</v>
      </c>
      <c r="W1682" s="233">
        <v>13115.52</v>
      </c>
      <c r="X1682" s="233">
        <v>0.4</v>
      </c>
      <c r="Y1682" s="233">
        <v>6557.76</v>
      </c>
      <c r="Z1682" s="236">
        <v>0.2</v>
      </c>
      <c r="AA1682" s="233">
        <v>6557.76</v>
      </c>
      <c r="AB1682" s="233">
        <v>0.2</v>
      </c>
      <c r="AC1682" s="237">
        <v>16394.4</v>
      </c>
      <c r="AD1682" s="232">
        <v>0.5</v>
      </c>
      <c r="AE1682" s="147">
        <v>3278.88</v>
      </c>
      <c r="AF1682" s="226"/>
      <c r="AH1682" s="224" t="s">
        <v>51</v>
      </c>
    </row>
    <row r="1683" s="114" customFormat="1" ht="48" spans="1:34">
      <c r="A1683" s="223">
        <v>207</v>
      </c>
      <c r="B1683" s="223" t="s">
        <v>49</v>
      </c>
      <c r="C1683" s="223" t="s">
        <v>3793</v>
      </c>
      <c r="D1683" s="224" t="s">
        <v>51</v>
      </c>
      <c r="E1683" s="224" t="s">
        <v>3785</v>
      </c>
      <c r="F1683" s="224" t="s">
        <v>3908</v>
      </c>
      <c r="G1683" s="224" t="s">
        <v>114</v>
      </c>
      <c r="H1683" s="224" t="s">
        <v>4066</v>
      </c>
      <c r="I1683" s="224" t="s">
        <v>4067</v>
      </c>
      <c r="J1683" s="224" t="s">
        <v>4067</v>
      </c>
      <c r="K1683" s="224" t="s">
        <v>3796</v>
      </c>
      <c r="L1683" s="224" t="s">
        <v>3796</v>
      </c>
      <c r="M1683" s="227">
        <v>45995</v>
      </c>
      <c r="N1683" s="227">
        <v>46001</v>
      </c>
      <c r="O1683" s="227">
        <v>46365</v>
      </c>
      <c r="P1683" s="229">
        <v>86</v>
      </c>
      <c r="Q1683" s="229">
        <v>9000</v>
      </c>
      <c r="R1683" s="232">
        <v>0.08</v>
      </c>
      <c r="S1683" s="225">
        <v>720</v>
      </c>
      <c r="T1683" s="233">
        <v>61920</v>
      </c>
      <c r="U1683" s="233">
        <v>6192</v>
      </c>
      <c r="V1683" s="233">
        <v>0.1</v>
      </c>
      <c r="W1683" s="233">
        <v>24768</v>
      </c>
      <c r="X1683" s="233">
        <v>0.4</v>
      </c>
      <c r="Y1683" s="233">
        <v>12384</v>
      </c>
      <c r="Z1683" s="236">
        <v>0.2</v>
      </c>
      <c r="AA1683" s="233">
        <v>12384</v>
      </c>
      <c r="AB1683" s="233">
        <v>0.2</v>
      </c>
      <c r="AC1683" s="237">
        <v>30960</v>
      </c>
      <c r="AD1683" s="232">
        <v>0.5</v>
      </c>
      <c r="AE1683" s="147">
        <v>6192</v>
      </c>
      <c r="AF1683" s="226"/>
      <c r="AH1683" s="224" t="s">
        <v>51</v>
      </c>
    </row>
    <row r="1684" s="114" customFormat="1" ht="36" spans="1:34">
      <c r="A1684" s="223">
        <v>208</v>
      </c>
      <c r="B1684" s="223" t="s">
        <v>49</v>
      </c>
      <c r="C1684" s="223" t="s">
        <v>3890</v>
      </c>
      <c r="D1684" s="224" t="s">
        <v>51</v>
      </c>
      <c r="E1684" s="224" t="s">
        <v>3785</v>
      </c>
      <c r="F1684" s="224" t="s">
        <v>3786</v>
      </c>
      <c r="G1684" s="224" t="s">
        <v>114</v>
      </c>
      <c r="H1684" s="224" t="s">
        <v>4068</v>
      </c>
      <c r="I1684" s="224" t="s">
        <v>4069</v>
      </c>
      <c r="J1684" s="224" t="s">
        <v>4069</v>
      </c>
      <c r="K1684" s="224" t="s">
        <v>4070</v>
      </c>
      <c r="L1684" s="224" t="s">
        <v>4070</v>
      </c>
      <c r="M1684" s="227">
        <v>45995</v>
      </c>
      <c r="N1684" s="227">
        <v>46014</v>
      </c>
      <c r="O1684" s="227">
        <v>46378</v>
      </c>
      <c r="P1684" s="229">
        <v>39</v>
      </c>
      <c r="Q1684" s="229">
        <v>9000</v>
      </c>
      <c r="R1684" s="232">
        <v>0.08</v>
      </c>
      <c r="S1684" s="225">
        <v>720</v>
      </c>
      <c r="T1684" s="233">
        <v>28080</v>
      </c>
      <c r="U1684" s="233">
        <v>2808</v>
      </c>
      <c r="V1684" s="233">
        <v>0.1</v>
      </c>
      <c r="W1684" s="233">
        <v>11232</v>
      </c>
      <c r="X1684" s="233">
        <v>0.4</v>
      </c>
      <c r="Y1684" s="233">
        <v>5616</v>
      </c>
      <c r="Z1684" s="236">
        <v>0.2</v>
      </c>
      <c r="AA1684" s="233">
        <v>5616</v>
      </c>
      <c r="AB1684" s="233">
        <v>0.2</v>
      </c>
      <c r="AC1684" s="237">
        <v>14040</v>
      </c>
      <c r="AD1684" s="232">
        <v>0.5</v>
      </c>
      <c r="AE1684" s="147">
        <v>2808</v>
      </c>
      <c r="AF1684" s="226"/>
      <c r="AH1684" s="224" t="s">
        <v>51</v>
      </c>
    </row>
    <row r="1685" s="114" customFormat="1" ht="48" spans="1:34">
      <c r="A1685" s="223">
        <v>209</v>
      </c>
      <c r="B1685" s="223" t="s">
        <v>49</v>
      </c>
      <c r="C1685" s="223" t="s">
        <v>3829</v>
      </c>
      <c r="D1685" s="224" t="s">
        <v>51</v>
      </c>
      <c r="E1685" s="224" t="s">
        <v>3785</v>
      </c>
      <c r="F1685" s="224" t="s">
        <v>3786</v>
      </c>
      <c r="G1685" s="224" t="s">
        <v>114</v>
      </c>
      <c r="H1685" s="224" t="s">
        <v>4071</v>
      </c>
      <c r="I1685" s="224" t="s">
        <v>4026</v>
      </c>
      <c r="J1685" s="224" t="s">
        <v>4026</v>
      </c>
      <c r="K1685" s="224" t="s">
        <v>4027</v>
      </c>
      <c r="L1685" s="224" t="s">
        <v>4027</v>
      </c>
      <c r="M1685" s="227">
        <v>45999</v>
      </c>
      <c r="N1685" s="227">
        <v>46021</v>
      </c>
      <c r="O1685" s="227">
        <v>46385</v>
      </c>
      <c r="P1685" s="229">
        <v>20</v>
      </c>
      <c r="Q1685" s="229">
        <v>9000</v>
      </c>
      <c r="R1685" s="232">
        <v>0.08</v>
      </c>
      <c r="S1685" s="225">
        <v>720</v>
      </c>
      <c r="T1685" s="233">
        <v>14400</v>
      </c>
      <c r="U1685" s="233">
        <v>1440</v>
      </c>
      <c r="V1685" s="233">
        <v>0.1</v>
      </c>
      <c r="W1685" s="233">
        <v>5760</v>
      </c>
      <c r="X1685" s="233">
        <v>0.4</v>
      </c>
      <c r="Y1685" s="233">
        <v>2880</v>
      </c>
      <c r="Z1685" s="236">
        <v>0.2</v>
      </c>
      <c r="AA1685" s="233">
        <v>2880</v>
      </c>
      <c r="AB1685" s="233">
        <v>0.2</v>
      </c>
      <c r="AC1685" s="237">
        <v>7200</v>
      </c>
      <c r="AD1685" s="232">
        <v>0.5</v>
      </c>
      <c r="AE1685" s="147">
        <v>1440</v>
      </c>
      <c r="AF1685" s="226"/>
      <c r="AH1685" s="224" t="s">
        <v>51</v>
      </c>
    </row>
    <row r="1686" s="114" customFormat="1" ht="48" spans="1:34">
      <c r="A1686" s="223">
        <v>210</v>
      </c>
      <c r="B1686" s="223" t="s">
        <v>49</v>
      </c>
      <c r="C1686" s="223" t="s">
        <v>3829</v>
      </c>
      <c r="D1686" s="224" t="s">
        <v>51</v>
      </c>
      <c r="E1686" s="224" t="s">
        <v>3785</v>
      </c>
      <c r="F1686" s="224" t="s">
        <v>3790</v>
      </c>
      <c r="G1686" s="224" t="s">
        <v>114</v>
      </c>
      <c r="H1686" s="224" t="s">
        <v>4071</v>
      </c>
      <c r="I1686" s="224" t="s">
        <v>4026</v>
      </c>
      <c r="J1686" s="224" t="s">
        <v>4026</v>
      </c>
      <c r="K1686" s="224" t="s">
        <v>4027</v>
      </c>
      <c r="L1686" s="224" t="s">
        <v>4027</v>
      </c>
      <c r="M1686" s="227">
        <v>45999</v>
      </c>
      <c r="N1686" s="227">
        <v>46021</v>
      </c>
      <c r="O1686" s="227">
        <v>46385</v>
      </c>
      <c r="P1686" s="229">
        <v>26</v>
      </c>
      <c r="Q1686" s="229">
        <v>9000</v>
      </c>
      <c r="R1686" s="232">
        <v>0.08</v>
      </c>
      <c r="S1686" s="225">
        <v>720</v>
      </c>
      <c r="T1686" s="233">
        <v>18720</v>
      </c>
      <c r="U1686" s="233">
        <v>1872</v>
      </c>
      <c r="V1686" s="233">
        <v>0.1</v>
      </c>
      <c r="W1686" s="233">
        <v>7488</v>
      </c>
      <c r="X1686" s="233">
        <v>0.4</v>
      </c>
      <c r="Y1686" s="233">
        <v>3744</v>
      </c>
      <c r="Z1686" s="236">
        <v>0.2</v>
      </c>
      <c r="AA1686" s="233">
        <v>3744</v>
      </c>
      <c r="AB1686" s="233">
        <v>0.2</v>
      </c>
      <c r="AC1686" s="237">
        <v>9360</v>
      </c>
      <c r="AD1686" s="232">
        <v>0.5</v>
      </c>
      <c r="AE1686" s="147">
        <v>1872</v>
      </c>
      <c r="AF1686" s="226"/>
      <c r="AH1686" s="224" t="s">
        <v>51</v>
      </c>
    </row>
    <row r="1687" s="114" customFormat="1" ht="36" spans="1:34">
      <c r="A1687" s="223">
        <v>211</v>
      </c>
      <c r="B1687" s="223" t="s">
        <v>49</v>
      </c>
      <c r="C1687" s="223" t="s">
        <v>3784</v>
      </c>
      <c r="D1687" s="224" t="s">
        <v>51</v>
      </c>
      <c r="E1687" s="224" t="s">
        <v>3785</v>
      </c>
      <c r="F1687" s="224" t="s">
        <v>3790</v>
      </c>
      <c r="G1687" s="224" t="s">
        <v>114</v>
      </c>
      <c r="H1687" s="224" t="s">
        <v>4072</v>
      </c>
      <c r="I1687" s="224" t="s">
        <v>4073</v>
      </c>
      <c r="J1687" s="224" t="s">
        <v>4073</v>
      </c>
      <c r="K1687" s="224" t="s">
        <v>3823</v>
      </c>
      <c r="L1687" s="224" t="s">
        <v>3823</v>
      </c>
      <c r="M1687" s="227">
        <v>45999</v>
      </c>
      <c r="N1687" s="227">
        <v>46001</v>
      </c>
      <c r="O1687" s="227">
        <v>46365</v>
      </c>
      <c r="P1687" s="229">
        <v>40</v>
      </c>
      <c r="Q1687" s="229">
        <v>9000</v>
      </c>
      <c r="R1687" s="232">
        <v>0.08</v>
      </c>
      <c r="S1687" s="225">
        <v>720</v>
      </c>
      <c r="T1687" s="233">
        <v>28800</v>
      </c>
      <c r="U1687" s="233">
        <v>2880</v>
      </c>
      <c r="V1687" s="233">
        <v>0.1</v>
      </c>
      <c r="W1687" s="233">
        <v>11520</v>
      </c>
      <c r="X1687" s="233">
        <v>0.4</v>
      </c>
      <c r="Y1687" s="233">
        <v>5760</v>
      </c>
      <c r="Z1687" s="236">
        <v>0.2</v>
      </c>
      <c r="AA1687" s="233">
        <v>5760</v>
      </c>
      <c r="AB1687" s="233">
        <v>0.2</v>
      </c>
      <c r="AC1687" s="237">
        <v>14400</v>
      </c>
      <c r="AD1687" s="232">
        <v>0.5</v>
      </c>
      <c r="AE1687" s="147">
        <v>2880</v>
      </c>
      <c r="AF1687" s="226"/>
      <c r="AH1687" s="224" t="s">
        <v>51</v>
      </c>
    </row>
    <row r="1688" s="114" customFormat="1" ht="36" spans="1:34">
      <c r="A1688" s="223">
        <v>212</v>
      </c>
      <c r="B1688" s="223" t="s">
        <v>49</v>
      </c>
      <c r="C1688" s="223" t="s">
        <v>3784</v>
      </c>
      <c r="D1688" s="224" t="s">
        <v>51</v>
      </c>
      <c r="E1688" s="224" t="s">
        <v>3785</v>
      </c>
      <c r="F1688" s="224" t="s">
        <v>3786</v>
      </c>
      <c r="G1688" s="224" t="s">
        <v>114</v>
      </c>
      <c r="H1688" s="224" t="s">
        <v>4072</v>
      </c>
      <c r="I1688" s="224" t="s">
        <v>4073</v>
      </c>
      <c r="J1688" s="224" t="s">
        <v>4073</v>
      </c>
      <c r="K1688" s="224" t="s">
        <v>3823</v>
      </c>
      <c r="L1688" s="224" t="s">
        <v>3823</v>
      </c>
      <c r="M1688" s="227">
        <v>45999</v>
      </c>
      <c r="N1688" s="227">
        <v>46001</v>
      </c>
      <c r="O1688" s="227">
        <v>46365</v>
      </c>
      <c r="P1688" s="229">
        <v>28</v>
      </c>
      <c r="Q1688" s="229">
        <v>9000</v>
      </c>
      <c r="R1688" s="232">
        <v>0.08</v>
      </c>
      <c r="S1688" s="225">
        <v>720</v>
      </c>
      <c r="T1688" s="233">
        <v>20160</v>
      </c>
      <c r="U1688" s="233">
        <v>2016</v>
      </c>
      <c r="V1688" s="233">
        <v>0.1</v>
      </c>
      <c r="W1688" s="233">
        <v>8064</v>
      </c>
      <c r="X1688" s="233">
        <v>0.4</v>
      </c>
      <c r="Y1688" s="233">
        <v>4032</v>
      </c>
      <c r="Z1688" s="236">
        <v>0.2</v>
      </c>
      <c r="AA1688" s="233">
        <v>4032</v>
      </c>
      <c r="AB1688" s="233">
        <v>0.2</v>
      </c>
      <c r="AC1688" s="237">
        <v>10080</v>
      </c>
      <c r="AD1688" s="232">
        <v>0.5</v>
      </c>
      <c r="AE1688" s="147">
        <v>2016</v>
      </c>
      <c r="AF1688" s="226"/>
      <c r="AH1688" s="224" t="s">
        <v>51</v>
      </c>
    </row>
    <row r="1689" s="114" customFormat="1" ht="36" spans="1:34">
      <c r="A1689" s="223">
        <v>213</v>
      </c>
      <c r="B1689" s="223" t="s">
        <v>49</v>
      </c>
      <c r="C1689" s="223" t="s">
        <v>3959</v>
      </c>
      <c r="D1689" s="224" t="s">
        <v>51</v>
      </c>
      <c r="E1689" s="224" t="s">
        <v>3785</v>
      </c>
      <c r="F1689" s="224" t="s">
        <v>3786</v>
      </c>
      <c r="G1689" s="224" t="s">
        <v>114</v>
      </c>
      <c r="H1689" s="224" t="s">
        <v>4074</v>
      </c>
      <c r="I1689" s="224" t="s">
        <v>4075</v>
      </c>
      <c r="J1689" s="224" t="s">
        <v>4075</v>
      </c>
      <c r="K1689" s="224" t="s">
        <v>4015</v>
      </c>
      <c r="L1689" s="224" t="s">
        <v>4015</v>
      </c>
      <c r="M1689" s="227">
        <v>46001</v>
      </c>
      <c r="N1689" s="227">
        <v>46004</v>
      </c>
      <c r="O1689" s="227">
        <v>46368</v>
      </c>
      <c r="P1689" s="229">
        <v>70</v>
      </c>
      <c r="Q1689" s="229">
        <v>9000</v>
      </c>
      <c r="R1689" s="232">
        <v>0.08</v>
      </c>
      <c r="S1689" s="225">
        <v>720</v>
      </c>
      <c r="T1689" s="233">
        <v>50400</v>
      </c>
      <c r="U1689" s="233">
        <v>5040</v>
      </c>
      <c r="V1689" s="233">
        <v>0.1</v>
      </c>
      <c r="W1689" s="233">
        <v>20160</v>
      </c>
      <c r="X1689" s="233">
        <v>0.4</v>
      </c>
      <c r="Y1689" s="233">
        <v>10080</v>
      </c>
      <c r="Z1689" s="236">
        <v>0.2</v>
      </c>
      <c r="AA1689" s="233">
        <v>10080</v>
      </c>
      <c r="AB1689" s="233">
        <v>0.2</v>
      </c>
      <c r="AC1689" s="237">
        <v>25200</v>
      </c>
      <c r="AD1689" s="232">
        <v>0.5</v>
      </c>
      <c r="AE1689" s="147">
        <v>5040</v>
      </c>
      <c r="AF1689" s="226"/>
      <c r="AH1689" s="224" t="s">
        <v>51</v>
      </c>
    </row>
    <row r="1690" s="114" customFormat="1" ht="36" spans="1:34">
      <c r="A1690" s="223">
        <v>214</v>
      </c>
      <c r="B1690" s="223" t="s">
        <v>49</v>
      </c>
      <c r="C1690" s="223" t="s">
        <v>3784</v>
      </c>
      <c r="D1690" s="224" t="s">
        <v>51</v>
      </c>
      <c r="E1690" s="224" t="s">
        <v>3785</v>
      </c>
      <c r="F1690" s="224" t="s">
        <v>3790</v>
      </c>
      <c r="G1690" s="224" t="s">
        <v>114</v>
      </c>
      <c r="H1690" s="224" t="s">
        <v>4076</v>
      </c>
      <c r="I1690" s="224" t="s">
        <v>4077</v>
      </c>
      <c r="J1690" s="224" t="s">
        <v>4077</v>
      </c>
      <c r="K1690" s="224" t="s">
        <v>4024</v>
      </c>
      <c r="L1690" s="224" t="s">
        <v>4024</v>
      </c>
      <c r="M1690" s="227">
        <v>46003</v>
      </c>
      <c r="N1690" s="227">
        <v>46006</v>
      </c>
      <c r="O1690" s="227">
        <v>46370</v>
      </c>
      <c r="P1690" s="229">
        <v>30</v>
      </c>
      <c r="Q1690" s="229">
        <v>9000</v>
      </c>
      <c r="R1690" s="232">
        <v>0.08</v>
      </c>
      <c r="S1690" s="225">
        <v>720</v>
      </c>
      <c r="T1690" s="233">
        <v>21600</v>
      </c>
      <c r="U1690" s="233">
        <v>2160</v>
      </c>
      <c r="V1690" s="233">
        <v>0.1</v>
      </c>
      <c r="W1690" s="233">
        <v>8640</v>
      </c>
      <c r="X1690" s="233">
        <v>0.4</v>
      </c>
      <c r="Y1690" s="233">
        <v>4320</v>
      </c>
      <c r="Z1690" s="236">
        <v>0.2</v>
      </c>
      <c r="AA1690" s="233">
        <v>4320</v>
      </c>
      <c r="AB1690" s="233">
        <v>0.2</v>
      </c>
      <c r="AC1690" s="237">
        <v>10800</v>
      </c>
      <c r="AD1690" s="232">
        <v>0.5</v>
      </c>
      <c r="AE1690" s="147">
        <v>2160</v>
      </c>
      <c r="AF1690" s="226"/>
      <c r="AH1690" s="224" t="s">
        <v>51</v>
      </c>
    </row>
    <row r="1691" s="114" customFormat="1" ht="36" spans="1:34">
      <c r="A1691" s="223">
        <v>215</v>
      </c>
      <c r="B1691" s="223" t="s">
        <v>49</v>
      </c>
      <c r="C1691" s="223" t="s">
        <v>3784</v>
      </c>
      <c r="D1691" s="224" t="s">
        <v>51</v>
      </c>
      <c r="E1691" s="224" t="s">
        <v>3785</v>
      </c>
      <c r="F1691" s="224" t="s">
        <v>3786</v>
      </c>
      <c r="G1691" s="224" t="s">
        <v>114</v>
      </c>
      <c r="H1691" s="224" t="s">
        <v>4076</v>
      </c>
      <c r="I1691" s="224" t="s">
        <v>4077</v>
      </c>
      <c r="J1691" s="224" t="s">
        <v>4077</v>
      </c>
      <c r="K1691" s="224" t="s">
        <v>4024</v>
      </c>
      <c r="L1691" s="224" t="s">
        <v>4024</v>
      </c>
      <c r="M1691" s="227">
        <v>46003</v>
      </c>
      <c r="N1691" s="227">
        <v>46006</v>
      </c>
      <c r="O1691" s="227">
        <v>46370</v>
      </c>
      <c r="P1691" s="229">
        <v>24.6</v>
      </c>
      <c r="Q1691" s="229">
        <v>9000</v>
      </c>
      <c r="R1691" s="232">
        <v>0.08</v>
      </c>
      <c r="S1691" s="225">
        <v>720</v>
      </c>
      <c r="T1691" s="233">
        <v>17712</v>
      </c>
      <c r="U1691" s="233">
        <v>1771.2</v>
      </c>
      <c r="V1691" s="233">
        <v>0.1</v>
      </c>
      <c r="W1691" s="233">
        <v>7084.8</v>
      </c>
      <c r="X1691" s="233">
        <v>0.4</v>
      </c>
      <c r="Y1691" s="233">
        <v>3542.4</v>
      </c>
      <c r="Z1691" s="236">
        <v>0.2</v>
      </c>
      <c r="AA1691" s="233">
        <v>3542.4</v>
      </c>
      <c r="AB1691" s="233">
        <v>0.2</v>
      </c>
      <c r="AC1691" s="237">
        <v>8856</v>
      </c>
      <c r="AD1691" s="232">
        <v>0.5</v>
      </c>
      <c r="AE1691" s="147">
        <v>1771.2</v>
      </c>
      <c r="AF1691" s="226"/>
      <c r="AH1691" s="224" t="s">
        <v>51</v>
      </c>
    </row>
    <row r="1692" s="114" customFormat="1" ht="36" spans="1:34">
      <c r="A1692" s="223">
        <v>216</v>
      </c>
      <c r="B1692" s="223" t="s">
        <v>49</v>
      </c>
      <c r="C1692" s="223" t="s">
        <v>3784</v>
      </c>
      <c r="D1692" s="224" t="s">
        <v>51</v>
      </c>
      <c r="E1692" s="224" t="s">
        <v>3785</v>
      </c>
      <c r="F1692" s="224" t="s">
        <v>3786</v>
      </c>
      <c r="G1692" s="224" t="s">
        <v>114</v>
      </c>
      <c r="H1692" s="224" t="s">
        <v>4078</v>
      </c>
      <c r="I1692" s="224" t="s">
        <v>4079</v>
      </c>
      <c r="J1692" s="224" t="s">
        <v>4079</v>
      </c>
      <c r="K1692" s="224" t="s">
        <v>3823</v>
      </c>
      <c r="L1692" s="224" t="s">
        <v>3823</v>
      </c>
      <c r="M1692" s="227">
        <v>46006</v>
      </c>
      <c r="N1692" s="227">
        <v>46008</v>
      </c>
      <c r="O1692" s="227">
        <v>46372</v>
      </c>
      <c r="P1692" s="229">
        <v>20</v>
      </c>
      <c r="Q1692" s="229">
        <v>9000</v>
      </c>
      <c r="R1692" s="232">
        <v>0.08</v>
      </c>
      <c r="S1692" s="225">
        <v>720</v>
      </c>
      <c r="T1692" s="233">
        <v>14400</v>
      </c>
      <c r="U1692" s="233">
        <v>1440</v>
      </c>
      <c r="V1692" s="233">
        <v>0.1</v>
      </c>
      <c r="W1692" s="233">
        <v>5760</v>
      </c>
      <c r="X1692" s="233">
        <v>0.4</v>
      </c>
      <c r="Y1692" s="233">
        <v>2880</v>
      </c>
      <c r="Z1692" s="236">
        <v>0.2</v>
      </c>
      <c r="AA1692" s="233">
        <v>2880</v>
      </c>
      <c r="AB1692" s="233">
        <v>0.2</v>
      </c>
      <c r="AC1692" s="237">
        <v>7200</v>
      </c>
      <c r="AD1692" s="232">
        <v>0.5</v>
      </c>
      <c r="AE1692" s="147">
        <v>1440</v>
      </c>
      <c r="AF1692" s="226"/>
      <c r="AH1692" s="224" t="s">
        <v>51</v>
      </c>
    </row>
    <row r="1693" s="114" customFormat="1" ht="36" spans="1:34">
      <c r="A1693" s="223">
        <v>217</v>
      </c>
      <c r="B1693" s="223" t="s">
        <v>49</v>
      </c>
      <c r="C1693" s="223" t="s">
        <v>3784</v>
      </c>
      <c r="D1693" s="224" t="s">
        <v>51</v>
      </c>
      <c r="E1693" s="224" t="s">
        <v>3785</v>
      </c>
      <c r="F1693" s="224" t="s">
        <v>3790</v>
      </c>
      <c r="G1693" s="224" t="s">
        <v>114</v>
      </c>
      <c r="H1693" s="224" t="s">
        <v>4078</v>
      </c>
      <c r="I1693" s="224" t="s">
        <v>4079</v>
      </c>
      <c r="J1693" s="224" t="s">
        <v>4079</v>
      </c>
      <c r="K1693" s="224" t="s">
        <v>3823</v>
      </c>
      <c r="L1693" s="224" t="s">
        <v>3823</v>
      </c>
      <c r="M1693" s="227">
        <v>46006</v>
      </c>
      <c r="N1693" s="227">
        <v>46008</v>
      </c>
      <c r="O1693" s="227">
        <v>46372</v>
      </c>
      <c r="P1693" s="229">
        <v>33</v>
      </c>
      <c r="Q1693" s="229">
        <v>9000</v>
      </c>
      <c r="R1693" s="232">
        <v>0.08</v>
      </c>
      <c r="S1693" s="225">
        <v>720</v>
      </c>
      <c r="T1693" s="233">
        <v>23760</v>
      </c>
      <c r="U1693" s="233">
        <v>2376</v>
      </c>
      <c r="V1693" s="233">
        <v>0.1</v>
      </c>
      <c r="W1693" s="233">
        <v>9504</v>
      </c>
      <c r="X1693" s="233">
        <v>0.4</v>
      </c>
      <c r="Y1693" s="233">
        <v>4752</v>
      </c>
      <c r="Z1693" s="236">
        <v>0.2</v>
      </c>
      <c r="AA1693" s="233">
        <v>4752</v>
      </c>
      <c r="AB1693" s="233">
        <v>0.2</v>
      </c>
      <c r="AC1693" s="237">
        <v>11880</v>
      </c>
      <c r="AD1693" s="232">
        <v>0.5</v>
      </c>
      <c r="AE1693" s="147">
        <v>2376</v>
      </c>
      <c r="AF1693" s="226"/>
      <c r="AH1693" s="224" t="s">
        <v>51</v>
      </c>
    </row>
    <row r="1694" s="114" customFormat="1" ht="36" spans="1:34">
      <c r="A1694" s="223">
        <v>218</v>
      </c>
      <c r="B1694" s="223" t="s">
        <v>49</v>
      </c>
      <c r="C1694" s="223" t="s">
        <v>3784</v>
      </c>
      <c r="D1694" s="224" t="s">
        <v>51</v>
      </c>
      <c r="E1694" s="224" t="s">
        <v>3785</v>
      </c>
      <c r="F1694" s="224" t="s">
        <v>3786</v>
      </c>
      <c r="G1694" s="224" t="s">
        <v>114</v>
      </c>
      <c r="H1694" s="224" t="s">
        <v>4080</v>
      </c>
      <c r="I1694" s="224" t="s">
        <v>4081</v>
      </c>
      <c r="J1694" s="224" t="s">
        <v>4081</v>
      </c>
      <c r="K1694" s="224" t="s">
        <v>3789</v>
      </c>
      <c r="L1694" s="224" t="s">
        <v>3789</v>
      </c>
      <c r="M1694" s="227">
        <v>46016</v>
      </c>
      <c r="N1694" s="227">
        <v>46021</v>
      </c>
      <c r="O1694" s="227">
        <v>46385</v>
      </c>
      <c r="P1694" s="229">
        <v>14</v>
      </c>
      <c r="Q1694" s="229">
        <v>9000</v>
      </c>
      <c r="R1694" s="232">
        <v>0.08</v>
      </c>
      <c r="S1694" s="225">
        <v>720</v>
      </c>
      <c r="T1694" s="233">
        <v>10080</v>
      </c>
      <c r="U1694" s="233">
        <v>1008</v>
      </c>
      <c r="V1694" s="233">
        <v>0.1</v>
      </c>
      <c r="W1694" s="233">
        <v>4032</v>
      </c>
      <c r="X1694" s="233">
        <v>0.4</v>
      </c>
      <c r="Y1694" s="233">
        <v>2016</v>
      </c>
      <c r="Z1694" s="236">
        <v>0.2</v>
      </c>
      <c r="AA1694" s="233">
        <v>2016</v>
      </c>
      <c r="AB1694" s="233">
        <v>0.2</v>
      </c>
      <c r="AC1694" s="237">
        <v>5040</v>
      </c>
      <c r="AD1694" s="232">
        <v>0.5</v>
      </c>
      <c r="AE1694" s="147">
        <v>1008</v>
      </c>
      <c r="AF1694" s="226"/>
      <c r="AH1694" s="224" t="s">
        <v>51</v>
      </c>
    </row>
    <row r="1695" s="114" customFormat="1" ht="36" spans="1:34">
      <c r="A1695" s="223">
        <v>219</v>
      </c>
      <c r="B1695" s="223" t="s">
        <v>49</v>
      </c>
      <c r="C1695" s="223" t="s">
        <v>3784</v>
      </c>
      <c r="D1695" s="224" t="s">
        <v>51</v>
      </c>
      <c r="E1695" s="224" t="s">
        <v>3785</v>
      </c>
      <c r="F1695" s="224" t="s">
        <v>3790</v>
      </c>
      <c r="G1695" s="224" t="s">
        <v>114</v>
      </c>
      <c r="H1695" s="224" t="s">
        <v>4080</v>
      </c>
      <c r="I1695" s="224" t="s">
        <v>4081</v>
      </c>
      <c r="J1695" s="224" t="s">
        <v>4081</v>
      </c>
      <c r="K1695" s="224" t="s">
        <v>3789</v>
      </c>
      <c r="L1695" s="224" t="s">
        <v>3789</v>
      </c>
      <c r="M1695" s="227">
        <v>46016</v>
      </c>
      <c r="N1695" s="227">
        <v>46021</v>
      </c>
      <c r="O1695" s="227">
        <v>46385</v>
      </c>
      <c r="P1695" s="229">
        <v>15</v>
      </c>
      <c r="Q1695" s="229">
        <v>9000</v>
      </c>
      <c r="R1695" s="232">
        <v>0.08</v>
      </c>
      <c r="S1695" s="225">
        <v>720</v>
      </c>
      <c r="T1695" s="233">
        <v>10800</v>
      </c>
      <c r="U1695" s="233">
        <v>1080</v>
      </c>
      <c r="V1695" s="233">
        <v>0.1</v>
      </c>
      <c r="W1695" s="233">
        <v>4320</v>
      </c>
      <c r="X1695" s="233">
        <v>0.4</v>
      </c>
      <c r="Y1695" s="233">
        <v>2160</v>
      </c>
      <c r="Z1695" s="236">
        <v>0.2</v>
      </c>
      <c r="AA1695" s="233">
        <v>2160</v>
      </c>
      <c r="AB1695" s="233">
        <v>0.2</v>
      </c>
      <c r="AC1695" s="237">
        <v>5400</v>
      </c>
      <c r="AD1695" s="232">
        <v>0.5</v>
      </c>
      <c r="AE1695" s="147">
        <v>1080</v>
      </c>
      <c r="AF1695" s="226"/>
      <c r="AH1695" s="224" t="s">
        <v>51</v>
      </c>
    </row>
    <row r="1696" s="114" customFormat="1" ht="48" spans="1:34">
      <c r="A1696" s="223">
        <v>220</v>
      </c>
      <c r="B1696" s="223" t="s">
        <v>49</v>
      </c>
      <c r="C1696" s="223" t="s">
        <v>3829</v>
      </c>
      <c r="D1696" s="224" t="s">
        <v>51</v>
      </c>
      <c r="E1696" s="224" t="s">
        <v>3785</v>
      </c>
      <c r="F1696" s="224" t="s">
        <v>3786</v>
      </c>
      <c r="G1696" s="224" t="s">
        <v>114</v>
      </c>
      <c r="H1696" s="224" t="s">
        <v>4082</v>
      </c>
      <c r="I1696" s="224" t="s">
        <v>4026</v>
      </c>
      <c r="J1696" s="224" t="s">
        <v>4026</v>
      </c>
      <c r="K1696" s="224" t="s">
        <v>4027</v>
      </c>
      <c r="L1696" s="224" t="s">
        <v>4027</v>
      </c>
      <c r="M1696" s="227">
        <v>46016</v>
      </c>
      <c r="N1696" s="227">
        <v>46021</v>
      </c>
      <c r="O1696" s="227">
        <v>46385</v>
      </c>
      <c r="P1696" s="229">
        <v>17.5</v>
      </c>
      <c r="Q1696" s="229">
        <v>9000</v>
      </c>
      <c r="R1696" s="232">
        <v>0.08</v>
      </c>
      <c r="S1696" s="225">
        <v>720</v>
      </c>
      <c r="T1696" s="233">
        <v>12600</v>
      </c>
      <c r="U1696" s="233">
        <v>1260</v>
      </c>
      <c r="V1696" s="233">
        <v>0.1</v>
      </c>
      <c r="W1696" s="233">
        <v>5040</v>
      </c>
      <c r="X1696" s="233">
        <v>0.4</v>
      </c>
      <c r="Y1696" s="233">
        <v>2520</v>
      </c>
      <c r="Z1696" s="236">
        <v>0.2</v>
      </c>
      <c r="AA1696" s="233">
        <v>2520</v>
      </c>
      <c r="AB1696" s="233">
        <v>0.2</v>
      </c>
      <c r="AC1696" s="237">
        <v>6300</v>
      </c>
      <c r="AD1696" s="232">
        <v>0.5</v>
      </c>
      <c r="AE1696" s="147">
        <v>1260</v>
      </c>
      <c r="AF1696" s="226"/>
      <c r="AH1696" s="224" t="s">
        <v>51</v>
      </c>
    </row>
    <row r="1697" s="114" customFormat="1" ht="48" spans="1:34">
      <c r="A1697" s="223">
        <v>221</v>
      </c>
      <c r="B1697" s="223" t="s">
        <v>49</v>
      </c>
      <c r="C1697" s="223" t="s">
        <v>3829</v>
      </c>
      <c r="D1697" s="224" t="s">
        <v>51</v>
      </c>
      <c r="E1697" s="224" t="s">
        <v>3785</v>
      </c>
      <c r="F1697" s="224" t="s">
        <v>3790</v>
      </c>
      <c r="G1697" s="224" t="s">
        <v>114</v>
      </c>
      <c r="H1697" s="224" t="s">
        <v>4082</v>
      </c>
      <c r="I1697" s="224" t="s">
        <v>4026</v>
      </c>
      <c r="J1697" s="224" t="s">
        <v>4026</v>
      </c>
      <c r="K1697" s="224" t="s">
        <v>4027</v>
      </c>
      <c r="L1697" s="224" t="s">
        <v>4027</v>
      </c>
      <c r="M1697" s="227">
        <v>46016</v>
      </c>
      <c r="N1697" s="227">
        <v>46021</v>
      </c>
      <c r="O1697" s="227">
        <v>46385</v>
      </c>
      <c r="P1697" s="229">
        <v>10</v>
      </c>
      <c r="Q1697" s="229">
        <v>9000</v>
      </c>
      <c r="R1697" s="232">
        <v>0.08</v>
      </c>
      <c r="S1697" s="225">
        <v>720</v>
      </c>
      <c r="T1697" s="233">
        <v>7200</v>
      </c>
      <c r="U1697" s="233">
        <v>720</v>
      </c>
      <c r="V1697" s="233">
        <v>0.1</v>
      </c>
      <c r="W1697" s="233">
        <v>2880</v>
      </c>
      <c r="X1697" s="233">
        <v>0.4</v>
      </c>
      <c r="Y1697" s="233">
        <v>1440</v>
      </c>
      <c r="Z1697" s="236">
        <v>0.2</v>
      </c>
      <c r="AA1697" s="233">
        <v>1440</v>
      </c>
      <c r="AB1697" s="233">
        <v>0.2</v>
      </c>
      <c r="AC1697" s="237">
        <v>3600</v>
      </c>
      <c r="AD1697" s="232">
        <v>0.5</v>
      </c>
      <c r="AE1697" s="147">
        <v>720</v>
      </c>
      <c r="AF1697" s="226"/>
      <c r="AH1697" s="224" t="s">
        <v>51</v>
      </c>
    </row>
    <row r="1698" s="114" customFormat="1" ht="48" spans="1:34">
      <c r="A1698" s="223">
        <v>222</v>
      </c>
      <c r="B1698" s="223" t="s">
        <v>49</v>
      </c>
      <c r="C1698" s="223" t="s">
        <v>3793</v>
      </c>
      <c r="D1698" s="224" t="s">
        <v>51</v>
      </c>
      <c r="E1698" s="224" t="s">
        <v>3785</v>
      </c>
      <c r="F1698" s="224" t="s">
        <v>3790</v>
      </c>
      <c r="G1698" s="224" t="s">
        <v>114</v>
      </c>
      <c r="H1698" s="224" t="s">
        <v>4083</v>
      </c>
      <c r="I1698" s="224" t="s">
        <v>4084</v>
      </c>
      <c r="J1698" s="224" t="s">
        <v>4084</v>
      </c>
      <c r="K1698" s="224" t="s">
        <v>3796</v>
      </c>
      <c r="L1698" s="224" t="s">
        <v>3796</v>
      </c>
      <c r="M1698" s="227">
        <v>46020</v>
      </c>
      <c r="N1698" s="227">
        <v>46022</v>
      </c>
      <c r="O1698" s="227">
        <v>46386</v>
      </c>
      <c r="P1698" s="229">
        <v>78.3</v>
      </c>
      <c r="Q1698" s="229">
        <v>9000</v>
      </c>
      <c r="R1698" s="232">
        <v>0.08</v>
      </c>
      <c r="S1698" s="225">
        <v>720</v>
      </c>
      <c r="T1698" s="233">
        <v>56376</v>
      </c>
      <c r="U1698" s="233">
        <v>5637.6</v>
      </c>
      <c r="V1698" s="233">
        <v>0.1</v>
      </c>
      <c r="W1698" s="233">
        <v>22550.4</v>
      </c>
      <c r="X1698" s="233">
        <v>0.4</v>
      </c>
      <c r="Y1698" s="233">
        <v>11275.2</v>
      </c>
      <c r="Z1698" s="236">
        <v>0.2</v>
      </c>
      <c r="AA1698" s="233">
        <v>11275.2</v>
      </c>
      <c r="AB1698" s="233">
        <v>0.2</v>
      </c>
      <c r="AC1698" s="237">
        <v>28188</v>
      </c>
      <c r="AD1698" s="232">
        <v>0.5</v>
      </c>
      <c r="AE1698" s="147">
        <v>5637.6</v>
      </c>
      <c r="AF1698" s="226"/>
      <c r="AH1698" s="224" t="s">
        <v>51</v>
      </c>
    </row>
    <row r="1699" s="114" customFormat="1" ht="48" spans="1:34">
      <c r="A1699" s="223">
        <v>223</v>
      </c>
      <c r="B1699" s="223" t="s">
        <v>49</v>
      </c>
      <c r="C1699" s="223" t="s">
        <v>3793</v>
      </c>
      <c r="D1699" s="224" t="s">
        <v>51</v>
      </c>
      <c r="E1699" s="224" t="s">
        <v>3785</v>
      </c>
      <c r="F1699" s="225" t="s">
        <v>3790</v>
      </c>
      <c r="G1699" s="224" t="s">
        <v>114</v>
      </c>
      <c r="H1699" s="224" t="s">
        <v>4085</v>
      </c>
      <c r="I1699" s="224" t="s">
        <v>4086</v>
      </c>
      <c r="J1699" s="224" t="s">
        <v>4086</v>
      </c>
      <c r="K1699" s="224" t="s">
        <v>3796</v>
      </c>
      <c r="L1699" s="224" t="s">
        <v>3796</v>
      </c>
      <c r="M1699" s="227">
        <v>45952</v>
      </c>
      <c r="N1699" s="227">
        <v>45954</v>
      </c>
      <c r="O1699" s="227">
        <v>46318</v>
      </c>
      <c r="P1699" s="229">
        <v>15</v>
      </c>
      <c r="Q1699" s="225">
        <v>9000</v>
      </c>
      <c r="R1699" s="232">
        <v>0.08</v>
      </c>
      <c r="S1699" s="225">
        <v>720</v>
      </c>
      <c r="T1699" s="233">
        <v>10800</v>
      </c>
      <c r="U1699" s="233">
        <v>1080</v>
      </c>
      <c r="V1699" s="233">
        <v>0.1</v>
      </c>
      <c r="W1699" s="233">
        <v>4320</v>
      </c>
      <c r="X1699" s="233">
        <v>0.4</v>
      </c>
      <c r="Y1699" s="233">
        <v>2160</v>
      </c>
      <c r="Z1699" s="236">
        <v>0.2</v>
      </c>
      <c r="AA1699" s="233">
        <v>2160</v>
      </c>
      <c r="AB1699" s="233">
        <v>0.2</v>
      </c>
      <c r="AC1699" s="237">
        <v>5400</v>
      </c>
      <c r="AD1699" s="232">
        <v>0.5</v>
      </c>
      <c r="AE1699" s="147">
        <v>1080</v>
      </c>
      <c r="AF1699" s="226"/>
      <c r="AH1699" s="224" t="s">
        <v>51</v>
      </c>
    </row>
    <row r="1700" s="114" customFormat="1" ht="48" spans="1:34">
      <c r="A1700" s="223">
        <v>224</v>
      </c>
      <c r="B1700" s="223" t="s">
        <v>49</v>
      </c>
      <c r="C1700" s="223" t="s">
        <v>3793</v>
      </c>
      <c r="D1700" s="224" t="s">
        <v>51</v>
      </c>
      <c r="E1700" s="224" t="s">
        <v>3785</v>
      </c>
      <c r="F1700" s="225" t="s">
        <v>302</v>
      </c>
      <c r="G1700" s="224" t="s">
        <v>114</v>
      </c>
      <c r="H1700" s="224" t="s">
        <v>4085</v>
      </c>
      <c r="I1700" s="224" t="s">
        <v>4086</v>
      </c>
      <c r="J1700" s="224" t="s">
        <v>4086</v>
      </c>
      <c r="K1700" s="224" t="s">
        <v>3796</v>
      </c>
      <c r="L1700" s="224" t="s">
        <v>3796</v>
      </c>
      <c r="M1700" s="227">
        <v>45952</v>
      </c>
      <c r="N1700" s="227">
        <v>45954</v>
      </c>
      <c r="O1700" s="227">
        <v>46318</v>
      </c>
      <c r="P1700" s="229">
        <v>8.2</v>
      </c>
      <c r="Q1700" s="225">
        <v>9000</v>
      </c>
      <c r="R1700" s="232">
        <v>0.08</v>
      </c>
      <c r="S1700" s="225">
        <v>720</v>
      </c>
      <c r="T1700" s="233">
        <v>5904</v>
      </c>
      <c r="U1700" s="233">
        <v>590.4</v>
      </c>
      <c r="V1700" s="233">
        <v>0.1</v>
      </c>
      <c r="W1700" s="233">
        <v>2361.6</v>
      </c>
      <c r="X1700" s="233">
        <v>0.4</v>
      </c>
      <c r="Y1700" s="233">
        <v>1180.8</v>
      </c>
      <c r="Z1700" s="236">
        <v>0.2</v>
      </c>
      <c r="AA1700" s="233">
        <v>1180.8</v>
      </c>
      <c r="AB1700" s="233">
        <v>0.2</v>
      </c>
      <c r="AC1700" s="237">
        <v>2952</v>
      </c>
      <c r="AD1700" s="232">
        <v>0.5</v>
      </c>
      <c r="AE1700" s="147">
        <v>590.4</v>
      </c>
      <c r="AF1700" s="226"/>
      <c r="AH1700" s="224" t="s">
        <v>51</v>
      </c>
    </row>
    <row r="1701" s="114" customFormat="1" ht="48" spans="1:34">
      <c r="A1701" s="223">
        <v>225</v>
      </c>
      <c r="B1701" s="223" t="s">
        <v>49</v>
      </c>
      <c r="C1701" s="223" t="s">
        <v>3793</v>
      </c>
      <c r="D1701" s="224" t="s">
        <v>51</v>
      </c>
      <c r="E1701" s="224" t="s">
        <v>3785</v>
      </c>
      <c r="F1701" s="225" t="s">
        <v>3817</v>
      </c>
      <c r="G1701" s="224" t="s">
        <v>114</v>
      </c>
      <c r="H1701" s="224" t="s">
        <v>4085</v>
      </c>
      <c r="I1701" s="224" t="s">
        <v>4086</v>
      </c>
      <c r="J1701" s="224" t="s">
        <v>4086</v>
      </c>
      <c r="K1701" s="224" t="s">
        <v>3796</v>
      </c>
      <c r="L1701" s="224" t="s">
        <v>3796</v>
      </c>
      <c r="M1701" s="227">
        <v>45952</v>
      </c>
      <c r="N1701" s="227">
        <v>45954</v>
      </c>
      <c r="O1701" s="227">
        <v>46318</v>
      </c>
      <c r="P1701" s="229">
        <v>5</v>
      </c>
      <c r="Q1701" s="225">
        <v>9000</v>
      </c>
      <c r="R1701" s="232">
        <v>0.08</v>
      </c>
      <c r="S1701" s="225">
        <v>720</v>
      </c>
      <c r="T1701" s="233">
        <v>3600</v>
      </c>
      <c r="U1701" s="233">
        <v>360</v>
      </c>
      <c r="V1701" s="233">
        <v>0.1</v>
      </c>
      <c r="W1701" s="233">
        <v>1440</v>
      </c>
      <c r="X1701" s="233">
        <v>0.4</v>
      </c>
      <c r="Y1701" s="233">
        <v>720</v>
      </c>
      <c r="Z1701" s="236">
        <v>0.2</v>
      </c>
      <c r="AA1701" s="233">
        <v>720</v>
      </c>
      <c r="AB1701" s="233">
        <v>0.2</v>
      </c>
      <c r="AC1701" s="237">
        <v>1800</v>
      </c>
      <c r="AD1701" s="232">
        <v>0.5</v>
      </c>
      <c r="AE1701" s="147">
        <v>360</v>
      </c>
      <c r="AF1701" s="226"/>
      <c r="AH1701" s="224" t="s">
        <v>51</v>
      </c>
    </row>
    <row r="1702" s="114" customFormat="1" ht="48" spans="1:34">
      <c r="A1702" s="223">
        <v>226</v>
      </c>
      <c r="B1702" s="223" t="s">
        <v>49</v>
      </c>
      <c r="C1702" s="223" t="s">
        <v>3793</v>
      </c>
      <c r="D1702" s="224" t="s">
        <v>51</v>
      </c>
      <c r="E1702" s="224" t="s">
        <v>3785</v>
      </c>
      <c r="F1702" s="225" t="s">
        <v>3790</v>
      </c>
      <c r="G1702" s="224" t="s">
        <v>114</v>
      </c>
      <c r="H1702" s="224" t="s">
        <v>4087</v>
      </c>
      <c r="I1702" s="224" t="s">
        <v>4088</v>
      </c>
      <c r="J1702" s="224" t="s">
        <v>4088</v>
      </c>
      <c r="K1702" s="224" t="s">
        <v>3796</v>
      </c>
      <c r="L1702" s="224" t="s">
        <v>3796</v>
      </c>
      <c r="M1702" s="227">
        <v>45953</v>
      </c>
      <c r="N1702" s="227">
        <v>45954</v>
      </c>
      <c r="O1702" s="227">
        <v>46318</v>
      </c>
      <c r="P1702" s="229">
        <v>43.95</v>
      </c>
      <c r="Q1702" s="225">
        <v>9000</v>
      </c>
      <c r="R1702" s="232">
        <v>0.08</v>
      </c>
      <c r="S1702" s="225">
        <v>720</v>
      </c>
      <c r="T1702" s="233">
        <v>31644</v>
      </c>
      <c r="U1702" s="233">
        <v>3164.4</v>
      </c>
      <c r="V1702" s="233">
        <v>0.1</v>
      </c>
      <c r="W1702" s="233">
        <v>12657.6</v>
      </c>
      <c r="X1702" s="233">
        <v>0.4</v>
      </c>
      <c r="Y1702" s="233">
        <v>6328.8</v>
      </c>
      <c r="Z1702" s="236">
        <v>0.2</v>
      </c>
      <c r="AA1702" s="233">
        <v>6328.8</v>
      </c>
      <c r="AB1702" s="233">
        <v>0.2</v>
      </c>
      <c r="AC1702" s="237">
        <v>15822</v>
      </c>
      <c r="AD1702" s="232">
        <v>0.5</v>
      </c>
      <c r="AE1702" s="147">
        <v>3164.4</v>
      </c>
      <c r="AF1702" s="226"/>
      <c r="AH1702" s="224" t="s">
        <v>51</v>
      </c>
    </row>
    <row r="1703" s="114" customFormat="1" ht="48" spans="1:34">
      <c r="A1703" s="223">
        <v>227</v>
      </c>
      <c r="B1703" s="223" t="s">
        <v>49</v>
      </c>
      <c r="C1703" s="223" t="s">
        <v>3793</v>
      </c>
      <c r="D1703" s="224" t="s">
        <v>51</v>
      </c>
      <c r="E1703" s="224" t="s">
        <v>3785</v>
      </c>
      <c r="F1703" s="225" t="s">
        <v>3786</v>
      </c>
      <c r="G1703" s="224" t="s">
        <v>114</v>
      </c>
      <c r="H1703" s="224" t="s">
        <v>4087</v>
      </c>
      <c r="I1703" s="224" t="s">
        <v>4088</v>
      </c>
      <c r="J1703" s="224" t="s">
        <v>4088</v>
      </c>
      <c r="K1703" s="224" t="s">
        <v>3796</v>
      </c>
      <c r="L1703" s="224" t="s">
        <v>3796</v>
      </c>
      <c r="M1703" s="227">
        <v>45953</v>
      </c>
      <c r="N1703" s="227">
        <v>45954</v>
      </c>
      <c r="O1703" s="227">
        <v>46318</v>
      </c>
      <c r="P1703" s="229">
        <v>20</v>
      </c>
      <c r="Q1703" s="225">
        <v>9000</v>
      </c>
      <c r="R1703" s="232">
        <v>0.08</v>
      </c>
      <c r="S1703" s="225">
        <v>720</v>
      </c>
      <c r="T1703" s="233">
        <v>14400</v>
      </c>
      <c r="U1703" s="233">
        <v>1440</v>
      </c>
      <c r="V1703" s="233">
        <v>0.1</v>
      </c>
      <c r="W1703" s="233">
        <v>5760</v>
      </c>
      <c r="X1703" s="233">
        <v>0.4</v>
      </c>
      <c r="Y1703" s="233">
        <v>2880</v>
      </c>
      <c r="Z1703" s="236">
        <v>0.2</v>
      </c>
      <c r="AA1703" s="233">
        <v>2880</v>
      </c>
      <c r="AB1703" s="233">
        <v>0.2</v>
      </c>
      <c r="AC1703" s="237">
        <v>7200</v>
      </c>
      <c r="AD1703" s="232">
        <v>0.5</v>
      </c>
      <c r="AE1703" s="147">
        <v>1440</v>
      </c>
      <c r="AF1703" s="226"/>
      <c r="AH1703" s="224" t="s">
        <v>51</v>
      </c>
    </row>
    <row r="1704" s="114" customFormat="1" ht="48" spans="1:34">
      <c r="A1704" s="223">
        <v>228</v>
      </c>
      <c r="B1704" s="223" t="s">
        <v>49</v>
      </c>
      <c r="C1704" s="223" t="s">
        <v>3793</v>
      </c>
      <c r="D1704" s="224" t="s">
        <v>51</v>
      </c>
      <c r="E1704" s="224" t="s">
        <v>3785</v>
      </c>
      <c r="F1704" s="225" t="s">
        <v>3817</v>
      </c>
      <c r="G1704" s="224" t="s">
        <v>114</v>
      </c>
      <c r="H1704" s="224" t="s">
        <v>4087</v>
      </c>
      <c r="I1704" s="224" t="s">
        <v>4088</v>
      </c>
      <c r="J1704" s="224" t="s">
        <v>4088</v>
      </c>
      <c r="K1704" s="224" t="s">
        <v>3796</v>
      </c>
      <c r="L1704" s="224" t="s">
        <v>3796</v>
      </c>
      <c r="M1704" s="227">
        <v>45953</v>
      </c>
      <c r="N1704" s="227">
        <v>45954</v>
      </c>
      <c r="O1704" s="227">
        <v>46318</v>
      </c>
      <c r="P1704" s="229">
        <v>20</v>
      </c>
      <c r="Q1704" s="225">
        <v>9000</v>
      </c>
      <c r="R1704" s="232">
        <v>0.08</v>
      </c>
      <c r="S1704" s="225">
        <v>720</v>
      </c>
      <c r="T1704" s="233">
        <v>14400</v>
      </c>
      <c r="U1704" s="233">
        <v>1440</v>
      </c>
      <c r="V1704" s="233">
        <v>0.1</v>
      </c>
      <c r="W1704" s="233">
        <v>5760</v>
      </c>
      <c r="X1704" s="233">
        <v>0.4</v>
      </c>
      <c r="Y1704" s="233">
        <v>2880</v>
      </c>
      <c r="Z1704" s="236">
        <v>0.2</v>
      </c>
      <c r="AA1704" s="233">
        <v>2880</v>
      </c>
      <c r="AB1704" s="233">
        <v>0.2</v>
      </c>
      <c r="AC1704" s="237">
        <v>7200</v>
      </c>
      <c r="AD1704" s="232">
        <v>0.5</v>
      </c>
      <c r="AE1704" s="147">
        <v>1440</v>
      </c>
      <c r="AF1704" s="226"/>
      <c r="AH1704" s="224" t="s">
        <v>51</v>
      </c>
    </row>
    <row r="1705" s="114" customFormat="1" ht="36" spans="1:34">
      <c r="A1705" s="223">
        <v>229</v>
      </c>
      <c r="B1705" s="238" t="s">
        <v>49</v>
      </c>
      <c r="C1705" s="238" t="s">
        <v>3890</v>
      </c>
      <c r="D1705" s="239" t="s">
        <v>51</v>
      </c>
      <c r="E1705" s="239" t="s">
        <v>3785</v>
      </c>
      <c r="F1705" s="240" t="s">
        <v>2270</v>
      </c>
      <c r="G1705" s="239" t="s">
        <v>114</v>
      </c>
      <c r="H1705" s="239" t="s">
        <v>4089</v>
      </c>
      <c r="I1705" s="239" t="s">
        <v>4090</v>
      </c>
      <c r="J1705" s="239" t="s">
        <v>4090</v>
      </c>
      <c r="K1705" s="239" t="s">
        <v>4091</v>
      </c>
      <c r="L1705" s="239" t="s">
        <v>4091</v>
      </c>
      <c r="M1705" s="243">
        <v>45941</v>
      </c>
      <c r="N1705" s="243">
        <v>45950</v>
      </c>
      <c r="O1705" s="243">
        <v>46314</v>
      </c>
      <c r="P1705" s="244">
        <v>47</v>
      </c>
      <c r="Q1705" s="240">
        <v>9000</v>
      </c>
      <c r="R1705" s="245">
        <v>0.08</v>
      </c>
      <c r="S1705" s="240">
        <v>720</v>
      </c>
      <c r="T1705" s="246">
        <v>33840</v>
      </c>
      <c r="U1705" s="246">
        <v>3384</v>
      </c>
      <c r="V1705" s="246">
        <v>0.1</v>
      </c>
      <c r="W1705" s="246">
        <v>13536</v>
      </c>
      <c r="X1705" s="246">
        <v>0.4</v>
      </c>
      <c r="Y1705" s="246">
        <v>6768</v>
      </c>
      <c r="Z1705" s="247">
        <v>0.2</v>
      </c>
      <c r="AA1705" s="246">
        <v>6768</v>
      </c>
      <c r="AB1705" s="246">
        <v>0.2</v>
      </c>
      <c r="AC1705" s="248">
        <v>16920</v>
      </c>
      <c r="AD1705" s="245">
        <v>0.5</v>
      </c>
      <c r="AE1705" s="147">
        <v>3384</v>
      </c>
      <c r="AF1705" s="226"/>
      <c r="AH1705" s="239" t="s">
        <v>51</v>
      </c>
    </row>
    <row r="1706" s="114" customFormat="1" ht="48" spans="1:34">
      <c r="A1706" s="223">
        <v>230</v>
      </c>
      <c r="B1706" s="223" t="s">
        <v>49</v>
      </c>
      <c r="C1706" s="223" t="s">
        <v>4092</v>
      </c>
      <c r="D1706" s="224" t="s">
        <v>50</v>
      </c>
      <c r="E1706" s="224" t="s">
        <v>69</v>
      </c>
      <c r="F1706" s="225" t="s">
        <v>3763</v>
      </c>
      <c r="G1706" s="224" t="s">
        <v>4093</v>
      </c>
      <c r="H1706" s="241" t="s">
        <v>4094</v>
      </c>
      <c r="I1706" s="224" t="s">
        <v>4095</v>
      </c>
      <c r="J1706" s="224" t="s">
        <v>4095</v>
      </c>
      <c r="K1706" s="224" t="s">
        <v>4096</v>
      </c>
      <c r="L1706" s="224" t="s">
        <v>4097</v>
      </c>
      <c r="M1706" s="227">
        <v>45660</v>
      </c>
      <c r="N1706" s="227">
        <v>45661</v>
      </c>
      <c r="O1706" s="227">
        <v>46025</v>
      </c>
      <c r="P1706" s="229">
        <v>80</v>
      </c>
      <c r="Q1706" s="225">
        <v>5000</v>
      </c>
      <c r="R1706" s="232">
        <v>0.08</v>
      </c>
      <c r="S1706" s="225">
        <v>400</v>
      </c>
      <c r="T1706" s="233">
        <v>32000</v>
      </c>
      <c r="U1706" s="233">
        <v>3200</v>
      </c>
      <c r="V1706" s="233">
        <v>0.1</v>
      </c>
      <c r="W1706" s="233">
        <v>16000</v>
      </c>
      <c r="X1706" s="233">
        <v>0.5</v>
      </c>
      <c r="Y1706" s="233">
        <v>8000</v>
      </c>
      <c r="Z1706" s="236">
        <v>0.25</v>
      </c>
      <c r="AA1706" s="233">
        <v>8000</v>
      </c>
      <c r="AB1706" s="233">
        <v>0.25</v>
      </c>
      <c r="AC1706" s="237">
        <v>12800</v>
      </c>
      <c r="AD1706" s="232">
        <v>0.4</v>
      </c>
      <c r="AE1706" s="147">
        <v>3200</v>
      </c>
      <c r="AF1706" s="226"/>
      <c r="AH1706" s="224" t="s">
        <v>50</v>
      </c>
    </row>
    <row r="1707" s="114" customFormat="1" ht="36" spans="1:34">
      <c r="A1707" s="223">
        <v>231</v>
      </c>
      <c r="B1707" s="238" t="s">
        <v>49</v>
      </c>
      <c r="C1707" s="238" t="s">
        <v>4092</v>
      </c>
      <c r="D1707" s="239" t="s">
        <v>50</v>
      </c>
      <c r="E1707" s="239" t="s">
        <v>69</v>
      </c>
      <c r="F1707" s="240" t="s">
        <v>3763</v>
      </c>
      <c r="G1707" s="239" t="s">
        <v>4093</v>
      </c>
      <c r="H1707" s="242" t="s">
        <v>4098</v>
      </c>
      <c r="I1707" s="239" t="s">
        <v>4099</v>
      </c>
      <c r="J1707" s="239" t="s">
        <v>4099</v>
      </c>
      <c r="K1707" s="239" t="s">
        <v>4100</v>
      </c>
      <c r="L1707" s="239" t="s">
        <v>4097</v>
      </c>
      <c r="M1707" s="243">
        <v>45660</v>
      </c>
      <c r="N1707" s="243">
        <v>45662</v>
      </c>
      <c r="O1707" s="243">
        <v>46026</v>
      </c>
      <c r="P1707" s="244">
        <v>80</v>
      </c>
      <c r="Q1707" s="240">
        <v>5000</v>
      </c>
      <c r="R1707" s="245">
        <v>0.08</v>
      </c>
      <c r="S1707" s="240">
        <v>400</v>
      </c>
      <c r="T1707" s="246">
        <v>32000</v>
      </c>
      <c r="U1707" s="246">
        <v>3200</v>
      </c>
      <c r="V1707" s="246">
        <v>0.1</v>
      </c>
      <c r="W1707" s="246">
        <v>16000</v>
      </c>
      <c r="X1707" s="246">
        <v>0.5</v>
      </c>
      <c r="Y1707" s="246">
        <v>8000</v>
      </c>
      <c r="Z1707" s="247">
        <v>0.25</v>
      </c>
      <c r="AA1707" s="246">
        <v>8000</v>
      </c>
      <c r="AB1707" s="246">
        <v>0.25</v>
      </c>
      <c r="AC1707" s="248">
        <v>12800</v>
      </c>
      <c r="AD1707" s="245">
        <v>0.4</v>
      </c>
      <c r="AE1707" s="147">
        <v>3200</v>
      </c>
      <c r="AF1707" s="226"/>
      <c r="AH1707" s="239" t="s">
        <v>50</v>
      </c>
    </row>
    <row r="1708" s="114" customFormat="1" ht="48" spans="1:34">
      <c r="A1708" s="223">
        <v>232</v>
      </c>
      <c r="B1708" s="223" t="s">
        <v>49</v>
      </c>
      <c r="C1708" s="223" t="s">
        <v>4092</v>
      </c>
      <c r="D1708" s="224" t="s">
        <v>50</v>
      </c>
      <c r="E1708" s="224" t="s">
        <v>69</v>
      </c>
      <c r="F1708" s="225" t="s">
        <v>3763</v>
      </c>
      <c r="G1708" s="224" t="s">
        <v>4093</v>
      </c>
      <c r="H1708" s="241" t="s">
        <v>4101</v>
      </c>
      <c r="I1708" s="224" t="s">
        <v>4102</v>
      </c>
      <c r="J1708" s="224" t="s">
        <v>4102</v>
      </c>
      <c r="K1708" s="224" t="s">
        <v>4103</v>
      </c>
      <c r="L1708" s="224" t="s">
        <v>4097</v>
      </c>
      <c r="M1708" s="227">
        <v>45663</v>
      </c>
      <c r="N1708" s="227">
        <v>45664</v>
      </c>
      <c r="O1708" s="227">
        <v>46028</v>
      </c>
      <c r="P1708" s="229">
        <v>90</v>
      </c>
      <c r="Q1708" s="225">
        <v>5000</v>
      </c>
      <c r="R1708" s="232">
        <v>0.08</v>
      </c>
      <c r="S1708" s="225">
        <v>400</v>
      </c>
      <c r="T1708" s="233">
        <v>36000</v>
      </c>
      <c r="U1708" s="233">
        <v>3600</v>
      </c>
      <c r="V1708" s="233">
        <v>0.1</v>
      </c>
      <c r="W1708" s="233">
        <v>18000</v>
      </c>
      <c r="X1708" s="233">
        <v>0.5</v>
      </c>
      <c r="Y1708" s="233">
        <v>9000</v>
      </c>
      <c r="Z1708" s="236">
        <v>0.25</v>
      </c>
      <c r="AA1708" s="233">
        <v>9000</v>
      </c>
      <c r="AB1708" s="233">
        <v>0.25</v>
      </c>
      <c r="AC1708" s="237">
        <v>14400</v>
      </c>
      <c r="AD1708" s="232">
        <v>0.4</v>
      </c>
      <c r="AE1708" s="147">
        <v>3600</v>
      </c>
      <c r="AF1708" s="226"/>
      <c r="AH1708" s="224" t="s">
        <v>50</v>
      </c>
    </row>
    <row r="1709" s="114" customFormat="1" ht="36" spans="1:34">
      <c r="A1709" s="223">
        <v>233</v>
      </c>
      <c r="B1709" s="238" t="s">
        <v>49</v>
      </c>
      <c r="C1709" s="238" t="s">
        <v>4092</v>
      </c>
      <c r="D1709" s="239" t="s">
        <v>50</v>
      </c>
      <c r="E1709" s="239" t="s">
        <v>69</v>
      </c>
      <c r="F1709" s="240" t="s">
        <v>3763</v>
      </c>
      <c r="G1709" s="239" t="s">
        <v>4093</v>
      </c>
      <c r="H1709" s="242" t="s">
        <v>4104</v>
      </c>
      <c r="I1709" s="239" t="s">
        <v>4105</v>
      </c>
      <c r="J1709" s="239" t="s">
        <v>4105</v>
      </c>
      <c r="K1709" s="239" t="s">
        <v>4106</v>
      </c>
      <c r="L1709" s="239" t="s">
        <v>4097</v>
      </c>
      <c r="M1709" s="243">
        <v>45663</v>
      </c>
      <c r="N1709" s="243">
        <v>45665</v>
      </c>
      <c r="O1709" s="243">
        <v>46029</v>
      </c>
      <c r="P1709" s="244">
        <v>100</v>
      </c>
      <c r="Q1709" s="240">
        <v>5000</v>
      </c>
      <c r="R1709" s="245">
        <v>0.08</v>
      </c>
      <c r="S1709" s="240">
        <v>400</v>
      </c>
      <c r="T1709" s="246">
        <v>40000</v>
      </c>
      <c r="U1709" s="246">
        <v>4000</v>
      </c>
      <c r="V1709" s="246">
        <v>0.1</v>
      </c>
      <c r="W1709" s="246">
        <v>20000</v>
      </c>
      <c r="X1709" s="246">
        <v>0.5</v>
      </c>
      <c r="Y1709" s="246">
        <v>10000</v>
      </c>
      <c r="Z1709" s="247">
        <v>0.25</v>
      </c>
      <c r="AA1709" s="246">
        <v>10000</v>
      </c>
      <c r="AB1709" s="246">
        <v>0.25</v>
      </c>
      <c r="AC1709" s="248">
        <v>16000</v>
      </c>
      <c r="AD1709" s="245">
        <v>0.4</v>
      </c>
      <c r="AE1709" s="147">
        <v>4000</v>
      </c>
      <c r="AF1709" s="226"/>
      <c r="AH1709" s="239" t="s">
        <v>50</v>
      </c>
    </row>
    <row r="1710" s="114" customFormat="1" ht="36" spans="1:34">
      <c r="A1710" s="223">
        <v>234</v>
      </c>
      <c r="B1710" s="223" t="s">
        <v>49</v>
      </c>
      <c r="C1710" s="223" t="s">
        <v>4092</v>
      </c>
      <c r="D1710" s="224" t="s">
        <v>50</v>
      </c>
      <c r="E1710" s="224" t="s">
        <v>69</v>
      </c>
      <c r="F1710" s="225" t="s">
        <v>3763</v>
      </c>
      <c r="G1710" s="224" t="s">
        <v>4093</v>
      </c>
      <c r="H1710" s="241" t="s">
        <v>4107</v>
      </c>
      <c r="I1710" s="224" t="s">
        <v>4108</v>
      </c>
      <c r="J1710" s="224" t="s">
        <v>4108</v>
      </c>
      <c r="K1710" s="224" t="s">
        <v>4109</v>
      </c>
      <c r="L1710" s="224" t="s">
        <v>4097</v>
      </c>
      <c r="M1710" s="227">
        <v>45663</v>
      </c>
      <c r="N1710" s="227">
        <v>45665</v>
      </c>
      <c r="O1710" s="227">
        <v>46029</v>
      </c>
      <c r="P1710" s="229">
        <v>90</v>
      </c>
      <c r="Q1710" s="225">
        <v>5000</v>
      </c>
      <c r="R1710" s="232">
        <v>0.08</v>
      </c>
      <c r="S1710" s="225">
        <v>400</v>
      </c>
      <c r="T1710" s="233">
        <v>36000</v>
      </c>
      <c r="U1710" s="233">
        <v>3600</v>
      </c>
      <c r="V1710" s="233">
        <v>0.1</v>
      </c>
      <c r="W1710" s="233">
        <v>18000</v>
      </c>
      <c r="X1710" s="233">
        <v>0.5</v>
      </c>
      <c r="Y1710" s="233">
        <v>9000</v>
      </c>
      <c r="Z1710" s="236">
        <v>0.25</v>
      </c>
      <c r="AA1710" s="233">
        <v>9000</v>
      </c>
      <c r="AB1710" s="233">
        <v>0.25</v>
      </c>
      <c r="AC1710" s="237">
        <v>14400</v>
      </c>
      <c r="AD1710" s="232">
        <v>0.4</v>
      </c>
      <c r="AE1710" s="147">
        <v>3600</v>
      </c>
      <c r="AF1710" s="226"/>
      <c r="AH1710" s="224" t="s">
        <v>50</v>
      </c>
    </row>
    <row r="1711" s="114" customFormat="1" ht="36" spans="1:34">
      <c r="A1711" s="223">
        <v>235</v>
      </c>
      <c r="B1711" s="238" t="s">
        <v>49</v>
      </c>
      <c r="C1711" s="238" t="s">
        <v>4092</v>
      </c>
      <c r="D1711" s="239" t="s">
        <v>50</v>
      </c>
      <c r="E1711" s="239" t="s">
        <v>69</v>
      </c>
      <c r="F1711" s="240" t="s">
        <v>3763</v>
      </c>
      <c r="G1711" s="239" t="s">
        <v>4093</v>
      </c>
      <c r="H1711" s="242" t="s">
        <v>4110</v>
      </c>
      <c r="I1711" s="239" t="s">
        <v>4111</v>
      </c>
      <c r="J1711" s="239" t="s">
        <v>4111</v>
      </c>
      <c r="K1711" s="239" t="s">
        <v>4112</v>
      </c>
      <c r="L1711" s="239" t="s">
        <v>4097</v>
      </c>
      <c r="M1711" s="243">
        <v>45663</v>
      </c>
      <c r="N1711" s="243">
        <v>45666</v>
      </c>
      <c r="O1711" s="243">
        <v>46030</v>
      </c>
      <c r="P1711" s="244">
        <v>100</v>
      </c>
      <c r="Q1711" s="240">
        <v>5000</v>
      </c>
      <c r="R1711" s="245">
        <v>0.08</v>
      </c>
      <c r="S1711" s="240">
        <v>400</v>
      </c>
      <c r="T1711" s="246">
        <v>40000</v>
      </c>
      <c r="U1711" s="246">
        <v>4000</v>
      </c>
      <c r="V1711" s="246">
        <v>0.1</v>
      </c>
      <c r="W1711" s="246">
        <v>20000</v>
      </c>
      <c r="X1711" s="246">
        <v>0.5</v>
      </c>
      <c r="Y1711" s="246">
        <v>10000</v>
      </c>
      <c r="Z1711" s="247">
        <v>0.25</v>
      </c>
      <c r="AA1711" s="246">
        <v>10000</v>
      </c>
      <c r="AB1711" s="246">
        <v>0.25</v>
      </c>
      <c r="AC1711" s="248">
        <v>16000</v>
      </c>
      <c r="AD1711" s="245">
        <v>0.4</v>
      </c>
      <c r="AE1711" s="147">
        <v>4000</v>
      </c>
      <c r="AF1711" s="226"/>
      <c r="AH1711" s="239" t="s">
        <v>50</v>
      </c>
    </row>
    <row r="1712" s="114" customFormat="1" ht="60" spans="1:34">
      <c r="A1712" s="223">
        <v>236</v>
      </c>
      <c r="B1712" s="223" t="s">
        <v>49</v>
      </c>
      <c r="C1712" s="223" t="s">
        <v>4092</v>
      </c>
      <c r="D1712" s="224" t="s">
        <v>50</v>
      </c>
      <c r="E1712" s="224" t="s">
        <v>69</v>
      </c>
      <c r="F1712" s="225" t="s">
        <v>3763</v>
      </c>
      <c r="G1712" s="224" t="s">
        <v>4093</v>
      </c>
      <c r="H1712" s="241" t="s">
        <v>4113</v>
      </c>
      <c r="I1712" s="224" t="s">
        <v>4114</v>
      </c>
      <c r="J1712" s="224" t="s">
        <v>4114</v>
      </c>
      <c r="K1712" s="224" t="s">
        <v>4115</v>
      </c>
      <c r="L1712" s="224" t="s">
        <v>4116</v>
      </c>
      <c r="M1712" s="227">
        <v>45667</v>
      </c>
      <c r="N1712" s="227">
        <v>45670</v>
      </c>
      <c r="O1712" s="227">
        <v>46034</v>
      </c>
      <c r="P1712" s="229">
        <v>250</v>
      </c>
      <c r="Q1712" s="225">
        <v>5000</v>
      </c>
      <c r="R1712" s="232">
        <v>0.08</v>
      </c>
      <c r="S1712" s="225">
        <v>400</v>
      </c>
      <c r="T1712" s="233">
        <v>100000</v>
      </c>
      <c r="U1712" s="233">
        <v>10000</v>
      </c>
      <c r="V1712" s="233">
        <v>0.1</v>
      </c>
      <c r="W1712" s="233">
        <v>50000</v>
      </c>
      <c r="X1712" s="233">
        <v>0.5</v>
      </c>
      <c r="Y1712" s="233">
        <v>25000</v>
      </c>
      <c r="Z1712" s="236">
        <v>0.25</v>
      </c>
      <c r="AA1712" s="233">
        <v>25000</v>
      </c>
      <c r="AB1712" s="233">
        <v>0.25</v>
      </c>
      <c r="AC1712" s="237">
        <v>40000</v>
      </c>
      <c r="AD1712" s="232">
        <v>0.4</v>
      </c>
      <c r="AE1712" s="147">
        <v>10000</v>
      </c>
      <c r="AF1712" s="226"/>
      <c r="AH1712" s="224" t="s">
        <v>50</v>
      </c>
    </row>
    <row r="1713" s="114" customFormat="1" ht="48" spans="1:34">
      <c r="A1713" s="223">
        <v>237</v>
      </c>
      <c r="B1713" s="238" t="s">
        <v>49</v>
      </c>
      <c r="C1713" s="238" t="s">
        <v>4092</v>
      </c>
      <c r="D1713" s="239" t="s">
        <v>50</v>
      </c>
      <c r="E1713" s="239" t="s">
        <v>69</v>
      </c>
      <c r="F1713" s="240" t="s">
        <v>3763</v>
      </c>
      <c r="G1713" s="239" t="s">
        <v>4093</v>
      </c>
      <c r="H1713" s="239" t="s">
        <v>4117</v>
      </c>
      <c r="I1713" s="239" t="s">
        <v>4118</v>
      </c>
      <c r="J1713" s="239" t="s">
        <v>4118</v>
      </c>
      <c r="K1713" s="239" t="s">
        <v>4119</v>
      </c>
      <c r="L1713" s="239" t="s">
        <v>4116</v>
      </c>
      <c r="M1713" s="243">
        <v>45677</v>
      </c>
      <c r="N1713" s="243">
        <v>45679</v>
      </c>
      <c r="O1713" s="243">
        <v>46043</v>
      </c>
      <c r="P1713" s="244">
        <v>77</v>
      </c>
      <c r="Q1713" s="240">
        <v>5000</v>
      </c>
      <c r="R1713" s="245">
        <v>0.08</v>
      </c>
      <c r="S1713" s="240">
        <v>400</v>
      </c>
      <c r="T1713" s="246">
        <v>30800</v>
      </c>
      <c r="U1713" s="246">
        <v>3080</v>
      </c>
      <c r="V1713" s="246">
        <v>0.1</v>
      </c>
      <c r="W1713" s="246">
        <v>15400</v>
      </c>
      <c r="X1713" s="246">
        <v>0.5</v>
      </c>
      <c r="Y1713" s="246">
        <v>7700</v>
      </c>
      <c r="Z1713" s="247">
        <v>0.25</v>
      </c>
      <c r="AA1713" s="246">
        <v>7700</v>
      </c>
      <c r="AB1713" s="246">
        <v>0.25</v>
      </c>
      <c r="AC1713" s="248">
        <v>12320</v>
      </c>
      <c r="AD1713" s="245">
        <v>0.4</v>
      </c>
      <c r="AE1713" s="147">
        <v>3080</v>
      </c>
      <c r="AF1713" s="226"/>
      <c r="AH1713" s="239" t="s">
        <v>50</v>
      </c>
    </row>
    <row r="1714" s="114" customFormat="1" ht="48" spans="1:34">
      <c r="A1714" s="223">
        <v>238</v>
      </c>
      <c r="B1714" s="223" t="s">
        <v>49</v>
      </c>
      <c r="C1714" s="223" t="s">
        <v>4120</v>
      </c>
      <c r="D1714" s="224" t="s">
        <v>51</v>
      </c>
      <c r="E1714" s="224" t="s">
        <v>3785</v>
      </c>
      <c r="F1714" s="225" t="s">
        <v>402</v>
      </c>
      <c r="G1714" s="224" t="s">
        <v>4093</v>
      </c>
      <c r="H1714" s="224" t="s">
        <v>4121</v>
      </c>
      <c r="I1714" s="224" t="s">
        <v>4122</v>
      </c>
      <c r="J1714" s="224" t="s">
        <v>4122</v>
      </c>
      <c r="K1714" s="224" t="s">
        <v>4123</v>
      </c>
      <c r="L1714" s="224" t="s">
        <v>4124</v>
      </c>
      <c r="M1714" s="227">
        <v>45677</v>
      </c>
      <c r="N1714" s="227">
        <v>45681</v>
      </c>
      <c r="O1714" s="227">
        <v>46045</v>
      </c>
      <c r="P1714" s="229">
        <v>395</v>
      </c>
      <c r="Q1714" s="225">
        <v>9000</v>
      </c>
      <c r="R1714" s="232">
        <v>0.08</v>
      </c>
      <c r="S1714" s="225">
        <v>720</v>
      </c>
      <c r="T1714" s="233">
        <v>284400</v>
      </c>
      <c r="U1714" s="233">
        <v>28440</v>
      </c>
      <c r="V1714" s="233">
        <v>0.1</v>
      </c>
      <c r="W1714" s="233">
        <v>113760</v>
      </c>
      <c r="X1714" s="233">
        <v>0.4</v>
      </c>
      <c r="Y1714" s="233">
        <v>56880</v>
      </c>
      <c r="Z1714" s="236">
        <v>0.2</v>
      </c>
      <c r="AA1714" s="233">
        <v>56880</v>
      </c>
      <c r="AB1714" s="233">
        <v>0.2</v>
      </c>
      <c r="AC1714" s="237">
        <v>142200</v>
      </c>
      <c r="AD1714" s="232">
        <v>0.5</v>
      </c>
      <c r="AE1714" s="147">
        <v>28440</v>
      </c>
      <c r="AF1714" s="226"/>
      <c r="AH1714" s="224" t="s">
        <v>51</v>
      </c>
    </row>
    <row r="1715" s="114" customFormat="1" ht="36" spans="1:34">
      <c r="A1715" s="223">
        <v>239</v>
      </c>
      <c r="B1715" s="238" t="s">
        <v>49</v>
      </c>
      <c r="C1715" s="238" t="s">
        <v>4125</v>
      </c>
      <c r="D1715" s="239" t="s">
        <v>50</v>
      </c>
      <c r="E1715" s="239" t="s">
        <v>69</v>
      </c>
      <c r="F1715" s="240" t="s">
        <v>3763</v>
      </c>
      <c r="G1715" s="239" t="s">
        <v>4093</v>
      </c>
      <c r="H1715" s="239" t="s">
        <v>4126</v>
      </c>
      <c r="I1715" s="239" t="s">
        <v>4127</v>
      </c>
      <c r="J1715" s="239" t="s">
        <v>4127</v>
      </c>
      <c r="K1715" s="239" t="s">
        <v>4128</v>
      </c>
      <c r="L1715" s="239" t="s">
        <v>4129</v>
      </c>
      <c r="M1715" s="243">
        <v>45677</v>
      </c>
      <c r="N1715" s="243">
        <v>45683</v>
      </c>
      <c r="O1715" s="243">
        <v>46047</v>
      </c>
      <c r="P1715" s="244">
        <v>500</v>
      </c>
      <c r="Q1715" s="240">
        <v>5000</v>
      </c>
      <c r="R1715" s="245">
        <v>0.08</v>
      </c>
      <c r="S1715" s="240">
        <v>400</v>
      </c>
      <c r="T1715" s="246">
        <v>200000</v>
      </c>
      <c r="U1715" s="246">
        <v>20000</v>
      </c>
      <c r="V1715" s="246">
        <v>0.1</v>
      </c>
      <c r="W1715" s="246">
        <v>100000</v>
      </c>
      <c r="X1715" s="246">
        <v>0.5</v>
      </c>
      <c r="Y1715" s="246">
        <v>50000</v>
      </c>
      <c r="Z1715" s="247">
        <v>0.25</v>
      </c>
      <c r="AA1715" s="246">
        <v>50000</v>
      </c>
      <c r="AB1715" s="246">
        <v>0.25</v>
      </c>
      <c r="AC1715" s="248">
        <v>80000</v>
      </c>
      <c r="AD1715" s="245">
        <v>0.4</v>
      </c>
      <c r="AE1715" s="147">
        <v>20000</v>
      </c>
      <c r="AF1715" s="226"/>
      <c r="AH1715" s="239" t="s">
        <v>50</v>
      </c>
    </row>
    <row r="1716" s="114" customFormat="1" ht="48" spans="1:34">
      <c r="A1716" s="223">
        <v>240</v>
      </c>
      <c r="B1716" s="223" t="s">
        <v>49</v>
      </c>
      <c r="C1716" s="223" t="s">
        <v>4130</v>
      </c>
      <c r="D1716" s="224" t="s">
        <v>51</v>
      </c>
      <c r="E1716" s="224" t="s">
        <v>3785</v>
      </c>
      <c r="F1716" s="225" t="s">
        <v>402</v>
      </c>
      <c r="G1716" s="224" t="s">
        <v>4093</v>
      </c>
      <c r="H1716" s="224" t="s">
        <v>4131</v>
      </c>
      <c r="I1716" s="224" t="s">
        <v>4132</v>
      </c>
      <c r="J1716" s="224" t="s">
        <v>4132</v>
      </c>
      <c r="K1716" s="224" t="s">
        <v>4133</v>
      </c>
      <c r="L1716" s="224" t="s">
        <v>4134</v>
      </c>
      <c r="M1716" s="227">
        <v>45706</v>
      </c>
      <c r="N1716" s="227">
        <v>45708</v>
      </c>
      <c r="O1716" s="227">
        <v>46072</v>
      </c>
      <c r="P1716" s="229">
        <v>40</v>
      </c>
      <c r="Q1716" s="225">
        <v>9000</v>
      </c>
      <c r="R1716" s="232">
        <v>0.08</v>
      </c>
      <c r="S1716" s="225">
        <v>720</v>
      </c>
      <c r="T1716" s="233">
        <v>28800</v>
      </c>
      <c r="U1716" s="233">
        <v>2880</v>
      </c>
      <c r="V1716" s="233">
        <v>0.1</v>
      </c>
      <c r="W1716" s="233">
        <v>11520</v>
      </c>
      <c r="X1716" s="233">
        <v>0.4</v>
      </c>
      <c r="Y1716" s="233">
        <v>5760</v>
      </c>
      <c r="Z1716" s="236">
        <v>0.2</v>
      </c>
      <c r="AA1716" s="233">
        <v>5760</v>
      </c>
      <c r="AB1716" s="233">
        <v>0.2</v>
      </c>
      <c r="AC1716" s="237">
        <v>14400</v>
      </c>
      <c r="AD1716" s="232">
        <v>0.5</v>
      </c>
      <c r="AE1716" s="147">
        <v>2880</v>
      </c>
      <c r="AF1716" s="226"/>
      <c r="AH1716" s="224" t="s">
        <v>51</v>
      </c>
    </row>
    <row r="1717" s="114" customFormat="1" ht="48" spans="1:34">
      <c r="A1717" s="223">
        <v>241</v>
      </c>
      <c r="B1717" s="238" t="s">
        <v>49</v>
      </c>
      <c r="C1717" s="238" t="s">
        <v>4135</v>
      </c>
      <c r="D1717" s="239" t="s">
        <v>50</v>
      </c>
      <c r="E1717" s="239" t="s">
        <v>69</v>
      </c>
      <c r="F1717" s="240" t="s">
        <v>3763</v>
      </c>
      <c r="G1717" s="239" t="s">
        <v>4093</v>
      </c>
      <c r="H1717" s="239" t="s">
        <v>4136</v>
      </c>
      <c r="I1717" s="239" t="s">
        <v>3844</v>
      </c>
      <c r="J1717" s="239" t="s">
        <v>3844</v>
      </c>
      <c r="K1717" s="239" t="s">
        <v>4137</v>
      </c>
      <c r="L1717" s="239" t="s">
        <v>4138</v>
      </c>
      <c r="M1717" s="243">
        <v>45712</v>
      </c>
      <c r="N1717" s="243">
        <v>45713</v>
      </c>
      <c r="O1717" s="243">
        <v>46077</v>
      </c>
      <c r="P1717" s="244">
        <v>291</v>
      </c>
      <c r="Q1717" s="240">
        <v>5000</v>
      </c>
      <c r="R1717" s="245">
        <v>0.08</v>
      </c>
      <c r="S1717" s="240">
        <v>400</v>
      </c>
      <c r="T1717" s="246">
        <v>116400</v>
      </c>
      <c r="U1717" s="246">
        <v>11640</v>
      </c>
      <c r="V1717" s="246">
        <v>0.1</v>
      </c>
      <c r="W1717" s="246">
        <v>58200</v>
      </c>
      <c r="X1717" s="246">
        <v>0.5</v>
      </c>
      <c r="Y1717" s="246">
        <v>29100</v>
      </c>
      <c r="Z1717" s="247">
        <v>0.25</v>
      </c>
      <c r="AA1717" s="246">
        <v>29100</v>
      </c>
      <c r="AB1717" s="246">
        <v>0.25</v>
      </c>
      <c r="AC1717" s="248">
        <v>46560</v>
      </c>
      <c r="AD1717" s="245">
        <v>0.4</v>
      </c>
      <c r="AE1717" s="147">
        <v>11640</v>
      </c>
      <c r="AF1717" s="226"/>
      <c r="AH1717" s="239" t="s">
        <v>50</v>
      </c>
    </row>
    <row r="1718" s="114" customFormat="1" ht="48" spans="1:34">
      <c r="A1718" s="223">
        <v>242</v>
      </c>
      <c r="B1718" s="223" t="s">
        <v>49</v>
      </c>
      <c r="C1718" s="223" t="s">
        <v>4139</v>
      </c>
      <c r="D1718" s="224" t="s">
        <v>50</v>
      </c>
      <c r="E1718" s="224" t="s">
        <v>69</v>
      </c>
      <c r="F1718" s="225" t="s">
        <v>3763</v>
      </c>
      <c r="G1718" s="224" t="s">
        <v>4093</v>
      </c>
      <c r="H1718" s="224" t="s">
        <v>4140</v>
      </c>
      <c r="I1718" s="224" t="s">
        <v>4141</v>
      </c>
      <c r="J1718" s="224" t="s">
        <v>4141</v>
      </c>
      <c r="K1718" s="224" t="s">
        <v>4142</v>
      </c>
      <c r="L1718" s="224" t="s">
        <v>4143</v>
      </c>
      <c r="M1718" s="227">
        <v>45712</v>
      </c>
      <c r="N1718" s="227">
        <v>45714</v>
      </c>
      <c r="O1718" s="227">
        <v>46078</v>
      </c>
      <c r="P1718" s="229">
        <v>108</v>
      </c>
      <c r="Q1718" s="225">
        <v>5000</v>
      </c>
      <c r="R1718" s="232">
        <v>0.08</v>
      </c>
      <c r="S1718" s="225">
        <v>400</v>
      </c>
      <c r="T1718" s="233">
        <v>43200</v>
      </c>
      <c r="U1718" s="233">
        <v>4320</v>
      </c>
      <c r="V1718" s="233">
        <v>0.1</v>
      </c>
      <c r="W1718" s="233">
        <v>21600</v>
      </c>
      <c r="X1718" s="233">
        <v>0.5</v>
      </c>
      <c r="Y1718" s="233">
        <v>10800</v>
      </c>
      <c r="Z1718" s="236">
        <v>0.25</v>
      </c>
      <c r="AA1718" s="233">
        <v>10800</v>
      </c>
      <c r="AB1718" s="233">
        <v>0.25</v>
      </c>
      <c r="AC1718" s="237">
        <v>17280</v>
      </c>
      <c r="AD1718" s="232">
        <v>0.4</v>
      </c>
      <c r="AE1718" s="147">
        <v>4320</v>
      </c>
      <c r="AF1718" s="226"/>
      <c r="AH1718" s="224" t="s">
        <v>50</v>
      </c>
    </row>
    <row r="1719" s="114" customFormat="1" ht="48" spans="1:34">
      <c r="A1719" s="223">
        <v>243</v>
      </c>
      <c r="B1719" s="238" t="s">
        <v>49</v>
      </c>
      <c r="C1719" s="238" t="s">
        <v>4144</v>
      </c>
      <c r="D1719" s="239" t="s">
        <v>51</v>
      </c>
      <c r="E1719" s="239" t="s">
        <v>3785</v>
      </c>
      <c r="F1719" s="240" t="s">
        <v>4145</v>
      </c>
      <c r="G1719" s="239" t="s">
        <v>4093</v>
      </c>
      <c r="H1719" s="239" t="s">
        <v>4146</v>
      </c>
      <c r="I1719" s="239" t="s">
        <v>4147</v>
      </c>
      <c r="J1719" s="239" t="s">
        <v>4147</v>
      </c>
      <c r="K1719" s="239" t="s">
        <v>4148</v>
      </c>
      <c r="L1719" s="239" t="s">
        <v>4138</v>
      </c>
      <c r="M1719" s="243">
        <v>45714</v>
      </c>
      <c r="N1719" s="243">
        <v>45715</v>
      </c>
      <c r="O1719" s="243">
        <v>46079</v>
      </c>
      <c r="P1719" s="244">
        <v>500</v>
      </c>
      <c r="Q1719" s="240">
        <v>9000</v>
      </c>
      <c r="R1719" s="245">
        <v>0.08</v>
      </c>
      <c r="S1719" s="240">
        <v>720</v>
      </c>
      <c r="T1719" s="246">
        <v>360000</v>
      </c>
      <c r="U1719" s="246">
        <v>36000</v>
      </c>
      <c r="V1719" s="246">
        <v>0.1</v>
      </c>
      <c r="W1719" s="246">
        <v>144000</v>
      </c>
      <c r="X1719" s="233">
        <v>0.4</v>
      </c>
      <c r="Y1719" s="246">
        <v>72000</v>
      </c>
      <c r="Z1719" s="247">
        <v>0.2</v>
      </c>
      <c r="AA1719" s="246">
        <v>72000</v>
      </c>
      <c r="AB1719" s="246">
        <v>0.2</v>
      </c>
      <c r="AC1719" s="248">
        <v>180000</v>
      </c>
      <c r="AD1719" s="245">
        <v>0.5</v>
      </c>
      <c r="AE1719" s="147">
        <v>36000</v>
      </c>
      <c r="AF1719" s="226"/>
      <c r="AH1719" s="239" t="s">
        <v>51</v>
      </c>
    </row>
    <row r="1720" s="114" customFormat="1" ht="60" spans="1:34">
      <c r="A1720" s="223">
        <v>244</v>
      </c>
      <c r="B1720" s="223" t="s">
        <v>49</v>
      </c>
      <c r="C1720" s="223" t="s">
        <v>4135</v>
      </c>
      <c r="D1720" s="224" t="s">
        <v>50</v>
      </c>
      <c r="E1720" s="224" t="s">
        <v>69</v>
      </c>
      <c r="F1720" s="225" t="s">
        <v>3763</v>
      </c>
      <c r="G1720" s="224" t="s">
        <v>4093</v>
      </c>
      <c r="H1720" s="224" t="s">
        <v>4149</v>
      </c>
      <c r="I1720" s="224" t="s">
        <v>4150</v>
      </c>
      <c r="J1720" s="224" t="s">
        <v>4150</v>
      </c>
      <c r="K1720" s="224" t="s">
        <v>4151</v>
      </c>
      <c r="L1720" s="224" t="s">
        <v>4152</v>
      </c>
      <c r="M1720" s="227">
        <v>45714</v>
      </c>
      <c r="N1720" s="227">
        <v>45715</v>
      </c>
      <c r="O1720" s="227">
        <v>46079</v>
      </c>
      <c r="P1720" s="229">
        <v>430</v>
      </c>
      <c r="Q1720" s="225">
        <v>5000</v>
      </c>
      <c r="R1720" s="232">
        <v>0.08</v>
      </c>
      <c r="S1720" s="225">
        <v>400</v>
      </c>
      <c r="T1720" s="233">
        <v>172000</v>
      </c>
      <c r="U1720" s="233">
        <v>17200</v>
      </c>
      <c r="V1720" s="233">
        <v>0.1</v>
      </c>
      <c r="W1720" s="233">
        <v>86000</v>
      </c>
      <c r="X1720" s="233">
        <v>0.5</v>
      </c>
      <c r="Y1720" s="233">
        <v>43000</v>
      </c>
      <c r="Z1720" s="236">
        <v>0.25</v>
      </c>
      <c r="AA1720" s="233">
        <v>43000</v>
      </c>
      <c r="AB1720" s="233">
        <v>0.25</v>
      </c>
      <c r="AC1720" s="237">
        <v>68800</v>
      </c>
      <c r="AD1720" s="232">
        <v>0.4</v>
      </c>
      <c r="AE1720" s="147">
        <v>17200</v>
      </c>
      <c r="AF1720" s="226"/>
      <c r="AH1720" s="224" t="s">
        <v>50</v>
      </c>
    </row>
    <row r="1721" s="114" customFormat="1" ht="48" spans="1:34">
      <c r="A1721" s="223">
        <v>245</v>
      </c>
      <c r="B1721" s="238" t="s">
        <v>49</v>
      </c>
      <c r="C1721" s="238" t="s">
        <v>4139</v>
      </c>
      <c r="D1721" s="239" t="s">
        <v>50</v>
      </c>
      <c r="E1721" s="239" t="s">
        <v>69</v>
      </c>
      <c r="F1721" s="240" t="s">
        <v>3763</v>
      </c>
      <c r="G1721" s="239" t="s">
        <v>4093</v>
      </c>
      <c r="H1721" s="239" t="s">
        <v>4153</v>
      </c>
      <c r="I1721" s="239" t="s">
        <v>4154</v>
      </c>
      <c r="J1721" s="239" t="s">
        <v>4154</v>
      </c>
      <c r="K1721" s="239" t="s">
        <v>4155</v>
      </c>
      <c r="L1721" s="239" t="s">
        <v>4156</v>
      </c>
      <c r="M1721" s="243">
        <v>45709</v>
      </c>
      <c r="N1721" s="243">
        <v>45715</v>
      </c>
      <c r="O1721" s="243">
        <v>46079</v>
      </c>
      <c r="P1721" s="244">
        <v>63</v>
      </c>
      <c r="Q1721" s="240">
        <v>5000</v>
      </c>
      <c r="R1721" s="245">
        <v>0.08</v>
      </c>
      <c r="S1721" s="240">
        <v>400</v>
      </c>
      <c r="T1721" s="246">
        <v>25200</v>
      </c>
      <c r="U1721" s="246">
        <v>2520</v>
      </c>
      <c r="V1721" s="246">
        <v>0.1</v>
      </c>
      <c r="W1721" s="246">
        <v>12600</v>
      </c>
      <c r="X1721" s="246">
        <v>0.5</v>
      </c>
      <c r="Y1721" s="246">
        <v>6300</v>
      </c>
      <c r="Z1721" s="247">
        <v>0.25</v>
      </c>
      <c r="AA1721" s="246">
        <v>6300</v>
      </c>
      <c r="AB1721" s="246">
        <v>0.25</v>
      </c>
      <c r="AC1721" s="248">
        <v>10080</v>
      </c>
      <c r="AD1721" s="245">
        <v>0.4</v>
      </c>
      <c r="AE1721" s="147">
        <v>2520</v>
      </c>
      <c r="AF1721" s="226"/>
      <c r="AH1721" s="239" t="s">
        <v>50</v>
      </c>
    </row>
    <row r="1722" s="114" customFormat="1" ht="48" spans="1:34">
      <c r="A1722" s="223">
        <v>246</v>
      </c>
      <c r="B1722" s="223" t="s">
        <v>49</v>
      </c>
      <c r="C1722" s="223" t="s">
        <v>4130</v>
      </c>
      <c r="D1722" s="224" t="s">
        <v>51</v>
      </c>
      <c r="E1722" s="224" t="s">
        <v>3785</v>
      </c>
      <c r="F1722" s="225" t="s">
        <v>402</v>
      </c>
      <c r="G1722" s="224" t="s">
        <v>4093</v>
      </c>
      <c r="H1722" s="224" t="s">
        <v>4157</v>
      </c>
      <c r="I1722" s="224" t="s">
        <v>4158</v>
      </c>
      <c r="J1722" s="224" t="s">
        <v>4158</v>
      </c>
      <c r="K1722" s="224" t="s">
        <v>4159</v>
      </c>
      <c r="L1722" s="224" t="s">
        <v>4160</v>
      </c>
      <c r="M1722" s="227">
        <v>45714</v>
      </c>
      <c r="N1722" s="227">
        <v>45716</v>
      </c>
      <c r="O1722" s="227">
        <v>46080</v>
      </c>
      <c r="P1722" s="229">
        <v>80</v>
      </c>
      <c r="Q1722" s="225">
        <v>9000</v>
      </c>
      <c r="R1722" s="232">
        <v>0.08</v>
      </c>
      <c r="S1722" s="225">
        <v>720</v>
      </c>
      <c r="T1722" s="233">
        <v>57600</v>
      </c>
      <c r="U1722" s="233">
        <v>5760</v>
      </c>
      <c r="V1722" s="233">
        <v>0.1</v>
      </c>
      <c r="W1722" s="233">
        <v>23040</v>
      </c>
      <c r="X1722" s="233">
        <v>0.4</v>
      </c>
      <c r="Y1722" s="233">
        <v>11520</v>
      </c>
      <c r="Z1722" s="236">
        <v>0.2</v>
      </c>
      <c r="AA1722" s="233">
        <v>11520</v>
      </c>
      <c r="AB1722" s="233">
        <v>0.2</v>
      </c>
      <c r="AC1722" s="237">
        <v>28800</v>
      </c>
      <c r="AD1722" s="232">
        <v>0.5</v>
      </c>
      <c r="AE1722" s="147">
        <v>5760</v>
      </c>
      <c r="AF1722" s="226"/>
      <c r="AH1722" s="224" t="s">
        <v>51</v>
      </c>
    </row>
    <row r="1723" s="114" customFormat="1" ht="48" spans="1:34">
      <c r="A1723" s="223">
        <v>247</v>
      </c>
      <c r="B1723" s="238" t="s">
        <v>49</v>
      </c>
      <c r="C1723" s="238" t="s">
        <v>4130</v>
      </c>
      <c r="D1723" s="239" t="s">
        <v>51</v>
      </c>
      <c r="E1723" s="239" t="s">
        <v>3785</v>
      </c>
      <c r="F1723" s="240" t="s">
        <v>402</v>
      </c>
      <c r="G1723" s="239" t="s">
        <v>4093</v>
      </c>
      <c r="H1723" s="239" t="s">
        <v>4161</v>
      </c>
      <c r="I1723" s="239" t="s">
        <v>4162</v>
      </c>
      <c r="J1723" s="239" t="s">
        <v>4162</v>
      </c>
      <c r="K1723" s="239" t="s">
        <v>4159</v>
      </c>
      <c r="L1723" s="239" t="s">
        <v>4138</v>
      </c>
      <c r="M1723" s="243">
        <v>45714</v>
      </c>
      <c r="N1723" s="243">
        <v>45716</v>
      </c>
      <c r="O1723" s="243">
        <v>46080</v>
      </c>
      <c r="P1723" s="244">
        <v>50</v>
      </c>
      <c r="Q1723" s="240">
        <v>9000</v>
      </c>
      <c r="R1723" s="245">
        <v>0.08</v>
      </c>
      <c r="S1723" s="240">
        <v>720</v>
      </c>
      <c r="T1723" s="246">
        <v>36000</v>
      </c>
      <c r="U1723" s="246">
        <v>3600</v>
      </c>
      <c r="V1723" s="246">
        <v>0.1</v>
      </c>
      <c r="W1723" s="246">
        <v>14400</v>
      </c>
      <c r="X1723" s="233">
        <v>0.4</v>
      </c>
      <c r="Y1723" s="246">
        <v>7200</v>
      </c>
      <c r="Z1723" s="247">
        <v>0.2</v>
      </c>
      <c r="AA1723" s="246">
        <v>7200</v>
      </c>
      <c r="AB1723" s="246">
        <v>0.2</v>
      </c>
      <c r="AC1723" s="248">
        <v>18000</v>
      </c>
      <c r="AD1723" s="245">
        <v>0.5</v>
      </c>
      <c r="AE1723" s="147">
        <v>3600</v>
      </c>
      <c r="AF1723" s="226"/>
      <c r="AH1723" s="239" t="s">
        <v>51</v>
      </c>
    </row>
    <row r="1724" s="114" customFormat="1" ht="36" spans="1:34">
      <c r="A1724" s="223">
        <v>248</v>
      </c>
      <c r="B1724" s="223" t="s">
        <v>49</v>
      </c>
      <c r="C1724" s="223" t="s">
        <v>4125</v>
      </c>
      <c r="D1724" s="224" t="s">
        <v>51</v>
      </c>
      <c r="E1724" s="224" t="s">
        <v>3785</v>
      </c>
      <c r="F1724" s="225" t="s">
        <v>402</v>
      </c>
      <c r="G1724" s="224" t="s">
        <v>4093</v>
      </c>
      <c r="H1724" s="224" t="s">
        <v>4163</v>
      </c>
      <c r="I1724" s="224" t="s">
        <v>4164</v>
      </c>
      <c r="J1724" s="224" t="s">
        <v>4164</v>
      </c>
      <c r="K1724" s="224" t="s">
        <v>4165</v>
      </c>
      <c r="L1724" s="224" t="s">
        <v>4160</v>
      </c>
      <c r="M1724" s="227">
        <v>45715</v>
      </c>
      <c r="N1724" s="227">
        <v>45716</v>
      </c>
      <c r="O1724" s="227">
        <v>46080</v>
      </c>
      <c r="P1724" s="229">
        <v>70</v>
      </c>
      <c r="Q1724" s="225">
        <v>9000</v>
      </c>
      <c r="R1724" s="232">
        <v>0.08</v>
      </c>
      <c r="S1724" s="225">
        <v>720</v>
      </c>
      <c r="T1724" s="233">
        <v>50400</v>
      </c>
      <c r="U1724" s="233">
        <v>5040</v>
      </c>
      <c r="V1724" s="233">
        <v>0.1</v>
      </c>
      <c r="W1724" s="233">
        <v>20160</v>
      </c>
      <c r="X1724" s="233">
        <v>0.4</v>
      </c>
      <c r="Y1724" s="233">
        <v>10080</v>
      </c>
      <c r="Z1724" s="236">
        <v>0.2</v>
      </c>
      <c r="AA1724" s="233">
        <v>10080</v>
      </c>
      <c r="AB1724" s="233">
        <v>0.2</v>
      </c>
      <c r="AC1724" s="237">
        <v>25200</v>
      </c>
      <c r="AD1724" s="232">
        <v>0.5</v>
      </c>
      <c r="AE1724" s="147">
        <v>5040</v>
      </c>
      <c r="AF1724" s="226"/>
      <c r="AH1724" s="224" t="s">
        <v>51</v>
      </c>
    </row>
    <row r="1725" s="114" customFormat="1" ht="48" spans="1:34">
      <c r="A1725" s="223">
        <v>249</v>
      </c>
      <c r="B1725" s="238" t="s">
        <v>49</v>
      </c>
      <c r="C1725" s="238" t="s">
        <v>4135</v>
      </c>
      <c r="D1725" s="239" t="s">
        <v>50</v>
      </c>
      <c r="E1725" s="239" t="s">
        <v>69</v>
      </c>
      <c r="F1725" s="240" t="s">
        <v>3763</v>
      </c>
      <c r="G1725" s="239" t="s">
        <v>4093</v>
      </c>
      <c r="H1725" s="239" t="s">
        <v>4166</v>
      </c>
      <c r="I1725" s="239" t="s">
        <v>4167</v>
      </c>
      <c r="J1725" s="239" t="s">
        <v>4167</v>
      </c>
      <c r="K1725" s="239" t="s">
        <v>4168</v>
      </c>
      <c r="L1725" s="239" t="s">
        <v>4169</v>
      </c>
      <c r="M1725" s="243">
        <v>45714</v>
      </c>
      <c r="N1725" s="243">
        <v>45716</v>
      </c>
      <c r="O1725" s="243">
        <v>46080</v>
      </c>
      <c r="P1725" s="244">
        <v>290</v>
      </c>
      <c r="Q1725" s="240">
        <v>5000</v>
      </c>
      <c r="R1725" s="245">
        <v>0.08</v>
      </c>
      <c r="S1725" s="240">
        <v>400</v>
      </c>
      <c r="T1725" s="246">
        <v>116000</v>
      </c>
      <c r="U1725" s="246">
        <v>11600</v>
      </c>
      <c r="V1725" s="246">
        <v>0.1</v>
      </c>
      <c r="W1725" s="246">
        <v>58000</v>
      </c>
      <c r="X1725" s="246">
        <v>0.5</v>
      </c>
      <c r="Y1725" s="246">
        <v>29000</v>
      </c>
      <c r="Z1725" s="247">
        <v>0.25</v>
      </c>
      <c r="AA1725" s="246">
        <v>29000</v>
      </c>
      <c r="AB1725" s="246">
        <v>0.25</v>
      </c>
      <c r="AC1725" s="248">
        <v>46400</v>
      </c>
      <c r="AD1725" s="245">
        <v>0.4</v>
      </c>
      <c r="AE1725" s="147">
        <v>11600</v>
      </c>
      <c r="AF1725" s="226"/>
      <c r="AH1725" s="239" t="s">
        <v>50</v>
      </c>
    </row>
    <row r="1726" s="114" customFormat="1" ht="60" spans="1:34">
      <c r="A1726" s="223">
        <v>250</v>
      </c>
      <c r="B1726" s="223" t="s">
        <v>49</v>
      </c>
      <c r="C1726" s="223" t="s">
        <v>4135</v>
      </c>
      <c r="D1726" s="224" t="s">
        <v>50</v>
      </c>
      <c r="E1726" s="224" t="s">
        <v>69</v>
      </c>
      <c r="F1726" s="225" t="s">
        <v>3763</v>
      </c>
      <c r="G1726" s="224" t="s">
        <v>4093</v>
      </c>
      <c r="H1726" s="224" t="s">
        <v>4170</v>
      </c>
      <c r="I1726" s="224" t="s">
        <v>4171</v>
      </c>
      <c r="J1726" s="224" t="s">
        <v>4171</v>
      </c>
      <c r="K1726" s="224" t="s">
        <v>4172</v>
      </c>
      <c r="L1726" s="224" t="s">
        <v>4173</v>
      </c>
      <c r="M1726" s="227">
        <v>45716</v>
      </c>
      <c r="N1726" s="227">
        <v>45721</v>
      </c>
      <c r="O1726" s="227">
        <v>46085</v>
      </c>
      <c r="P1726" s="229">
        <v>200</v>
      </c>
      <c r="Q1726" s="225">
        <v>5000</v>
      </c>
      <c r="R1726" s="232">
        <v>0.08</v>
      </c>
      <c r="S1726" s="225">
        <v>400</v>
      </c>
      <c r="T1726" s="233">
        <v>80000</v>
      </c>
      <c r="U1726" s="233">
        <v>8000</v>
      </c>
      <c r="V1726" s="233">
        <v>0.1</v>
      </c>
      <c r="W1726" s="233">
        <v>40000</v>
      </c>
      <c r="X1726" s="233">
        <v>0.5</v>
      </c>
      <c r="Y1726" s="233">
        <v>20000</v>
      </c>
      <c r="Z1726" s="236">
        <v>0.25</v>
      </c>
      <c r="AA1726" s="233">
        <v>20000</v>
      </c>
      <c r="AB1726" s="233">
        <v>0.25</v>
      </c>
      <c r="AC1726" s="237">
        <v>32000</v>
      </c>
      <c r="AD1726" s="232">
        <v>0.4</v>
      </c>
      <c r="AE1726" s="147">
        <v>8000</v>
      </c>
      <c r="AF1726" s="226"/>
      <c r="AH1726" s="224" t="s">
        <v>50</v>
      </c>
    </row>
    <row r="1727" s="114" customFormat="1" ht="48" spans="1:34">
      <c r="A1727" s="223">
        <v>251</v>
      </c>
      <c r="B1727" s="238" t="s">
        <v>49</v>
      </c>
      <c r="C1727" s="238" t="s">
        <v>4139</v>
      </c>
      <c r="D1727" s="239" t="s">
        <v>50</v>
      </c>
      <c r="E1727" s="239" t="s">
        <v>69</v>
      </c>
      <c r="F1727" s="240" t="s">
        <v>3763</v>
      </c>
      <c r="G1727" s="239" t="s">
        <v>4093</v>
      </c>
      <c r="H1727" s="239" t="s">
        <v>4174</v>
      </c>
      <c r="I1727" s="239" t="s">
        <v>4175</v>
      </c>
      <c r="J1727" s="239" t="s">
        <v>4175</v>
      </c>
      <c r="K1727" s="239" t="s">
        <v>4176</v>
      </c>
      <c r="L1727" s="239" t="s">
        <v>4177</v>
      </c>
      <c r="M1727" s="243">
        <v>45720</v>
      </c>
      <c r="N1727" s="243">
        <v>45722</v>
      </c>
      <c r="O1727" s="243">
        <v>46086</v>
      </c>
      <c r="P1727" s="244">
        <v>330</v>
      </c>
      <c r="Q1727" s="240">
        <v>5000</v>
      </c>
      <c r="R1727" s="245">
        <v>0.08</v>
      </c>
      <c r="S1727" s="240">
        <v>400</v>
      </c>
      <c r="T1727" s="246">
        <v>132000</v>
      </c>
      <c r="U1727" s="246">
        <v>13200</v>
      </c>
      <c r="V1727" s="246">
        <v>0.1</v>
      </c>
      <c r="W1727" s="246">
        <v>66000</v>
      </c>
      <c r="X1727" s="246">
        <v>0.5</v>
      </c>
      <c r="Y1727" s="246">
        <v>33000</v>
      </c>
      <c r="Z1727" s="247">
        <v>0.25</v>
      </c>
      <c r="AA1727" s="246">
        <v>33000</v>
      </c>
      <c r="AB1727" s="246">
        <v>0.25</v>
      </c>
      <c r="AC1727" s="248">
        <v>52800</v>
      </c>
      <c r="AD1727" s="245">
        <v>0.4</v>
      </c>
      <c r="AE1727" s="147">
        <v>13200</v>
      </c>
      <c r="AF1727" s="226"/>
      <c r="AH1727" s="239" t="s">
        <v>50</v>
      </c>
    </row>
    <row r="1728" s="114" customFormat="1" ht="36" spans="1:34">
      <c r="A1728" s="223">
        <v>252</v>
      </c>
      <c r="B1728" s="223" t="s">
        <v>49</v>
      </c>
      <c r="C1728" s="223" t="s">
        <v>4135</v>
      </c>
      <c r="D1728" s="224" t="s">
        <v>50</v>
      </c>
      <c r="E1728" s="224" t="s">
        <v>69</v>
      </c>
      <c r="F1728" s="225" t="s">
        <v>3763</v>
      </c>
      <c r="G1728" s="224" t="s">
        <v>4093</v>
      </c>
      <c r="H1728" s="224" t="s">
        <v>4178</v>
      </c>
      <c r="I1728" s="224" t="s">
        <v>4179</v>
      </c>
      <c r="J1728" s="224" t="s">
        <v>4179</v>
      </c>
      <c r="K1728" s="224" t="s">
        <v>4180</v>
      </c>
      <c r="L1728" s="224" t="s">
        <v>4181</v>
      </c>
      <c r="M1728" s="227">
        <v>45716</v>
      </c>
      <c r="N1728" s="227">
        <v>45723</v>
      </c>
      <c r="O1728" s="227">
        <v>46087</v>
      </c>
      <c r="P1728" s="229">
        <v>30</v>
      </c>
      <c r="Q1728" s="225">
        <v>5000</v>
      </c>
      <c r="R1728" s="232">
        <v>0.08</v>
      </c>
      <c r="S1728" s="225">
        <v>400</v>
      </c>
      <c r="T1728" s="233">
        <v>12000</v>
      </c>
      <c r="U1728" s="233">
        <v>1200</v>
      </c>
      <c r="V1728" s="233">
        <v>0.1</v>
      </c>
      <c r="W1728" s="233">
        <v>6000</v>
      </c>
      <c r="X1728" s="233">
        <v>0.5</v>
      </c>
      <c r="Y1728" s="233">
        <v>3000</v>
      </c>
      <c r="Z1728" s="236">
        <v>0.25</v>
      </c>
      <c r="AA1728" s="233">
        <v>3000</v>
      </c>
      <c r="AB1728" s="233">
        <v>0.25</v>
      </c>
      <c r="AC1728" s="237">
        <v>4800</v>
      </c>
      <c r="AD1728" s="232">
        <v>0.4</v>
      </c>
      <c r="AE1728" s="147">
        <v>1200</v>
      </c>
      <c r="AF1728" s="226"/>
      <c r="AH1728" s="224" t="s">
        <v>50</v>
      </c>
    </row>
    <row r="1729" s="114" customFormat="1" ht="48" spans="1:34">
      <c r="A1729" s="223">
        <v>253</v>
      </c>
      <c r="B1729" s="238" t="s">
        <v>49</v>
      </c>
      <c r="C1729" s="238" t="s">
        <v>4092</v>
      </c>
      <c r="D1729" s="239" t="s">
        <v>50</v>
      </c>
      <c r="E1729" s="239" t="s">
        <v>69</v>
      </c>
      <c r="F1729" s="240" t="s">
        <v>3763</v>
      </c>
      <c r="G1729" s="239" t="s">
        <v>4093</v>
      </c>
      <c r="H1729" s="239" t="s">
        <v>4182</v>
      </c>
      <c r="I1729" s="239" t="s">
        <v>4183</v>
      </c>
      <c r="J1729" s="239" t="s">
        <v>4183</v>
      </c>
      <c r="K1729" s="239" t="s">
        <v>4184</v>
      </c>
      <c r="L1729" s="239" t="s">
        <v>4185</v>
      </c>
      <c r="M1729" s="243">
        <v>45727</v>
      </c>
      <c r="N1729" s="243">
        <v>45729</v>
      </c>
      <c r="O1729" s="243">
        <v>46093</v>
      </c>
      <c r="P1729" s="244">
        <v>37</v>
      </c>
      <c r="Q1729" s="240">
        <v>5000</v>
      </c>
      <c r="R1729" s="245">
        <v>0.08</v>
      </c>
      <c r="S1729" s="240">
        <v>400</v>
      </c>
      <c r="T1729" s="246">
        <v>14800</v>
      </c>
      <c r="U1729" s="246">
        <v>1480</v>
      </c>
      <c r="V1729" s="246">
        <v>0.1</v>
      </c>
      <c r="W1729" s="246">
        <v>7400</v>
      </c>
      <c r="X1729" s="246">
        <v>0.5</v>
      </c>
      <c r="Y1729" s="246">
        <v>3700</v>
      </c>
      <c r="Z1729" s="247">
        <v>0.25</v>
      </c>
      <c r="AA1729" s="246">
        <v>3700</v>
      </c>
      <c r="AB1729" s="246">
        <v>0.25</v>
      </c>
      <c r="AC1729" s="248">
        <v>5920</v>
      </c>
      <c r="AD1729" s="245">
        <v>0.4</v>
      </c>
      <c r="AE1729" s="147">
        <v>1480</v>
      </c>
      <c r="AF1729" s="226"/>
      <c r="AH1729" s="239" t="s">
        <v>50</v>
      </c>
    </row>
    <row r="1730" s="114" customFormat="1" ht="48" spans="1:34">
      <c r="A1730" s="223">
        <v>254</v>
      </c>
      <c r="B1730" s="223" t="s">
        <v>49</v>
      </c>
      <c r="C1730" s="223" t="s">
        <v>4092</v>
      </c>
      <c r="D1730" s="224" t="s">
        <v>50</v>
      </c>
      <c r="E1730" s="224" t="s">
        <v>69</v>
      </c>
      <c r="F1730" s="225" t="s">
        <v>3763</v>
      </c>
      <c r="G1730" s="224" t="s">
        <v>4093</v>
      </c>
      <c r="H1730" s="224" t="s">
        <v>4186</v>
      </c>
      <c r="I1730" s="224" t="s">
        <v>4187</v>
      </c>
      <c r="J1730" s="224" t="s">
        <v>4187</v>
      </c>
      <c r="K1730" s="224" t="s">
        <v>4184</v>
      </c>
      <c r="L1730" s="224" t="s">
        <v>4097</v>
      </c>
      <c r="M1730" s="227">
        <v>45727</v>
      </c>
      <c r="N1730" s="227">
        <v>45729</v>
      </c>
      <c r="O1730" s="227">
        <v>46093</v>
      </c>
      <c r="P1730" s="229">
        <v>200</v>
      </c>
      <c r="Q1730" s="225">
        <v>5000</v>
      </c>
      <c r="R1730" s="232">
        <v>0.08</v>
      </c>
      <c r="S1730" s="225">
        <v>400</v>
      </c>
      <c r="T1730" s="233">
        <v>80000</v>
      </c>
      <c r="U1730" s="233">
        <v>8000</v>
      </c>
      <c r="V1730" s="233">
        <v>0.1</v>
      </c>
      <c r="W1730" s="233">
        <v>40000</v>
      </c>
      <c r="X1730" s="233">
        <v>0.5</v>
      </c>
      <c r="Y1730" s="233">
        <v>20000</v>
      </c>
      <c r="Z1730" s="236">
        <v>0.25</v>
      </c>
      <c r="AA1730" s="233">
        <v>20000</v>
      </c>
      <c r="AB1730" s="233">
        <v>0.25</v>
      </c>
      <c r="AC1730" s="237">
        <v>32000</v>
      </c>
      <c r="AD1730" s="232">
        <v>0.4</v>
      </c>
      <c r="AE1730" s="147">
        <v>8000</v>
      </c>
      <c r="AF1730" s="226"/>
      <c r="AH1730" s="224" t="s">
        <v>50</v>
      </c>
    </row>
    <row r="1731" s="114" customFormat="1" ht="36" spans="1:34">
      <c r="A1731" s="223">
        <v>255</v>
      </c>
      <c r="B1731" s="238" t="s">
        <v>49</v>
      </c>
      <c r="C1731" s="238" t="s">
        <v>4125</v>
      </c>
      <c r="D1731" s="239" t="s">
        <v>51</v>
      </c>
      <c r="E1731" s="239" t="s">
        <v>3785</v>
      </c>
      <c r="F1731" s="240" t="s">
        <v>402</v>
      </c>
      <c r="G1731" s="239" t="s">
        <v>4093</v>
      </c>
      <c r="H1731" s="239" t="s">
        <v>4188</v>
      </c>
      <c r="I1731" s="239" t="s">
        <v>4189</v>
      </c>
      <c r="J1731" s="239" t="s">
        <v>4189</v>
      </c>
      <c r="K1731" s="239" t="s">
        <v>4190</v>
      </c>
      <c r="L1731" s="239" t="s">
        <v>4097</v>
      </c>
      <c r="M1731" s="243">
        <v>45727</v>
      </c>
      <c r="N1731" s="243">
        <v>45729</v>
      </c>
      <c r="O1731" s="243">
        <v>46093</v>
      </c>
      <c r="P1731" s="244">
        <v>60</v>
      </c>
      <c r="Q1731" s="240">
        <v>9000</v>
      </c>
      <c r="R1731" s="245">
        <v>0.08</v>
      </c>
      <c r="S1731" s="240">
        <v>720</v>
      </c>
      <c r="T1731" s="246">
        <v>43200</v>
      </c>
      <c r="U1731" s="246">
        <v>4320</v>
      </c>
      <c r="V1731" s="246">
        <v>0.1</v>
      </c>
      <c r="W1731" s="246">
        <v>17280</v>
      </c>
      <c r="X1731" s="233">
        <v>0.4</v>
      </c>
      <c r="Y1731" s="246">
        <v>8640</v>
      </c>
      <c r="Z1731" s="247">
        <v>0.2</v>
      </c>
      <c r="AA1731" s="246">
        <v>8640</v>
      </c>
      <c r="AB1731" s="246">
        <v>0.2</v>
      </c>
      <c r="AC1731" s="248">
        <v>21600</v>
      </c>
      <c r="AD1731" s="245">
        <v>0.5</v>
      </c>
      <c r="AE1731" s="147">
        <v>4320</v>
      </c>
      <c r="AF1731" s="226"/>
      <c r="AH1731" s="239" t="s">
        <v>51</v>
      </c>
    </row>
    <row r="1732" s="114" customFormat="1" ht="36" spans="1:34">
      <c r="A1732" s="223">
        <v>256</v>
      </c>
      <c r="B1732" s="223" t="s">
        <v>49</v>
      </c>
      <c r="C1732" s="223" t="s">
        <v>4135</v>
      </c>
      <c r="D1732" s="224" t="s">
        <v>50</v>
      </c>
      <c r="E1732" s="224" t="s">
        <v>69</v>
      </c>
      <c r="F1732" s="225" t="s">
        <v>3763</v>
      </c>
      <c r="G1732" s="224" t="s">
        <v>4093</v>
      </c>
      <c r="H1732" s="224" t="s">
        <v>4191</v>
      </c>
      <c r="I1732" s="224" t="s">
        <v>4192</v>
      </c>
      <c r="J1732" s="224" t="s">
        <v>4192</v>
      </c>
      <c r="K1732" s="224" t="s">
        <v>4193</v>
      </c>
      <c r="L1732" s="224" t="s">
        <v>4116</v>
      </c>
      <c r="M1732" s="227">
        <v>45664</v>
      </c>
      <c r="N1732" s="227">
        <v>45734</v>
      </c>
      <c r="O1732" s="227">
        <v>46098</v>
      </c>
      <c r="P1732" s="229">
        <v>303</v>
      </c>
      <c r="Q1732" s="225">
        <v>5000</v>
      </c>
      <c r="R1732" s="232">
        <v>0.08</v>
      </c>
      <c r="S1732" s="225">
        <v>400</v>
      </c>
      <c r="T1732" s="233">
        <v>121200</v>
      </c>
      <c r="U1732" s="233">
        <v>12120</v>
      </c>
      <c r="V1732" s="233">
        <v>0.1</v>
      </c>
      <c r="W1732" s="233">
        <v>60600</v>
      </c>
      <c r="X1732" s="233">
        <v>0.5</v>
      </c>
      <c r="Y1732" s="233">
        <v>30300</v>
      </c>
      <c r="Z1732" s="236">
        <v>0.25</v>
      </c>
      <c r="AA1732" s="233">
        <v>30300</v>
      </c>
      <c r="AB1732" s="233">
        <v>0.25</v>
      </c>
      <c r="AC1732" s="237">
        <v>48480</v>
      </c>
      <c r="AD1732" s="232">
        <v>0.4</v>
      </c>
      <c r="AE1732" s="147">
        <v>12120</v>
      </c>
      <c r="AF1732" s="226"/>
      <c r="AH1732" s="224" t="s">
        <v>50</v>
      </c>
    </row>
    <row r="1733" s="114" customFormat="1" ht="48" spans="1:34">
      <c r="A1733" s="223">
        <v>257</v>
      </c>
      <c r="B1733" s="238" t="s">
        <v>49</v>
      </c>
      <c r="C1733" s="238" t="s">
        <v>4092</v>
      </c>
      <c r="D1733" s="239" t="s">
        <v>50</v>
      </c>
      <c r="E1733" s="239" t="s">
        <v>69</v>
      </c>
      <c r="F1733" s="240" t="s">
        <v>3763</v>
      </c>
      <c r="G1733" s="239" t="s">
        <v>4093</v>
      </c>
      <c r="H1733" s="239" t="s">
        <v>4194</v>
      </c>
      <c r="I1733" s="239" t="s">
        <v>4195</v>
      </c>
      <c r="J1733" s="239" t="s">
        <v>4195</v>
      </c>
      <c r="K1733" s="239" t="s">
        <v>4196</v>
      </c>
      <c r="L1733" s="239" t="s">
        <v>4138</v>
      </c>
      <c r="M1733" s="243">
        <v>45730</v>
      </c>
      <c r="N1733" s="243">
        <v>45734</v>
      </c>
      <c r="O1733" s="243">
        <v>46098</v>
      </c>
      <c r="P1733" s="244">
        <v>300</v>
      </c>
      <c r="Q1733" s="240">
        <v>5000</v>
      </c>
      <c r="R1733" s="245">
        <v>0.08</v>
      </c>
      <c r="S1733" s="240">
        <v>400</v>
      </c>
      <c r="T1733" s="246">
        <v>120000</v>
      </c>
      <c r="U1733" s="246">
        <v>12000</v>
      </c>
      <c r="V1733" s="246">
        <v>0.1</v>
      </c>
      <c r="W1733" s="246">
        <v>60000</v>
      </c>
      <c r="X1733" s="246">
        <v>0.5</v>
      </c>
      <c r="Y1733" s="246">
        <v>30000</v>
      </c>
      <c r="Z1733" s="247">
        <v>0.25</v>
      </c>
      <c r="AA1733" s="246">
        <v>30000</v>
      </c>
      <c r="AB1733" s="246">
        <v>0.25</v>
      </c>
      <c r="AC1733" s="248">
        <v>48000</v>
      </c>
      <c r="AD1733" s="245">
        <v>0.4</v>
      </c>
      <c r="AE1733" s="147">
        <v>12000</v>
      </c>
      <c r="AF1733" s="226"/>
      <c r="AH1733" s="239" t="s">
        <v>50</v>
      </c>
    </row>
    <row r="1734" s="114" customFormat="1" ht="36" spans="1:34">
      <c r="A1734" s="223">
        <v>258</v>
      </c>
      <c r="B1734" s="223" t="s">
        <v>49</v>
      </c>
      <c r="C1734" s="223" t="s">
        <v>4135</v>
      </c>
      <c r="D1734" s="224" t="s">
        <v>50</v>
      </c>
      <c r="E1734" s="224" t="s">
        <v>69</v>
      </c>
      <c r="F1734" s="225" t="s">
        <v>3763</v>
      </c>
      <c r="G1734" s="224" t="s">
        <v>4093</v>
      </c>
      <c r="H1734" s="224" t="s">
        <v>4197</v>
      </c>
      <c r="I1734" s="224" t="s">
        <v>4198</v>
      </c>
      <c r="J1734" s="224" t="s">
        <v>4198</v>
      </c>
      <c r="K1734" s="224" t="s">
        <v>4193</v>
      </c>
      <c r="L1734" s="224" t="s">
        <v>4138</v>
      </c>
      <c r="M1734" s="227">
        <v>45670</v>
      </c>
      <c r="N1734" s="227">
        <v>45735</v>
      </c>
      <c r="O1734" s="227">
        <v>46099</v>
      </c>
      <c r="P1734" s="229">
        <v>450</v>
      </c>
      <c r="Q1734" s="225">
        <v>5000</v>
      </c>
      <c r="R1734" s="232">
        <v>0.08</v>
      </c>
      <c r="S1734" s="225">
        <v>400</v>
      </c>
      <c r="T1734" s="233">
        <v>180000</v>
      </c>
      <c r="U1734" s="233">
        <v>18000</v>
      </c>
      <c r="V1734" s="233">
        <v>0.1</v>
      </c>
      <c r="W1734" s="233">
        <v>90000</v>
      </c>
      <c r="X1734" s="233">
        <v>0.5</v>
      </c>
      <c r="Y1734" s="233">
        <v>45000</v>
      </c>
      <c r="Z1734" s="236">
        <v>0.25</v>
      </c>
      <c r="AA1734" s="233">
        <v>45000</v>
      </c>
      <c r="AB1734" s="233">
        <v>0.25</v>
      </c>
      <c r="AC1734" s="237">
        <v>72000</v>
      </c>
      <c r="AD1734" s="232">
        <v>0.4</v>
      </c>
      <c r="AE1734" s="147">
        <v>18000</v>
      </c>
      <c r="AF1734" s="226"/>
      <c r="AH1734" s="224" t="s">
        <v>50</v>
      </c>
    </row>
    <row r="1735" s="114" customFormat="1" ht="48" spans="1:34">
      <c r="A1735" s="223">
        <v>259</v>
      </c>
      <c r="B1735" s="238" t="s">
        <v>49</v>
      </c>
      <c r="C1735" s="238" t="s">
        <v>4135</v>
      </c>
      <c r="D1735" s="239" t="s">
        <v>50</v>
      </c>
      <c r="E1735" s="239" t="s">
        <v>69</v>
      </c>
      <c r="F1735" s="240" t="s">
        <v>3763</v>
      </c>
      <c r="G1735" s="239" t="s">
        <v>4093</v>
      </c>
      <c r="H1735" s="239" t="s">
        <v>4199</v>
      </c>
      <c r="I1735" s="239" t="s">
        <v>4200</v>
      </c>
      <c r="J1735" s="239" t="s">
        <v>4200</v>
      </c>
      <c r="K1735" s="239" t="s">
        <v>4168</v>
      </c>
      <c r="L1735" s="239" t="s">
        <v>4138</v>
      </c>
      <c r="M1735" s="243">
        <v>45664</v>
      </c>
      <c r="N1735" s="243">
        <v>45735</v>
      </c>
      <c r="O1735" s="243">
        <v>46099</v>
      </c>
      <c r="P1735" s="244">
        <v>460</v>
      </c>
      <c r="Q1735" s="240">
        <v>5000</v>
      </c>
      <c r="R1735" s="245">
        <v>0.08</v>
      </c>
      <c r="S1735" s="240">
        <v>400</v>
      </c>
      <c r="T1735" s="246">
        <v>184000</v>
      </c>
      <c r="U1735" s="246">
        <v>18400</v>
      </c>
      <c r="V1735" s="246">
        <v>0.1</v>
      </c>
      <c r="W1735" s="246">
        <v>92000</v>
      </c>
      <c r="X1735" s="246">
        <v>0.5</v>
      </c>
      <c r="Y1735" s="246">
        <v>46000</v>
      </c>
      <c r="Z1735" s="247">
        <v>0.25</v>
      </c>
      <c r="AA1735" s="246">
        <v>46000</v>
      </c>
      <c r="AB1735" s="246">
        <v>0.25</v>
      </c>
      <c r="AC1735" s="248">
        <v>73600</v>
      </c>
      <c r="AD1735" s="245">
        <v>0.4</v>
      </c>
      <c r="AE1735" s="147">
        <v>18400</v>
      </c>
      <c r="AF1735" s="226"/>
      <c r="AH1735" s="239" t="s">
        <v>50</v>
      </c>
    </row>
    <row r="1736" s="114" customFormat="1" ht="48" spans="1:34">
      <c r="A1736" s="223">
        <v>260</v>
      </c>
      <c r="B1736" s="223" t="s">
        <v>49</v>
      </c>
      <c r="C1736" s="223" t="s">
        <v>4092</v>
      </c>
      <c r="D1736" s="224" t="s">
        <v>50</v>
      </c>
      <c r="E1736" s="224" t="s">
        <v>69</v>
      </c>
      <c r="F1736" s="225" t="s">
        <v>3763</v>
      </c>
      <c r="G1736" s="224" t="s">
        <v>4093</v>
      </c>
      <c r="H1736" s="224" t="s">
        <v>4201</v>
      </c>
      <c r="I1736" s="224" t="s">
        <v>4202</v>
      </c>
      <c r="J1736" s="224" t="s">
        <v>4202</v>
      </c>
      <c r="K1736" s="224" t="s">
        <v>4203</v>
      </c>
      <c r="L1736" s="224" t="s">
        <v>4204</v>
      </c>
      <c r="M1736" s="227">
        <v>45730</v>
      </c>
      <c r="N1736" s="227">
        <v>45735</v>
      </c>
      <c r="O1736" s="227">
        <v>46099</v>
      </c>
      <c r="P1736" s="229">
        <v>100</v>
      </c>
      <c r="Q1736" s="225">
        <v>5000</v>
      </c>
      <c r="R1736" s="232">
        <v>0.08</v>
      </c>
      <c r="S1736" s="225">
        <v>400</v>
      </c>
      <c r="T1736" s="233">
        <v>40000</v>
      </c>
      <c r="U1736" s="233">
        <v>4000</v>
      </c>
      <c r="V1736" s="233">
        <v>0.1</v>
      </c>
      <c r="W1736" s="233">
        <v>20000</v>
      </c>
      <c r="X1736" s="233">
        <v>0.5</v>
      </c>
      <c r="Y1736" s="233">
        <v>10000</v>
      </c>
      <c r="Z1736" s="236">
        <v>0.25</v>
      </c>
      <c r="AA1736" s="233">
        <v>10000</v>
      </c>
      <c r="AB1736" s="233">
        <v>0.25</v>
      </c>
      <c r="AC1736" s="237">
        <v>16000</v>
      </c>
      <c r="AD1736" s="232">
        <v>0.4</v>
      </c>
      <c r="AE1736" s="147">
        <v>4000</v>
      </c>
      <c r="AF1736" s="226"/>
      <c r="AH1736" s="224" t="s">
        <v>50</v>
      </c>
    </row>
    <row r="1737" s="114" customFormat="1" ht="48" spans="1:34">
      <c r="A1737" s="223">
        <v>261</v>
      </c>
      <c r="B1737" s="238" t="s">
        <v>49</v>
      </c>
      <c r="C1737" s="238" t="s">
        <v>4092</v>
      </c>
      <c r="D1737" s="239" t="s">
        <v>50</v>
      </c>
      <c r="E1737" s="239" t="s">
        <v>69</v>
      </c>
      <c r="F1737" s="240" t="s">
        <v>3763</v>
      </c>
      <c r="G1737" s="239" t="s">
        <v>4093</v>
      </c>
      <c r="H1737" s="239" t="s">
        <v>4205</v>
      </c>
      <c r="I1737" s="239" t="s">
        <v>4206</v>
      </c>
      <c r="J1737" s="239" t="s">
        <v>4206</v>
      </c>
      <c r="K1737" s="239" t="s">
        <v>4207</v>
      </c>
      <c r="L1737" s="239" t="s">
        <v>4204</v>
      </c>
      <c r="M1737" s="243">
        <v>45735</v>
      </c>
      <c r="N1737" s="243">
        <v>45736</v>
      </c>
      <c r="O1737" s="243">
        <v>46100</v>
      </c>
      <c r="P1737" s="244">
        <v>70</v>
      </c>
      <c r="Q1737" s="240">
        <v>5000</v>
      </c>
      <c r="R1737" s="245">
        <v>0.08</v>
      </c>
      <c r="S1737" s="240">
        <v>400</v>
      </c>
      <c r="T1737" s="246">
        <v>28000</v>
      </c>
      <c r="U1737" s="246">
        <v>2800</v>
      </c>
      <c r="V1737" s="246">
        <v>0.1</v>
      </c>
      <c r="W1737" s="246">
        <v>14000</v>
      </c>
      <c r="X1737" s="246">
        <v>0.5</v>
      </c>
      <c r="Y1737" s="246">
        <v>7000</v>
      </c>
      <c r="Z1737" s="247">
        <v>0.25</v>
      </c>
      <c r="AA1737" s="246">
        <v>7000</v>
      </c>
      <c r="AB1737" s="246">
        <v>0.25</v>
      </c>
      <c r="AC1737" s="248">
        <v>11200</v>
      </c>
      <c r="AD1737" s="245">
        <v>0.4</v>
      </c>
      <c r="AE1737" s="147">
        <v>2800</v>
      </c>
      <c r="AF1737" s="226"/>
      <c r="AH1737" s="239" t="s">
        <v>50</v>
      </c>
    </row>
    <row r="1738" s="114" customFormat="1" ht="48" spans="1:34">
      <c r="A1738" s="223">
        <v>262</v>
      </c>
      <c r="B1738" s="223" t="s">
        <v>49</v>
      </c>
      <c r="C1738" s="223" t="s">
        <v>4092</v>
      </c>
      <c r="D1738" s="224" t="s">
        <v>50</v>
      </c>
      <c r="E1738" s="224" t="s">
        <v>69</v>
      </c>
      <c r="F1738" s="225" t="s">
        <v>3763</v>
      </c>
      <c r="G1738" s="224" t="s">
        <v>4093</v>
      </c>
      <c r="H1738" s="224" t="s">
        <v>4208</v>
      </c>
      <c r="I1738" s="224" t="s">
        <v>4209</v>
      </c>
      <c r="J1738" s="224" t="s">
        <v>4209</v>
      </c>
      <c r="K1738" s="224" t="s">
        <v>4210</v>
      </c>
      <c r="L1738" s="224" t="s">
        <v>4116</v>
      </c>
      <c r="M1738" s="227">
        <v>45734</v>
      </c>
      <c r="N1738" s="227">
        <v>45736</v>
      </c>
      <c r="O1738" s="227">
        <v>46100</v>
      </c>
      <c r="P1738" s="229">
        <v>200</v>
      </c>
      <c r="Q1738" s="225">
        <v>5000</v>
      </c>
      <c r="R1738" s="232">
        <v>0.08</v>
      </c>
      <c r="S1738" s="225">
        <v>400</v>
      </c>
      <c r="T1738" s="233">
        <v>80000</v>
      </c>
      <c r="U1738" s="233">
        <v>8000</v>
      </c>
      <c r="V1738" s="233">
        <v>0.1</v>
      </c>
      <c r="W1738" s="233">
        <v>40000</v>
      </c>
      <c r="X1738" s="233">
        <v>0.5</v>
      </c>
      <c r="Y1738" s="233">
        <v>20000</v>
      </c>
      <c r="Z1738" s="236">
        <v>0.25</v>
      </c>
      <c r="AA1738" s="233">
        <v>20000</v>
      </c>
      <c r="AB1738" s="233">
        <v>0.25</v>
      </c>
      <c r="AC1738" s="237">
        <v>32000</v>
      </c>
      <c r="AD1738" s="232">
        <v>0.4</v>
      </c>
      <c r="AE1738" s="147">
        <v>8000</v>
      </c>
      <c r="AF1738" s="226"/>
      <c r="AH1738" s="224" t="s">
        <v>50</v>
      </c>
    </row>
    <row r="1739" s="114" customFormat="1" ht="60" spans="1:34">
      <c r="A1739" s="223">
        <v>263</v>
      </c>
      <c r="B1739" s="238" t="s">
        <v>49</v>
      </c>
      <c r="C1739" s="238" t="s">
        <v>4135</v>
      </c>
      <c r="D1739" s="239" t="s">
        <v>50</v>
      </c>
      <c r="E1739" s="239" t="s">
        <v>69</v>
      </c>
      <c r="F1739" s="240" t="s">
        <v>3763</v>
      </c>
      <c r="G1739" s="239" t="s">
        <v>4093</v>
      </c>
      <c r="H1739" s="239" t="s">
        <v>4211</v>
      </c>
      <c r="I1739" s="239" t="s">
        <v>4212</v>
      </c>
      <c r="J1739" s="239" t="s">
        <v>4212</v>
      </c>
      <c r="K1739" s="239" t="s">
        <v>4213</v>
      </c>
      <c r="L1739" s="239" t="s">
        <v>4214</v>
      </c>
      <c r="M1739" s="243">
        <v>45738</v>
      </c>
      <c r="N1739" s="243">
        <v>45746</v>
      </c>
      <c r="O1739" s="243">
        <v>46110</v>
      </c>
      <c r="P1739" s="244">
        <v>300</v>
      </c>
      <c r="Q1739" s="240">
        <v>5000</v>
      </c>
      <c r="R1739" s="245">
        <v>0.08</v>
      </c>
      <c r="S1739" s="240">
        <v>400</v>
      </c>
      <c r="T1739" s="246">
        <v>120000</v>
      </c>
      <c r="U1739" s="246">
        <v>12000</v>
      </c>
      <c r="V1739" s="246">
        <v>0.1</v>
      </c>
      <c r="W1739" s="246">
        <v>60000</v>
      </c>
      <c r="X1739" s="246">
        <v>0.5</v>
      </c>
      <c r="Y1739" s="246">
        <v>30000</v>
      </c>
      <c r="Z1739" s="247">
        <v>0.25</v>
      </c>
      <c r="AA1739" s="246">
        <v>30000</v>
      </c>
      <c r="AB1739" s="246">
        <v>0.25</v>
      </c>
      <c r="AC1739" s="248">
        <v>48000</v>
      </c>
      <c r="AD1739" s="245">
        <v>0.4</v>
      </c>
      <c r="AE1739" s="147">
        <v>12000</v>
      </c>
      <c r="AF1739" s="226"/>
      <c r="AH1739" s="239" t="s">
        <v>50</v>
      </c>
    </row>
    <row r="1740" s="114" customFormat="1" ht="36" spans="1:34">
      <c r="A1740" s="223">
        <v>264</v>
      </c>
      <c r="B1740" s="223" t="s">
        <v>49</v>
      </c>
      <c r="C1740" s="223" t="s">
        <v>4135</v>
      </c>
      <c r="D1740" s="224" t="s">
        <v>50</v>
      </c>
      <c r="E1740" s="224" t="s">
        <v>69</v>
      </c>
      <c r="F1740" s="225" t="s">
        <v>3763</v>
      </c>
      <c r="G1740" s="224" t="s">
        <v>4093</v>
      </c>
      <c r="H1740" s="224" t="s">
        <v>4215</v>
      </c>
      <c r="I1740" s="224" t="s">
        <v>4216</v>
      </c>
      <c r="J1740" s="224" t="s">
        <v>4216</v>
      </c>
      <c r="K1740" s="224" t="s">
        <v>4217</v>
      </c>
      <c r="L1740" s="224" t="s">
        <v>4214</v>
      </c>
      <c r="M1740" s="227">
        <v>45738</v>
      </c>
      <c r="N1740" s="227">
        <v>45746</v>
      </c>
      <c r="O1740" s="227">
        <v>46110</v>
      </c>
      <c r="P1740" s="229">
        <v>300</v>
      </c>
      <c r="Q1740" s="225">
        <v>5000</v>
      </c>
      <c r="R1740" s="232">
        <v>0.08</v>
      </c>
      <c r="S1740" s="225">
        <v>400</v>
      </c>
      <c r="T1740" s="233">
        <v>120000</v>
      </c>
      <c r="U1740" s="233">
        <v>12000</v>
      </c>
      <c r="V1740" s="233">
        <v>0.1</v>
      </c>
      <c r="W1740" s="233">
        <v>60000</v>
      </c>
      <c r="X1740" s="233">
        <v>0.5</v>
      </c>
      <c r="Y1740" s="233">
        <v>30000</v>
      </c>
      <c r="Z1740" s="236">
        <v>0.25</v>
      </c>
      <c r="AA1740" s="233">
        <v>30000</v>
      </c>
      <c r="AB1740" s="233">
        <v>0.25</v>
      </c>
      <c r="AC1740" s="237">
        <v>48000</v>
      </c>
      <c r="AD1740" s="232">
        <v>0.4</v>
      </c>
      <c r="AE1740" s="147">
        <v>12000</v>
      </c>
      <c r="AF1740" s="226"/>
      <c r="AH1740" s="224" t="s">
        <v>50</v>
      </c>
    </row>
    <row r="1741" s="114" customFormat="1" ht="48" spans="1:34">
      <c r="A1741" s="223">
        <v>265</v>
      </c>
      <c r="B1741" s="238" t="s">
        <v>49</v>
      </c>
      <c r="C1741" s="238" t="s">
        <v>4135</v>
      </c>
      <c r="D1741" s="239" t="s">
        <v>50</v>
      </c>
      <c r="E1741" s="239" t="s">
        <v>69</v>
      </c>
      <c r="F1741" s="240" t="s">
        <v>3763</v>
      </c>
      <c r="G1741" s="239" t="s">
        <v>4093</v>
      </c>
      <c r="H1741" s="239" t="s">
        <v>4218</v>
      </c>
      <c r="I1741" s="239" t="s">
        <v>4219</v>
      </c>
      <c r="J1741" s="239" t="s">
        <v>4219</v>
      </c>
      <c r="K1741" s="239" t="s">
        <v>4220</v>
      </c>
      <c r="L1741" s="239" t="s">
        <v>4138</v>
      </c>
      <c r="M1741" s="243">
        <v>45737</v>
      </c>
      <c r="N1741" s="243">
        <v>45746</v>
      </c>
      <c r="O1741" s="243">
        <v>46110</v>
      </c>
      <c r="P1741" s="244">
        <v>350</v>
      </c>
      <c r="Q1741" s="240">
        <v>5000</v>
      </c>
      <c r="R1741" s="245">
        <v>0.08</v>
      </c>
      <c r="S1741" s="240">
        <v>400</v>
      </c>
      <c r="T1741" s="246">
        <v>140000</v>
      </c>
      <c r="U1741" s="246">
        <v>14000</v>
      </c>
      <c r="V1741" s="246">
        <v>0.1</v>
      </c>
      <c r="W1741" s="246">
        <v>70000</v>
      </c>
      <c r="X1741" s="246">
        <v>0.5</v>
      </c>
      <c r="Y1741" s="246">
        <v>35000</v>
      </c>
      <c r="Z1741" s="247">
        <v>0.25</v>
      </c>
      <c r="AA1741" s="246">
        <v>35000</v>
      </c>
      <c r="AB1741" s="246">
        <v>0.25</v>
      </c>
      <c r="AC1741" s="248">
        <v>56000</v>
      </c>
      <c r="AD1741" s="245">
        <v>0.4</v>
      </c>
      <c r="AE1741" s="147">
        <v>14000</v>
      </c>
      <c r="AF1741" s="226"/>
      <c r="AH1741" s="239" t="s">
        <v>50</v>
      </c>
    </row>
    <row r="1742" s="114" customFormat="1" ht="48" spans="1:34">
      <c r="A1742" s="223">
        <v>266</v>
      </c>
      <c r="B1742" s="223" t="s">
        <v>49</v>
      </c>
      <c r="C1742" s="223" t="s">
        <v>4135</v>
      </c>
      <c r="D1742" s="224" t="s">
        <v>50</v>
      </c>
      <c r="E1742" s="224" t="s">
        <v>69</v>
      </c>
      <c r="F1742" s="225" t="s">
        <v>3763</v>
      </c>
      <c r="G1742" s="224" t="s">
        <v>4093</v>
      </c>
      <c r="H1742" s="224" t="s">
        <v>4221</v>
      </c>
      <c r="I1742" s="224" t="s">
        <v>4222</v>
      </c>
      <c r="J1742" s="224" t="s">
        <v>4222</v>
      </c>
      <c r="K1742" s="224" t="s">
        <v>4223</v>
      </c>
      <c r="L1742" s="224" t="s">
        <v>4214</v>
      </c>
      <c r="M1742" s="227">
        <v>45726</v>
      </c>
      <c r="N1742" s="227">
        <v>45746</v>
      </c>
      <c r="O1742" s="227">
        <v>46110</v>
      </c>
      <c r="P1742" s="229">
        <v>310</v>
      </c>
      <c r="Q1742" s="225">
        <v>5000</v>
      </c>
      <c r="R1742" s="232">
        <v>0.08</v>
      </c>
      <c r="S1742" s="225">
        <v>400</v>
      </c>
      <c r="T1742" s="233">
        <v>124000</v>
      </c>
      <c r="U1742" s="233">
        <v>12400</v>
      </c>
      <c r="V1742" s="233">
        <v>0.1</v>
      </c>
      <c r="W1742" s="233">
        <v>62000</v>
      </c>
      <c r="X1742" s="233">
        <v>0.5</v>
      </c>
      <c r="Y1742" s="233">
        <v>31000</v>
      </c>
      <c r="Z1742" s="236">
        <v>0.25</v>
      </c>
      <c r="AA1742" s="233">
        <v>31000</v>
      </c>
      <c r="AB1742" s="233">
        <v>0.25</v>
      </c>
      <c r="AC1742" s="237">
        <v>49600</v>
      </c>
      <c r="AD1742" s="232">
        <v>0.4</v>
      </c>
      <c r="AE1742" s="147">
        <v>12400</v>
      </c>
      <c r="AF1742" s="226"/>
      <c r="AH1742" s="224" t="s">
        <v>50</v>
      </c>
    </row>
    <row r="1743" s="114" customFormat="1" ht="48" spans="1:34">
      <c r="A1743" s="223">
        <v>267</v>
      </c>
      <c r="B1743" s="238" t="s">
        <v>49</v>
      </c>
      <c r="C1743" s="238" t="s">
        <v>4135</v>
      </c>
      <c r="D1743" s="239" t="s">
        <v>50</v>
      </c>
      <c r="E1743" s="239" t="s">
        <v>69</v>
      </c>
      <c r="F1743" s="240" t="s">
        <v>3763</v>
      </c>
      <c r="G1743" s="239" t="s">
        <v>4093</v>
      </c>
      <c r="H1743" s="239" t="s">
        <v>4224</v>
      </c>
      <c r="I1743" s="239" t="s">
        <v>4225</v>
      </c>
      <c r="J1743" s="239" t="s">
        <v>4225</v>
      </c>
      <c r="K1743" s="239" t="s">
        <v>4226</v>
      </c>
      <c r="L1743" s="239" t="s">
        <v>4214</v>
      </c>
      <c r="M1743" s="243">
        <v>45738</v>
      </c>
      <c r="N1743" s="243">
        <v>45746</v>
      </c>
      <c r="O1743" s="243">
        <v>46110</v>
      </c>
      <c r="P1743" s="244">
        <v>303</v>
      </c>
      <c r="Q1743" s="240">
        <v>5000</v>
      </c>
      <c r="R1743" s="245">
        <v>0.08</v>
      </c>
      <c r="S1743" s="240">
        <v>400</v>
      </c>
      <c r="T1743" s="246">
        <v>121200</v>
      </c>
      <c r="U1743" s="246">
        <v>12120</v>
      </c>
      <c r="V1743" s="246">
        <v>0.1</v>
      </c>
      <c r="W1743" s="246">
        <v>60600</v>
      </c>
      <c r="X1743" s="246">
        <v>0.5</v>
      </c>
      <c r="Y1743" s="246">
        <v>30300</v>
      </c>
      <c r="Z1743" s="247">
        <v>0.25</v>
      </c>
      <c r="AA1743" s="246">
        <v>30300</v>
      </c>
      <c r="AB1743" s="246">
        <v>0.25</v>
      </c>
      <c r="AC1743" s="248">
        <v>48480</v>
      </c>
      <c r="AD1743" s="245">
        <v>0.4</v>
      </c>
      <c r="AE1743" s="147">
        <v>12120</v>
      </c>
      <c r="AF1743" s="226"/>
      <c r="AH1743" s="239" t="s">
        <v>50</v>
      </c>
    </row>
    <row r="1744" s="114" customFormat="1" ht="48" spans="1:34">
      <c r="A1744" s="223">
        <v>268</v>
      </c>
      <c r="B1744" s="223" t="s">
        <v>49</v>
      </c>
      <c r="C1744" s="223" t="s">
        <v>4135</v>
      </c>
      <c r="D1744" s="224" t="s">
        <v>50</v>
      </c>
      <c r="E1744" s="224" t="s">
        <v>69</v>
      </c>
      <c r="F1744" s="225" t="s">
        <v>3763</v>
      </c>
      <c r="G1744" s="224" t="s">
        <v>4093</v>
      </c>
      <c r="H1744" s="224" t="s">
        <v>4227</v>
      </c>
      <c r="I1744" s="224" t="s">
        <v>4228</v>
      </c>
      <c r="J1744" s="224" t="s">
        <v>4228</v>
      </c>
      <c r="K1744" s="224" t="s">
        <v>4229</v>
      </c>
      <c r="L1744" s="224" t="s">
        <v>4214</v>
      </c>
      <c r="M1744" s="227">
        <v>45745</v>
      </c>
      <c r="N1744" s="227">
        <v>45746</v>
      </c>
      <c r="O1744" s="227">
        <v>46110</v>
      </c>
      <c r="P1744" s="229">
        <v>480</v>
      </c>
      <c r="Q1744" s="225">
        <v>5000</v>
      </c>
      <c r="R1744" s="232">
        <v>0.08</v>
      </c>
      <c r="S1744" s="225">
        <v>400</v>
      </c>
      <c r="T1744" s="233">
        <v>192000</v>
      </c>
      <c r="U1744" s="233">
        <v>19200</v>
      </c>
      <c r="V1744" s="233">
        <v>0.1</v>
      </c>
      <c r="W1744" s="233">
        <v>96000</v>
      </c>
      <c r="X1744" s="233">
        <v>0.5</v>
      </c>
      <c r="Y1744" s="233">
        <v>48000</v>
      </c>
      <c r="Z1744" s="236">
        <v>0.25</v>
      </c>
      <c r="AA1744" s="233">
        <v>48000</v>
      </c>
      <c r="AB1744" s="233">
        <v>0.25</v>
      </c>
      <c r="AC1744" s="237">
        <v>76800</v>
      </c>
      <c r="AD1744" s="232">
        <v>0.4</v>
      </c>
      <c r="AE1744" s="147">
        <v>19200</v>
      </c>
      <c r="AF1744" s="226"/>
      <c r="AH1744" s="224" t="s">
        <v>50</v>
      </c>
    </row>
    <row r="1745" s="114" customFormat="1" ht="48" spans="1:34">
      <c r="A1745" s="223">
        <v>269</v>
      </c>
      <c r="B1745" s="238" t="s">
        <v>49</v>
      </c>
      <c r="C1745" s="238" t="s">
        <v>4135</v>
      </c>
      <c r="D1745" s="239" t="s">
        <v>50</v>
      </c>
      <c r="E1745" s="239" t="s">
        <v>69</v>
      </c>
      <c r="F1745" s="240" t="s">
        <v>3763</v>
      </c>
      <c r="G1745" s="239" t="s">
        <v>4093</v>
      </c>
      <c r="H1745" s="239" t="s">
        <v>4230</v>
      </c>
      <c r="I1745" s="239" t="s">
        <v>4231</v>
      </c>
      <c r="J1745" s="239" t="s">
        <v>4231</v>
      </c>
      <c r="K1745" s="239" t="s">
        <v>4232</v>
      </c>
      <c r="L1745" s="239" t="s">
        <v>4214</v>
      </c>
      <c r="M1745" s="243">
        <v>45742</v>
      </c>
      <c r="N1745" s="243">
        <v>45746</v>
      </c>
      <c r="O1745" s="243">
        <v>46110</v>
      </c>
      <c r="P1745" s="244">
        <v>490</v>
      </c>
      <c r="Q1745" s="240">
        <v>5000</v>
      </c>
      <c r="R1745" s="245">
        <v>0.08</v>
      </c>
      <c r="S1745" s="240">
        <v>400</v>
      </c>
      <c r="T1745" s="246">
        <v>196000</v>
      </c>
      <c r="U1745" s="246">
        <v>19600</v>
      </c>
      <c r="V1745" s="246">
        <v>0.1</v>
      </c>
      <c r="W1745" s="246">
        <v>98000</v>
      </c>
      <c r="X1745" s="246">
        <v>0.5</v>
      </c>
      <c r="Y1745" s="246">
        <v>49000</v>
      </c>
      <c r="Z1745" s="247">
        <v>0.25</v>
      </c>
      <c r="AA1745" s="246">
        <v>49000</v>
      </c>
      <c r="AB1745" s="246">
        <v>0.25</v>
      </c>
      <c r="AC1745" s="248">
        <v>78400</v>
      </c>
      <c r="AD1745" s="245">
        <v>0.4</v>
      </c>
      <c r="AE1745" s="147">
        <v>19600</v>
      </c>
      <c r="AF1745" s="226"/>
      <c r="AH1745" s="239" t="s">
        <v>50</v>
      </c>
    </row>
    <row r="1746" s="114" customFormat="1" ht="48" spans="1:34">
      <c r="A1746" s="223">
        <v>270</v>
      </c>
      <c r="B1746" s="223" t="s">
        <v>49</v>
      </c>
      <c r="C1746" s="223" t="s">
        <v>4135</v>
      </c>
      <c r="D1746" s="224" t="s">
        <v>50</v>
      </c>
      <c r="E1746" s="224" t="s">
        <v>69</v>
      </c>
      <c r="F1746" s="225" t="s">
        <v>3763</v>
      </c>
      <c r="G1746" s="224" t="s">
        <v>4093</v>
      </c>
      <c r="H1746" s="224" t="s">
        <v>4233</v>
      </c>
      <c r="I1746" s="224" t="s">
        <v>4105</v>
      </c>
      <c r="J1746" s="224" t="s">
        <v>4105</v>
      </c>
      <c r="K1746" s="224" t="s">
        <v>4137</v>
      </c>
      <c r="L1746" s="224" t="s">
        <v>4143</v>
      </c>
      <c r="M1746" s="227">
        <v>45741</v>
      </c>
      <c r="N1746" s="227">
        <v>45747</v>
      </c>
      <c r="O1746" s="227">
        <v>46111</v>
      </c>
      <c r="P1746" s="229">
        <v>300</v>
      </c>
      <c r="Q1746" s="225">
        <v>5000</v>
      </c>
      <c r="R1746" s="232">
        <v>0.08</v>
      </c>
      <c r="S1746" s="225">
        <v>400</v>
      </c>
      <c r="T1746" s="233">
        <v>120000</v>
      </c>
      <c r="U1746" s="233">
        <v>12000</v>
      </c>
      <c r="V1746" s="233">
        <v>0.1</v>
      </c>
      <c r="W1746" s="233">
        <v>60000</v>
      </c>
      <c r="X1746" s="233">
        <v>0.5</v>
      </c>
      <c r="Y1746" s="233">
        <v>30000</v>
      </c>
      <c r="Z1746" s="236">
        <v>0.25</v>
      </c>
      <c r="AA1746" s="233">
        <v>30000</v>
      </c>
      <c r="AB1746" s="233">
        <v>0.25</v>
      </c>
      <c r="AC1746" s="237">
        <v>48000</v>
      </c>
      <c r="AD1746" s="232">
        <v>0.4</v>
      </c>
      <c r="AE1746" s="147">
        <v>12000</v>
      </c>
      <c r="AF1746" s="226"/>
      <c r="AH1746" s="224" t="s">
        <v>50</v>
      </c>
    </row>
    <row r="1747" s="114" customFormat="1" ht="48" spans="1:34">
      <c r="A1747" s="223">
        <v>271</v>
      </c>
      <c r="B1747" s="238" t="s">
        <v>49</v>
      </c>
      <c r="C1747" s="238" t="s">
        <v>4234</v>
      </c>
      <c r="D1747" s="239" t="s">
        <v>50</v>
      </c>
      <c r="E1747" s="239" t="s">
        <v>69</v>
      </c>
      <c r="F1747" s="240" t="s">
        <v>3763</v>
      </c>
      <c r="G1747" s="239" t="s">
        <v>4093</v>
      </c>
      <c r="H1747" s="239" t="s">
        <v>4235</v>
      </c>
      <c r="I1747" s="239" t="s">
        <v>4236</v>
      </c>
      <c r="J1747" s="239" t="s">
        <v>4236</v>
      </c>
      <c r="K1747" s="239" t="s">
        <v>4237</v>
      </c>
      <c r="L1747" s="239" t="s">
        <v>4214</v>
      </c>
      <c r="M1747" s="243">
        <v>45744</v>
      </c>
      <c r="N1747" s="243">
        <v>45747</v>
      </c>
      <c r="O1747" s="243">
        <v>46111</v>
      </c>
      <c r="P1747" s="244">
        <v>380</v>
      </c>
      <c r="Q1747" s="240">
        <v>5000</v>
      </c>
      <c r="R1747" s="245">
        <v>0.08</v>
      </c>
      <c r="S1747" s="240">
        <v>400</v>
      </c>
      <c r="T1747" s="246">
        <v>152000</v>
      </c>
      <c r="U1747" s="246">
        <v>15200</v>
      </c>
      <c r="V1747" s="246">
        <v>0.1</v>
      </c>
      <c r="W1747" s="246">
        <v>76000</v>
      </c>
      <c r="X1747" s="246">
        <v>0.5</v>
      </c>
      <c r="Y1747" s="246">
        <v>38000</v>
      </c>
      <c r="Z1747" s="247">
        <v>0.25</v>
      </c>
      <c r="AA1747" s="246">
        <v>38000</v>
      </c>
      <c r="AB1747" s="246">
        <v>0.25</v>
      </c>
      <c r="AC1747" s="248">
        <v>60800</v>
      </c>
      <c r="AD1747" s="245">
        <v>0.4</v>
      </c>
      <c r="AE1747" s="147">
        <v>15200</v>
      </c>
      <c r="AF1747" s="226"/>
      <c r="AH1747" s="239" t="s">
        <v>50</v>
      </c>
    </row>
    <row r="1748" s="114" customFormat="1" ht="36" spans="1:34">
      <c r="A1748" s="223">
        <v>272</v>
      </c>
      <c r="B1748" s="223" t="s">
        <v>49</v>
      </c>
      <c r="C1748" s="223" t="s">
        <v>4139</v>
      </c>
      <c r="D1748" s="224" t="s">
        <v>50</v>
      </c>
      <c r="E1748" s="224" t="s">
        <v>69</v>
      </c>
      <c r="F1748" s="225" t="s">
        <v>3763</v>
      </c>
      <c r="G1748" s="224" t="s">
        <v>4093</v>
      </c>
      <c r="H1748" s="224" t="s">
        <v>4238</v>
      </c>
      <c r="I1748" s="224" t="s">
        <v>4239</v>
      </c>
      <c r="J1748" s="224" t="s">
        <v>4239</v>
      </c>
      <c r="K1748" s="224" t="s">
        <v>4240</v>
      </c>
      <c r="L1748" s="224" t="s">
        <v>4241</v>
      </c>
      <c r="M1748" s="227">
        <v>45744</v>
      </c>
      <c r="N1748" s="227">
        <v>45747</v>
      </c>
      <c r="O1748" s="227">
        <v>46111</v>
      </c>
      <c r="P1748" s="229">
        <v>500</v>
      </c>
      <c r="Q1748" s="225">
        <v>5000</v>
      </c>
      <c r="R1748" s="232">
        <v>0.08</v>
      </c>
      <c r="S1748" s="225">
        <v>400</v>
      </c>
      <c r="T1748" s="233">
        <v>200000</v>
      </c>
      <c r="U1748" s="233">
        <v>20000</v>
      </c>
      <c r="V1748" s="233">
        <v>0.1</v>
      </c>
      <c r="W1748" s="233">
        <v>100000</v>
      </c>
      <c r="X1748" s="233">
        <v>0.5</v>
      </c>
      <c r="Y1748" s="233">
        <v>50000</v>
      </c>
      <c r="Z1748" s="236">
        <v>0.25</v>
      </c>
      <c r="AA1748" s="233">
        <v>50000</v>
      </c>
      <c r="AB1748" s="233">
        <v>0.25</v>
      </c>
      <c r="AC1748" s="237">
        <v>80000</v>
      </c>
      <c r="AD1748" s="232">
        <v>0.4</v>
      </c>
      <c r="AE1748" s="147">
        <v>20000</v>
      </c>
      <c r="AF1748" s="226"/>
      <c r="AH1748" s="224" t="s">
        <v>50</v>
      </c>
    </row>
    <row r="1749" s="114" customFormat="1" ht="48" spans="1:34">
      <c r="A1749" s="223">
        <v>273</v>
      </c>
      <c r="B1749" s="238" t="s">
        <v>49</v>
      </c>
      <c r="C1749" s="238" t="s">
        <v>4135</v>
      </c>
      <c r="D1749" s="239" t="s">
        <v>50</v>
      </c>
      <c r="E1749" s="239" t="s">
        <v>69</v>
      </c>
      <c r="F1749" s="240" t="s">
        <v>3763</v>
      </c>
      <c r="G1749" s="239" t="s">
        <v>4093</v>
      </c>
      <c r="H1749" s="239" t="s">
        <v>4242</v>
      </c>
      <c r="I1749" s="239" t="s">
        <v>4243</v>
      </c>
      <c r="J1749" s="239" t="s">
        <v>4243</v>
      </c>
      <c r="K1749" s="239" t="s">
        <v>4244</v>
      </c>
      <c r="L1749" s="239" t="s">
        <v>4245</v>
      </c>
      <c r="M1749" s="243">
        <v>45744</v>
      </c>
      <c r="N1749" s="243">
        <v>45747</v>
      </c>
      <c r="O1749" s="243">
        <v>46111</v>
      </c>
      <c r="P1749" s="244">
        <v>350</v>
      </c>
      <c r="Q1749" s="240">
        <v>5000</v>
      </c>
      <c r="R1749" s="245">
        <v>0.08</v>
      </c>
      <c r="S1749" s="240">
        <v>400</v>
      </c>
      <c r="T1749" s="246">
        <v>140000</v>
      </c>
      <c r="U1749" s="246">
        <v>14000</v>
      </c>
      <c r="V1749" s="246">
        <v>0.1</v>
      </c>
      <c r="W1749" s="246">
        <v>70000</v>
      </c>
      <c r="X1749" s="246">
        <v>0.5</v>
      </c>
      <c r="Y1749" s="246">
        <v>35000</v>
      </c>
      <c r="Z1749" s="247">
        <v>0.25</v>
      </c>
      <c r="AA1749" s="246">
        <v>35000</v>
      </c>
      <c r="AB1749" s="246">
        <v>0.25</v>
      </c>
      <c r="AC1749" s="248">
        <v>56000</v>
      </c>
      <c r="AD1749" s="245">
        <v>0.4</v>
      </c>
      <c r="AE1749" s="147">
        <v>14000</v>
      </c>
      <c r="AF1749" s="226"/>
      <c r="AH1749" s="239" t="s">
        <v>50</v>
      </c>
    </row>
    <row r="1750" s="114" customFormat="1" ht="60" spans="1:34">
      <c r="A1750" s="223">
        <v>274</v>
      </c>
      <c r="B1750" s="223" t="s">
        <v>49</v>
      </c>
      <c r="C1750" s="223" t="s">
        <v>4135</v>
      </c>
      <c r="D1750" s="224" t="s">
        <v>50</v>
      </c>
      <c r="E1750" s="224" t="s">
        <v>69</v>
      </c>
      <c r="F1750" s="225" t="s">
        <v>3763</v>
      </c>
      <c r="G1750" s="224" t="s">
        <v>4093</v>
      </c>
      <c r="H1750" s="224" t="s">
        <v>4246</v>
      </c>
      <c r="I1750" s="224" t="s">
        <v>4247</v>
      </c>
      <c r="J1750" s="224" t="s">
        <v>4247</v>
      </c>
      <c r="K1750" s="224" t="s">
        <v>4248</v>
      </c>
      <c r="L1750" s="224" t="s">
        <v>4181</v>
      </c>
      <c r="M1750" s="227">
        <v>45740</v>
      </c>
      <c r="N1750" s="227">
        <v>45747</v>
      </c>
      <c r="O1750" s="227">
        <v>46111</v>
      </c>
      <c r="P1750" s="229">
        <v>300</v>
      </c>
      <c r="Q1750" s="225">
        <v>5000</v>
      </c>
      <c r="R1750" s="232">
        <v>0.08</v>
      </c>
      <c r="S1750" s="225">
        <v>400</v>
      </c>
      <c r="T1750" s="233">
        <v>120000</v>
      </c>
      <c r="U1750" s="233">
        <v>12000</v>
      </c>
      <c r="V1750" s="233">
        <v>0.1</v>
      </c>
      <c r="W1750" s="233">
        <v>60000</v>
      </c>
      <c r="X1750" s="233">
        <v>0.5</v>
      </c>
      <c r="Y1750" s="233">
        <v>30000</v>
      </c>
      <c r="Z1750" s="236">
        <v>0.25</v>
      </c>
      <c r="AA1750" s="233">
        <v>30000</v>
      </c>
      <c r="AB1750" s="233">
        <v>0.25</v>
      </c>
      <c r="AC1750" s="237">
        <v>48000</v>
      </c>
      <c r="AD1750" s="232">
        <v>0.4</v>
      </c>
      <c r="AE1750" s="147">
        <v>12000</v>
      </c>
      <c r="AF1750" s="226"/>
      <c r="AH1750" s="224" t="s">
        <v>50</v>
      </c>
    </row>
    <row r="1751" s="114" customFormat="1" ht="36" spans="1:34">
      <c r="A1751" s="223">
        <v>275</v>
      </c>
      <c r="B1751" s="238" t="s">
        <v>49</v>
      </c>
      <c r="C1751" s="238" t="s">
        <v>4135</v>
      </c>
      <c r="D1751" s="239" t="s">
        <v>50</v>
      </c>
      <c r="E1751" s="239" t="s">
        <v>69</v>
      </c>
      <c r="F1751" s="240" t="s">
        <v>3763</v>
      </c>
      <c r="G1751" s="239" t="s">
        <v>4093</v>
      </c>
      <c r="H1751" s="239" t="s">
        <v>4249</v>
      </c>
      <c r="I1751" s="239" t="s">
        <v>4206</v>
      </c>
      <c r="J1751" s="239" t="s">
        <v>4206</v>
      </c>
      <c r="K1751" s="239" t="s">
        <v>4250</v>
      </c>
      <c r="L1751" s="239" t="s">
        <v>4251</v>
      </c>
      <c r="M1751" s="243">
        <v>45741</v>
      </c>
      <c r="N1751" s="243">
        <v>45747</v>
      </c>
      <c r="O1751" s="243">
        <v>46111</v>
      </c>
      <c r="P1751" s="244">
        <v>300</v>
      </c>
      <c r="Q1751" s="240">
        <v>5000</v>
      </c>
      <c r="R1751" s="245">
        <v>0.08</v>
      </c>
      <c r="S1751" s="240">
        <v>400</v>
      </c>
      <c r="T1751" s="246">
        <v>120000</v>
      </c>
      <c r="U1751" s="246">
        <v>12000</v>
      </c>
      <c r="V1751" s="246">
        <v>0.1</v>
      </c>
      <c r="W1751" s="246">
        <v>60000</v>
      </c>
      <c r="X1751" s="246">
        <v>0.5</v>
      </c>
      <c r="Y1751" s="246">
        <v>30000</v>
      </c>
      <c r="Z1751" s="247">
        <v>0.25</v>
      </c>
      <c r="AA1751" s="246">
        <v>30000</v>
      </c>
      <c r="AB1751" s="246">
        <v>0.25</v>
      </c>
      <c r="AC1751" s="248">
        <v>48000</v>
      </c>
      <c r="AD1751" s="245">
        <v>0.4</v>
      </c>
      <c r="AE1751" s="147">
        <v>12000</v>
      </c>
      <c r="AF1751" s="226"/>
      <c r="AH1751" s="239" t="s">
        <v>50</v>
      </c>
    </row>
    <row r="1752" s="114" customFormat="1" ht="48" spans="1:34">
      <c r="A1752" s="223">
        <v>276</v>
      </c>
      <c r="B1752" s="223" t="s">
        <v>49</v>
      </c>
      <c r="C1752" s="223" t="s">
        <v>4135</v>
      </c>
      <c r="D1752" s="224" t="s">
        <v>50</v>
      </c>
      <c r="E1752" s="224" t="s">
        <v>69</v>
      </c>
      <c r="F1752" s="225" t="s">
        <v>3763</v>
      </c>
      <c r="G1752" s="224" t="s">
        <v>4093</v>
      </c>
      <c r="H1752" s="224" t="s">
        <v>4252</v>
      </c>
      <c r="I1752" s="224" t="s">
        <v>4253</v>
      </c>
      <c r="J1752" s="224" t="s">
        <v>4253</v>
      </c>
      <c r="K1752" s="224" t="s">
        <v>4254</v>
      </c>
      <c r="L1752" s="224" t="s">
        <v>4255</v>
      </c>
      <c r="M1752" s="227">
        <v>45745</v>
      </c>
      <c r="N1752" s="227">
        <v>45747</v>
      </c>
      <c r="O1752" s="227">
        <v>46111</v>
      </c>
      <c r="P1752" s="229">
        <v>355</v>
      </c>
      <c r="Q1752" s="225">
        <v>5000</v>
      </c>
      <c r="R1752" s="232">
        <v>0.08</v>
      </c>
      <c r="S1752" s="225">
        <v>400</v>
      </c>
      <c r="T1752" s="233">
        <v>142000</v>
      </c>
      <c r="U1752" s="233">
        <v>14200</v>
      </c>
      <c r="V1752" s="233">
        <v>0.1</v>
      </c>
      <c r="W1752" s="233">
        <v>71000</v>
      </c>
      <c r="X1752" s="233">
        <v>0.5</v>
      </c>
      <c r="Y1752" s="233">
        <v>35500</v>
      </c>
      <c r="Z1752" s="236">
        <v>0.25</v>
      </c>
      <c r="AA1752" s="233">
        <v>35500</v>
      </c>
      <c r="AB1752" s="233">
        <v>0.25</v>
      </c>
      <c r="AC1752" s="237">
        <v>56800</v>
      </c>
      <c r="AD1752" s="232">
        <v>0.4</v>
      </c>
      <c r="AE1752" s="147">
        <v>14200</v>
      </c>
      <c r="AF1752" s="226"/>
      <c r="AH1752" s="224" t="s">
        <v>50</v>
      </c>
    </row>
    <row r="1753" s="114" customFormat="1" ht="60" spans="1:34">
      <c r="A1753" s="223">
        <v>277</v>
      </c>
      <c r="B1753" s="238" t="s">
        <v>49</v>
      </c>
      <c r="C1753" s="238" t="s">
        <v>4135</v>
      </c>
      <c r="D1753" s="239" t="s">
        <v>50</v>
      </c>
      <c r="E1753" s="239" t="s">
        <v>69</v>
      </c>
      <c r="F1753" s="240" t="s">
        <v>3763</v>
      </c>
      <c r="G1753" s="239" t="s">
        <v>4093</v>
      </c>
      <c r="H1753" s="239" t="s">
        <v>4256</v>
      </c>
      <c r="I1753" s="239" t="s">
        <v>4257</v>
      </c>
      <c r="J1753" s="239" t="s">
        <v>4257</v>
      </c>
      <c r="K1753" s="239" t="s">
        <v>4258</v>
      </c>
      <c r="L1753" s="239" t="s">
        <v>4138</v>
      </c>
      <c r="M1753" s="243">
        <v>45730</v>
      </c>
      <c r="N1753" s="243">
        <v>45747</v>
      </c>
      <c r="O1753" s="243">
        <v>46111</v>
      </c>
      <c r="P1753" s="244">
        <v>600</v>
      </c>
      <c r="Q1753" s="240">
        <v>5000</v>
      </c>
      <c r="R1753" s="245">
        <v>0.08</v>
      </c>
      <c r="S1753" s="240">
        <v>400</v>
      </c>
      <c r="T1753" s="246">
        <v>240000</v>
      </c>
      <c r="U1753" s="246">
        <v>24000</v>
      </c>
      <c r="V1753" s="246">
        <v>0.1</v>
      </c>
      <c r="W1753" s="246">
        <v>120000</v>
      </c>
      <c r="X1753" s="246">
        <v>0.5</v>
      </c>
      <c r="Y1753" s="246">
        <v>60000</v>
      </c>
      <c r="Z1753" s="247">
        <v>0.25</v>
      </c>
      <c r="AA1753" s="246">
        <v>60000</v>
      </c>
      <c r="AB1753" s="246">
        <v>0.25</v>
      </c>
      <c r="AC1753" s="248">
        <v>96000</v>
      </c>
      <c r="AD1753" s="245">
        <v>0.4</v>
      </c>
      <c r="AE1753" s="147">
        <v>24000</v>
      </c>
      <c r="AF1753" s="226"/>
      <c r="AH1753" s="239" t="s">
        <v>50</v>
      </c>
    </row>
    <row r="1754" s="114" customFormat="1" ht="36" spans="1:34">
      <c r="A1754" s="223">
        <v>278</v>
      </c>
      <c r="B1754" s="223" t="s">
        <v>49</v>
      </c>
      <c r="C1754" s="223" t="s">
        <v>4135</v>
      </c>
      <c r="D1754" s="224" t="s">
        <v>50</v>
      </c>
      <c r="E1754" s="224" t="s">
        <v>69</v>
      </c>
      <c r="F1754" s="225" t="s">
        <v>3763</v>
      </c>
      <c r="G1754" s="224" t="s">
        <v>4093</v>
      </c>
      <c r="H1754" s="224" t="s">
        <v>4259</v>
      </c>
      <c r="I1754" s="224" t="s">
        <v>4260</v>
      </c>
      <c r="J1754" s="224" t="s">
        <v>4260</v>
      </c>
      <c r="K1754" s="224" t="s">
        <v>4261</v>
      </c>
      <c r="L1754" s="224" t="s">
        <v>4214</v>
      </c>
      <c r="M1754" s="227">
        <v>45737</v>
      </c>
      <c r="N1754" s="227">
        <v>45747</v>
      </c>
      <c r="O1754" s="227">
        <v>46111</v>
      </c>
      <c r="P1754" s="229">
        <v>303</v>
      </c>
      <c r="Q1754" s="225">
        <v>5000</v>
      </c>
      <c r="R1754" s="232">
        <v>0.08</v>
      </c>
      <c r="S1754" s="225">
        <v>400</v>
      </c>
      <c r="T1754" s="233">
        <v>121200</v>
      </c>
      <c r="U1754" s="233">
        <v>12120</v>
      </c>
      <c r="V1754" s="233">
        <v>0.1</v>
      </c>
      <c r="W1754" s="233">
        <v>60600</v>
      </c>
      <c r="X1754" s="233">
        <v>0.5</v>
      </c>
      <c r="Y1754" s="233">
        <v>30300</v>
      </c>
      <c r="Z1754" s="236">
        <v>0.25</v>
      </c>
      <c r="AA1754" s="233">
        <v>30300</v>
      </c>
      <c r="AB1754" s="233">
        <v>0.25</v>
      </c>
      <c r="AC1754" s="237">
        <v>48480</v>
      </c>
      <c r="AD1754" s="232">
        <v>0.4</v>
      </c>
      <c r="AE1754" s="147">
        <v>12120</v>
      </c>
      <c r="AF1754" s="226"/>
      <c r="AH1754" s="224" t="s">
        <v>50</v>
      </c>
    </row>
    <row r="1755" s="114" customFormat="1" ht="36" spans="1:34">
      <c r="A1755" s="223">
        <v>279</v>
      </c>
      <c r="B1755" s="238" t="s">
        <v>49</v>
      </c>
      <c r="C1755" s="238" t="s">
        <v>4139</v>
      </c>
      <c r="D1755" s="239" t="s">
        <v>50</v>
      </c>
      <c r="E1755" s="239" t="s">
        <v>69</v>
      </c>
      <c r="F1755" s="240" t="s">
        <v>3763</v>
      </c>
      <c r="G1755" s="239" t="s">
        <v>4093</v>
      </c>
      <c r="H1755" s="239" t="s">
        <v>4262</v>
      </c>
      <c r="I1755" s="239" t="s">
        <v>4263</v>
      </c>
      <c r="J1755" s="239" t="s">
        <v>4263</v>
      </c>
      <c r="K1755" s="239" t="s">
        <v>4264</v>
      </c>
      <c r="L1755" s="239" t="s">
        <v>4265</v>
      </c>
      <c r="M1755" s="243">
        <v>45750</v>
      </c>
      <c r="N1755" s="243">
        <v>45753</v>
      </c>
      <c r="O1755" s="243">
        <v>46117</v>
      </c>
      <c r="P1755" s="244">
        <v>35</v>
      </c>
      <c r="Q1755" s="240">
        <v>5000</v>
      </c>
      <c r="R1755" s="245">
        <v>0.08</v>
      </c>
      <c r="S1755" s="240">
        <v>400</v>
      </c>
      <c r="T1755" s="246">
        <v>14000</v>
      </c>
      <c r="U1755" s="246">
        <v>1400</v>
      </c>
      <c r="V1755" s="246">
        <v>0.1</v>
      </c>
      <c r="W1755" s="246">
        <v>7000</v>
      </c>
      <c r="X1755" s="246">
        <v>0.5</v>
      </c>
      <c r="Y1755" s="246">
        <v>3500</v>
      </c>
      <c r="Z1755" s="247">
        <v>0.25</v>
      </c>
      <c r="AA1755" s="246">
        <v>3500</v>
      </c>
      <c r="AB1755" s="246">
        <v>0.25</v>
      </c>
      <c r="AC1755" s="248">
        <v>5600</v>
      </c>
      <c r="AD1755" s="245">
        <v>0.4</v>
      </c>
      <c r="AE1755" s="147">
        <v>1400</v>
      </c>
      <c r="AF1755" s="226"/>
      <c r="AH1755" s="239" t="s">
        <v>50</v>
      </c>
    </row>
    <row r="1756" s="114" customFormat="1" ht="60" spans="1:34">
      <c r="A1756" s="223">
        <v>280</v>
      </c>
      <c r="B1756" s="223" t="s">
        <v>49</v>
      </c>
      <c r="C1756" s="223" t="s">
        <v>4092</v>
      </c>
      <c r="D1756" s="224" t="s">
        <v>50</v>
      </c>
      <c r="E1756" s="224" t="s">
        <v>69</v>
      </c>
      <c r="F1756" s="225" t="s">
        <v>3763</v>
      </c>
      <c r="G1756" s="224" t="s">
        <v>4093</v>
      </c>
      <c r="H1756" s="224" t="s">
        <v>4266</v>
      </c>
      <c r="I1756" s="224" t="s">
        <v>4267</v>
      </c>
      <c r="J1756" s="224" t="s">
        <v>4267</v>
      </c>
      <c r="K1756" s="224" t="s">
        <v>4268</v>
      </c>
      <c r="L1756" s="224" t="s">
        <v>4134</v>
      </c>
      <c r="M1756" s="227">
        <v>45772</v>
      </c>
      <c r="N1756" s="227">
        <v>45775</v>
      </c>
      <c r="O1756" s="227">
        <v>46139</v>
      </c>
      <c r="P1756" s="229">
        <v>100</v>
      </c>
      <c r="Q1756" s="225">
        <v>5000</v>
      </c>
      <c r="R1756" s="232">
        <v>0.08</v>
      </c>
      <c r="S1756" s="225">
        <v>400</v>
      </c>
      <c r="T1756" s="233">
        <v>40000</v>
      </c>
      <c r="U1756" s="233">
        <v>4000</v>
      </c>
      <c r="V1756" s="233">
        <v>0.1</v>
      </c>
      <c r="W1756" s="233">
        <v>20000</v>
      </c>
      <c r="X1756" s="233">
        <v>0.5</v>
      </c>
      <c r="Y1756" s="233">
        <v>10000</v>
      </c>
      <c r="Z1756" s="236">
        <v>0.25</v>
      </c>
      <c r="AA1756" s="233">
        <v>10000</v>
      </c>
      <c r="AB1756" s="233">
        <v>0.25</v>
      </c>
      <c r="AC1756" s="237">
        <v>16000</v>
      </c>
      <c r="AD1756" s="232">
        <v>0.4</v>
      </c>
      <c r="AE1756" s="147">
        <v>4000</v>
      </c>
      <c r="AF1756" s="226"/>
      <c r="AH1756" s="224" t="s">
        <v>50</v>
      </c>
    </row>
    <row r="1757" s="114" customFormat="1" ht="48" spans="1:34">
      <c r="A1757" s="223">
        <v>281</v>
      </c>
      <c r="B1757" s="238" t="s">
        <v>49</v>
      </c>
      <c r="C1757" s="238" t="s">
        <v>4130</v>
      </c>
      <c r="D1757" s="239" t="s">
        <v>50</v>
      </c>
      <c r="E1757" s="239" t="s">
        <v>69</v>
      </c>
      <c r="F1757" s="240" t="s">
        <v>3763</v>
      </c>
      <c r="G1757" s="239" t="s">
        <v>4093</v>
      </c>
      <c r="H1757" s="239" t="s">
        <v>4269</v>
      </c>
      <c r="I1757" s="239" t="s">
        <v>4132</v>
      </c>
      <c r="J1757" s="239" t="s">
        <v>4132</v>
      </c>
      <c r="K1757" s="239" t="s">
        <v>4270</v>
      </c>
      <c r="L1757" s="239" t="s">
        <v>4116</v>
      </c>
      <c r="M1757" s="243">
        <v>45772</v>
      </c>
      <c r="N1757" s="243">
        <v>45775</v>
      </c>
      <c r="O1757" s="243">
        <v>46139</v>
      </c>
      <c r="P1757" s="244">
        <v>150</v>
      </c>
      <c r="Q1757" s="240">
        <v>5000</v>
      </c>
      <c r="R1757" s="245">
        <v>0.08</v>
      </c>
      <c r="S1757" s="240">
        <v>400</v>
      </c>
      <c r="T1757" s="246">
        <v>60000</v>
      </c>
      <c r="U1757" s="246">
        <v>6000</v>
      </c>
      <c r="V1757" s="246">
        <v>0.1</v>
      </c>
      <c r="W1757" s="246">
        <v>30000</v>
      </c>
      <c r="X1757" s="246">
        <v>0.5</v>
      </c>
      <c r="Y1757" s="246">
        <v>15000</v>
      </c>
      <c r="Z1757" s="247">
        <v>0.25</v>
      </c>
      <c r="AA1757" s="246">
        <v>15000</v>
      </c>
      <c r="AB1757" s="246">
        <v>0.25</v>
      </c>
      <c r="AC1757" s="248">
        <v>24000</v>
      </c>
      <c r="AD1757" s="245">
        <v>0.4</v>
      </c>
      <c r="AE1757" s="147">
        <v>6000</v>
      </c>
      <c r="AF1757" s="226"/>
      <c r="AH1757" s="239" t="s">
        <v>50</v>
      </c>
    </row>
    <row r="1758" s="114" customFormat="1" ht="48" spans="1:34">
      <c r="A1758" s="223">
        <v>282</v>
      </c>
      <c r="B1758" s="223" t="s">
        <v>49</v>
      </c>
      <c r="C1758" s="223" t="s">
        <v>4130</v>
      </c>
      <c r="D1758" s="224" t="s">
        <v>51</v>
      </c>
      <c r="E1758" s="224" t="s">
        <v>3785</v>
      </c>
      <c r="F1758" s="225" t="s">
        <v>402</v>
      </c>
      <c r="G1758" s="224" t="s">
        <v>4093</v>
      </c>
      <c r="H1758" s="224" t="s">
        <v>4271</v>
      </c>
      <c r="I1758" s="224" t="s">
        <v>4272</v>
      </c>
      <c r="J1758" s="224" t="s">
        <v>4272</v>
      </c>
      <c r="K1758" s="224" t="s">
        <v>4273</v>
      </c>
      <c r="L1758" s="224" t="s">
        <v>4160</v>
      </c>
      <c r="M1758" s="227">
        <v>45772</v>
      </c>
      <c r="N1758" s="227">
        <v>45775</v>
      </c>
      <c r="O1758" s="227">
        <v>46139</v>
      </c>
      <c r="P1758" s="229">
        <v>41</v>
      </c>
      <c r="Q1758" s="225">
        <v>9000</v>
      </c>
      <c r="R1758" s="232">
        <v>0.08</v>
      </c>
      <c r="S1758" s="225">
        <v>720</v>
      </c>
      <c r="T1758" s="233">
        <v>29520</v>
      </c>
      <c r="U1758" s="233">
        <v>2952</v>
      </c>
      <c r="V1758" s="233">
        <v>0.1</v>
      </c>
      <c r="W1758" s="233">
        <v>11808</v>
      </c>
      <c r="X1758" s="233">
        <v>0.4</v>
      </c>
      <c r="Y1758" s="233">
        <v>5904</v>
      </c>
      <c r="Z1758" s="236">
        <v>0.2</v>
      </c>
      <c r="AA1758" s="233">
        <v>5904</v>
      </c>
      <c r="AB1758" s="233">
        <v>0.2</v>
      </c>
      <c r="AC1758" s="237">
        <v>14760</v>
      </c>
      <c r="AD1758" s="232">
        <v>0.5</v>
      </c>
      <c r="AE1758" s="147">
        <v>2952</v>
      </c>
      <c r="AF1758" s="226"/>
      <c r="AH1758" s="224" t="s">
        <v>51</v>
      </c>
    </row>
    <row r="1759" s="114" customFormat="1" ht="36" spans="1:34">
      <c r="A1759" s="223">
        <v>283</v>
      </c>
      <c r="B1759" s="238" t="s">
        <v>49</v>
      </c>
      <c r="C1759" s="238" t="s">
        <v>4092</v>
      </c>
      <c r="D1759" s="239" t="s">
        <v>50</v>
      </c>
      <c r="E1759" s="239" t="s">
        <v>69</v>
      </c>
      <c r="F1759" s="240" t="s">
        <v>3763</v>
      </c>
      <c r="G1759" s="239" t="s">
        <v>4093</v>
      </c>
      <c r="H1759" s="239" t="s">
        <v>4274</v>
      </c>
      <c r="I1759" s="239" t="s">
        <v>4275</v>
      </c>
      <c r="J1759" s="239" t="s">
        <v>4275</v>
      </c>
      <c r="K1759" s="239" t="s">
        <v>4276</v>
      </c>
      <c r="L1759" s="239" t="s">
        <v>4116</v>
      </c>
      <c r="M1759" s="243">
        <v>45772</v>
      </c>
      <c r="N1759" s="243">
        <v>45775</v>
      </c>
      <c r="O1759" s="243">
        <v>46139</v>
      </c>
      <c r="P1759" s="244">
        <v>200</v>
      </c>
      <c r="Q1759" s="240">
        <v>5000</v>
      </c>
      <c r="R1759" s="245">
        <v>0.08</v>
      </c>
      <c r="S1759" s="240">
        <v>400</v>
      </c>
      <c r="T1759" s="246">
        <v>80000</v>
      </c>
      <c r="U1759" s="246">
        <v>8000</v>
      </c>
      <c r="V1759" s="246">
        <v>0.1</v>
      </c>
      <c r="W1759" s="246">
        <v>40000</v>
      </c>
      <c r="X1759" s="246">
        <v>0.5</v>
      </c>
      <c r="Y1759" s="246">
        <v>20000</v>
      </c>
      <c r="Z1759" s="247">
        <v>0.25</v>
      </c>
      <c r="AA1759" s="246">
        <v>20000</v>
      </c>
      <c r="AB1759" s="246">
        <v>0.25</v>
      </c>
      <c r="AC1759" s="248">
        <v>32000</v>
      </c>
      <c r="AD1759" s="245">
        <v>0.4</v>
      </c>
      <c r="AE1759" s="147">
        <v>8000</v>
      </c>
      <c r="AF1759" s="226"/>
      <c r="AH1759" s="239" t="s">
        <v>50</v>
      </c>
    </row>
    <row r="1760" s="114" customFormat="1" ht="48" spans="1:34">
      <c r="A1760" s="223">
        <v>284</v>
      </c>
      <c r="B1760" s="223" t="s">
        <v>49</v>
      </c>
      <c r="C1760" s="223" t="s">
        <v>4135</v>
      </c>
      <c r="D1760" s="224" t="s">
        <v>50</v>
      </c>
      <c r="E1760" s="224" t="s">
        <v>69</v>
      </c>
      <c r="F1760" s="225" t="s">
        <v>3763</v>
      </c>
      <c r="G1760" s="224" t="s">
        <v>4093</v>
      </c>
      <c r="H1760" s="224" t="s">
        <v>4277</v>
      </c>
      <c r="I1760" s="224" t="s">
        <v>4278</v>
      </c>
      <c r="J1760" s="224" t="s">
        <v>4278</v>
      </c>
      <c r="K1760" s="224" t="s">
        <v>4279</v>
      </c>
      <c r="L1760" s="224" t="s">
        <v>4280</v>
      </c>
      <c r="M1760" s="227">
        <v>45768</v>
      </c>
      <c r="N1760" s="227">
        <v>45776</v>
      </c>
      <c r="O1760" s="227">
        <v>46140</v>
      </c>
      <c r="P1760" s="229">
        <v>50</v>
      </c>
      <c r="Q1760" s="225">
        <v>5000</v>
      </c>
      <c r="R1760" s="232">
        <v>0.08</v>
      </c>
      <c r="S1760" s="225">
        <v>400</v>
      </c>
      <c r="T1760" s="233">
        <v>20000</v>
      </c>
      <c r="U1760" s="233">
        <v>2000</v>
      </c>
      <c r="V1760" s="233">
        <v>0.1</v>
      </c>
      <c r="W1760" s="233">
        <v>10000</v>
      </c>
      <c r="X1760" s="233">
        <v>0.5</v>
      </c>
      <c r="Y1760" s="233">
        <v>5000</v>
      </c>
      <c r="Z1760" s="236">
        <v>0.25</v>
      </c>
      <c r="AA1760" s="233">
        <v>5000</v>
      </c>
      <c r="AB1760" s="233">
        <v>0.25</v>
      </c>
      <c r="AC1760" s="237">
        <v>8000</v>
      </c>
      <c r="AD1760" s="232">
        <v>0.4</v>
      </c>
      <c r="AE1760" s="147">
        <v>2000</v>
      </c>
      <c r="AF1760" s="226"/>
      <c r="AH1760" s="224" t="s">
        <v>50</v>
      </c>
    </row>
    <row r="1761" s="114" customFormat="1" ht="48" spans="1:34">
      <c r="A1761" s="223">
        <v>285</v>
      </c>
      <c r="B1761" s="238" t="s">
        <v>49</v>
      </c>
      <c r="C1761" s="238" t="s">
        <v>4139</v>
      </c>
      <c r="D1761" s="239" t="s">
        <v>50</v>
      </c>
      <c r="E1761" s="239" t="s">
        <v>69</v>
      </c>
      <c r="F1761" s="240" t="s">
        <v>3763</v>
      </c>
      <c r="G1761" s="239" t="s">
        <v>4093</v>
      </c>
      <c r="H1761" s="239" t="s">
        <v>4281</v>
      </c>
      <c r="I1761" s="239" t="s">
        <v>1000</v>
      </c>
      <c r="J1761" s="239" t="s">
        <v>1000</v>
      </c>
      <c r="K1761" s="239" t="s">
        <v>4282</v>
      </c>
      <c r="L1761" s="239" t="s">
        <v>4265</v>
      </c>
      <c r="M1761" s="243">
        <v>45777</v>
      </c>
      <c r="N1761" s="243">
        <v>45780</v>
      </c>
      <c r="O1761" s="243">
        <v>46144</v>
      </c>
      <c r="P1761" s="244">
        <v>4</v>
      </c>
      <c r="Q1761" s="240">
        <v>5000</v>
      </c>
      <c r="R1761" s="245">
        <v>0.08</v>
      </c>
      <c r="S1761" s="240">
        <v>400</v>
      </c>
      <c r="T1761" s="246">
        <v>1600</v>
      </c>
      <c r="U1761" s="246">
        <v>160</v>
      </c>
      <c r="V1761" s="246">
        <v>0.1</v>
      </c>
      <c r="W1761" s="246">
        <v>800</v>
      </c>
      <c r="X1761" s="246">
        <v>0.5</v>
      </c>
      <c r="Y1761" s="246">
        <v>400</v>
      </c>
      <c r="Z1761" s="247">
        <v>0.25</v>
      </c>
      <c r="AA1761" s="246">
        <v>400</v>
      </c>
      <c r="AB1761" s="246">
        <v>0.25</v>
      </c>
      <c r="AC1761" s="248">
        <v>640</v>
      </c>
      <c r="AD1761" s="245">
        <v>0.4</v>
      </c>
      <c r="AE1761" s="147">
        <v>160</v>
      </c>
      <c r="AF1761" s="226"/>
      <c r="AH1761" s="239" t="s">
        <v>50</v>
      </c>
    </row>
    <row r="1762" s="114" customFormat="1" ht="60" spans="1:34">
      <c r="A1762" s="223">
        <v>286</v>
      </c>
      <c r="B1762" s="223" t="s">
        <v>49</v>
      </c>
      <c r="C1762" s="223" t="s">
        <v>4139</v>
      </c>
      <c r="D1762" s="224" t="s">
        <v>50</v>
      </c>
      <c r="E1762" s="224" t="s">
        <v>69</v>
      </c>
      <c r="F1762" s="225" t="s">
        <v>3763</v>
      </c>
      <c r="G1762" s="224" t="s">
        <v>4093</v>
      </c>
      <c r="H1762" s="224" t="s">
        <v>4283</v>
      </c>
      <c r="I1762" s="224" t="s">
        <v>4284</v>
      </c>
      <c r="J1762" s="224" t="s">
        <v>4284</v>
      </c>
      <c r="K1762" s="224" t="s">
        <v>4285</v>
      </c>
      <c r="L1762" s="224" t="s">
        <v>4265</v>
      </c>
      <c r="M1762" s="227">
        <v>45777</v>
      </c>
      <c r="N1762" s="227">
        <v>45780</v>
      </c>
      <c r="O1762" s="227">
        <v>46144</v>
      </c>
      <c r="P1762" s="229">
        <v>6</v>
      </c>
      <c r="Q1762" s="225">
        <v>5000</v>
      </c>
      <c r="R1762" s="232">
        <v>0.08</v>
      </c>
      <c r="S1762" s="225">
        <v>400</v>
      </c>
      <c r="T1762" s="233">
        <v>2400</v>
      </c>
      <c r="U1762" s="233">
        <v>240</v>
      </c>
      <c r="V1762" s="233">
        <v>0.1</v>
      </c>
      <c r="W1762" s="233">
        <v>1200</v>
      </c>
      <c r="X1762" s="233">
        <v>0.5</v>
      </c>
      <c r="Y1762" s="233">
        <v>600</v>
      </c>
      <c r="Z1762" s="236">
        <v>0.25</v>
      </c>
      <c r="AA1762" s="233">
        <v>600</v>
      </c>
      <c r="AB1762" s="233">
        <v>0.25</v>
      </c>
      <c r="AC1762" s="237">
        <v>960</v>
      </c>
      <c r="AD1762" s="232">
        <v>0.4</v>
      </c>
      <c r="AE1762" s="147">
        <v>240</v>
      </c>
      <c r="AF1762" s="226"/>
      <c r="AH1762" s="224" t="s">
        <v>50</v>
      </c>
    </row>
    <row r="1763" s="114" customFormat="1" ht="36" spans="1:34">
      <c r="A1763" s="223">
        <v>287</v>
      </c>
      <c r="B1763" s="238" t="s">
        <v>49</v>
      </c>
      <c r="C1763" s="238" t="s">
        <v>4234</v>
      </c>
      <c r="D1763" s="239" t="s">
        <v>50</v>
      </c>
      <c r="E1763" s="239" t="s">
        <v>69</v>
      </c>
      <c r="F1763" s="240" t="s">
        <v>3763</v>
      </c>
      <c r="G1763" s="239" t="s">
        <v>4093</v>
      </c>
      <c r="H1763" s="239" t="s">
        <v>4286</v>
      </c>
      <c r="I1763" s="239" t="s">
        <v>4287</v>
      </c>
      <c r="J1763" s="239" t="s">
        <v>4287</v>
      </c>
      <c r="K1763" s="239" t="s">
        <v>4288</v>
      </c>
      <c r="L1763" s="239" t="s">
        <v>4289</v>
      </c>
      <c r="M1763" s="243">
        <v>45785</v>
      </c>
      <c r="N1763" s="243">
        <v>45792</v>
      </c>
      <c r="O1763" s="243">
        <v>46156</v>
      </c>
      <c r="P1763" s="244">
        <v>300</v>
      </c>
      <c r="Q1763" s="240">
        <v>5000</v>
      </c>
      <c r="R1763" s="245">
        <v>0.08</v>
      </c>
      <c r="S1763" s="240">
        <v>400</v>
      </c>
      <c r="T1763" s="246">
        <v>120000</v>
      </c>
      <c r="U1763" s="246">
        <v>12000</v>
      </c>
      <c r="V1763" s="246">
        <v>0.1</v>
      </c>
      <c r="W1763" s="246">
        <v>60000</v>
      </c>
      <c r="X1763" s="246">
        <v>0.5</v>
      </c>
      <c r="Y1763" s="246">
        <v>30000</v>
      </c>
      <c r="Z1763" s="247">
        <v>0.25</v>
      </c>
      <c r="AA1763" s="246">
        <v>30000</v>
      </c>
      <c r="AB1763" s="246">
        <v>0.25</v>
      </c>
      <c r="AC1763" s="248">
        <v>48000</v>
      </c>
      <c r="AD1763" s="245">
        <v>0.4</v>
      </c>
      <c r="AE1763" s="147">
        <v>12000</v>
      </c>
      <c r="AF1763" s="226"/>
      <c r="AH1763" s="239" t="s">
        <v>50</v>
      </c>
    </row>
    <row r="1764" s="114" customFormat="1" ht="36" spans="1:34">
      <c r="A1764" s="223">
        <v>288</v>
      </c>
      <c r="B1764" s="223" t="s">
        <v>49</v>
      </c>
      <c r="C1764" s="223" t="s">
        <v>4139</v>
      </c>
      <c r="D1764" s="224" t="s">
        <v>50</v>
      </c>
      <c r="E1764" s="224" t="s">
        <v>69</v>
      </c>
      <c r="F1764" s="225" t="s">
        <v>3763</v>
      </c>
      <c r="G1764" s="224" t="s">
        <v>4093</v>
      </c>
      <c r="H1764" s="224" t="s">
        <v>4290</v>
      </c>
      <c r="I1764" s="224" t="s">
        <v>4291</v>
      </c>
      <c r="J1764" s="224" t="s">
        <v>4291</v>
      </c>
      <c r="K1764" s="224" t="s">
        <v>4292</v>
      </c>
      <c r="L1764" s="224" t="s">
        <v>4265</v>
      </c>
      <c r="M1764" s="227">
        <v>45792</v>
      </c>
      <c r="N1764" s="227">
        <v>45794</v>
      </c>
      <c r="O1764" s="227">
        <v>46158</v>
      </c>
      <c r="P1764" s="229">
        <v>35</v>
      </c>
      <c r="Q1764" s="225">
        <v>5000</v>
      </c>
      <c r="R1764" s="232">
        <v>0.08</v>
      </c>
      <c r="S1764" s="225">
        <v>400</v>
      </c>
      <c r="T1764" s="233">
        <v>14000</v>
      </c>
      <c r="U1764" s="233">
        <v>1400</v>
      </c>
      <c r="V1764" s="233">
        <v>0.1</v>
      </c>
      <c r="W1764" s="233">
        <v>7000</v>
      </c>
      <c r="X1764" s="233">
        <v>0.5</v>
      </c>
      <c r="Y1764" s="233">
        <v>3500</v>
      </c>
      <c r="Z1764" s="236">
        <v>0.25</v>
      </c>
      <c r="AA1764" s="233">
        <v>3500</v>
      </c>
      <c r="AB1764" s="233">
        <v>0.25</v>
      </c>
      <c r="AC1764" s="237">
        <v>5600</v>
      </c>
      <c r="AD1764" s="232">
        <v>0.4</v>
      </c>
      <c r="AE1764" s="147">
        <v>1400</v>
      </c>
      <c r="AF1764" s="226"/>
      <c r="AH1764" s="224" t="s">
        <v>50</v>
      </c>
    </row>
    <row r="1765" s="114" customFormat="1" ht="36" spans="1:34">
      <c r="A1765" s="223">
        <v>289</v>
      </c>
      <c r="B1765" s="238" t="s">
        <v>49</v>
      </c>
      <c r="C1765" s="238" t="s">
        <v>4139</v>
      </c>
      <c r="D1765" s="239" t="s">
        <v>50</v>
      </c>
      <c r="E1765" s="239" t="s">
        <v>69</v>
      </c>
      <c r="F1765" s="240" t="s">
        <v>3763</v>
      </c>
      <c r="G1765" s="239" t="s">
        <v>4093</v>
      </c>
      <c r="H1765" s="239" t="s">
        <v>4293</v>
      </c>
      <c r="I1765" s="239" t="s">
        <v>4294</v>
      </c>
      <c r="J1765" s="239" t="s">
        <v>4294</v>
      </c>
      <c r="K1765" s="239" t="s">
        <v>4295</v>
      </c>
      <c r="L1765" s="239" t="s">
        <v>4265</v>
      </c>
      <c r="M1765" s="243">
        <v>45793</v>
      </c>
      <c r="N1765" s="243">
        <v>45794</v>
      </c>
      <c r="O1765" s="243">
        <v>46158</v>
      </c>
      <c r="P1765" s="244">
        <v>30</v>
      </c>
      <c r="Q1765" s="240">
        <v>5000</v>
      </c>
      <c r="R1765" s="245">
        <v>0.08</v>
      </c>
      <c r="S1765" s="240">
        <v>400</v>
      </c>
      <c r="T1765" s="246">
        <v>12000</v>
      </c>
      <c r="U1765" s="246">
        <v>1200</v>
      </c>
      <c r="V1765" s="246">
        <v>0.1</v>
      </c>
      <c r="W1765" s="246">
        <v>6000</v>
      </c>
      <c r="X1765" s="246">
        <v>0.5</v>
      </c>
      <c r="Y1765" s="246">
        <v>3000</v>
      </c>
      <c r="Z1765" s="247">
        <v>0.25</v>
      </c>
      <c r="AA1765" s="246">
        <v>3000</v>
      </c>
      <c r="AB1765" s="246">
        <v>0.25</v>
      </c>
      <c r="AC1765" s="248">
        <v>4800</v>
      </c>
      <c r="AD1765" s="245">
        <v>0.4</v>
      </c>
      <c r="AE1765" s="147">
        <v>1200</v>
      </c>
      <c r="AF1765" s="226"/>
      <c r="AH1765" s="239" t="s">
        <v>50</v>
      </c>
    </row>
    <row r="1766" s="114" customFormat="1" ht="48" spans="1:34">
      <c r="A1766" s="223">
        <v>290</v>
      </c>
      <c r="B1766" s="223" t="s">
        <v>49</v>
      </c>
      <c r="C1766" s="223" t="s">
        <v>4092</v>
      </c>
      <c r="D1766" s="224" t="s">
        <v>50</v>
      </c>
      <c r="E1766" s="224" t="s">
        <v>69</v>
      </c>
      <c r="F1766" s="225" t="s">
        <v>3763</v>
      </c>
      <c r="G1766" s="224" t="s">
        <v>4093</v>
      </c>
      <c r="H1766" s="224" t="s">
        <v>4296</v>
      </c>
      <c r="I1766" s="224" t="s">
        <v>4297</v>
      </c>
      <c r="J1766" s="224" t="s">
        <v>4297</v>
      </c>
      <c r="K1766" s="224" t="s">
        <v>4298</v>
      </c>
      <c r="L1766" s="224" t="s">
        <v>4116</v>
      </c>
      <c r="M1766" s="227">
        <v>45792</v>
      </c>
      <c r="N1766" s="227">
        <v>45795</v>
      </c>
      <c r="O1766" s="227">
        <v>46159</v>
      </c>
      <c r="P1766" s="229">
        <v>200</v>
      </c>
      <c r="Q1766" s="225">
        <v>5000</v>
      </c>
      <c r="R1766" s="232">
        <v>0.08</v>
      </c>
      <c r="S1766" s="225">
        <v>400</v>
      </c>
      <c r="T1766" s="233">
        <v>80000</v>
      </c>
      <c r="U1766" s="233">
        <v>8000</v>
      </c>
      <c r="V1766" s="233">
        <v>0.1</v>
      </c>
      <c r="W1766" s="233">
        <v>40000</v>
      </c>
      <c r="X1766" s="233">
        <v>0.5</v>
      </c>
      <c r="Y1766" s="233">
        <v>20000</v>
      </c>
      <c r="Z1766" s="236">
        <v>0.25</v>
      </c>
      <c r="AA1766" s="233">
        <v>20000</v>
      </c>
      <c r="AB1766" s="233">
        <v>0.25</v>
      </c>
      <c r="AC1766" s="237">
        <v>32000</v>
      </c>
      <c r="AD1766" s="232">
        <v>0.4</v>
      </c>
      <c r="AE1766" s="147">
        <v>8000</v>
      </c>
      <c r="AF1766" s="226"/>
      <c r="AH1766" s="224" t="s">
        <v>50</v>
      </c>
    </row>
    <row r="1767" s="114" customFormat="1" ht="36" spans="1:34">
      <c r="A1767" s="223">
        <v>291</v>
      </c>
      <c r="B1767" s="238" t="s">
        <v>49</v>
      </c>
      <c r="C1767" s="238" t="s">
        <v>4092</v>
      </c>
      <c r="D1767" s="239" t="s">
        <v>50</v>
      </c>
      <c r="E1767" s="239" t="s">
        <v>69</v>
      </c>
      <c r="F1767" s="240" t="s">
        <v>3763</v>
      </c>
      <c r="G1767" s="239" t="s">
        <v>4093</v>
      </c>
      <c r="H1767" s="239" t="s">
        <v>4299</v>
      </c>
      <c r="I1767" s="239" t="s">
        <v>4300</v>
      </c>
      <c r="J1767" s="239" t="s">
        <v>4300</v>
      </c>
      <c r="K1767" s="239" t="s">
        <v>4301</v>
      </c>
      <c r="L1767" s="239" t="s">
        <v>4116</v>
      </c>
      <c r="M1767" s="243">
        <v>45792</v>
      </c>
      <c r="N1767" s="243">
        <v>45795</v>
      </c>
      <c r="O1767" s="243">
        <v>46159</v>
      </c>
      <c r="P1767" s="244">
        <v>116</v>
      </c>
      <c r="Q1767" s="240">
        <v>5000</v>
      </c>
      <c r="R1767" s="245">
        <v>0.08</v>
      </c>
      <c r="S1767" s="240">
        <v>400</v>
      </c>
      <c r="T1767" s="246">
        <v>46400</v>
      </c>
      <c r="U1767" s="246">
        <v>4640</v>
      </c>
      <c r="V1767" s="246">
        <v>0.1</v>
      </c>
      <c r="W1767" s="246">
        <v>23200</v>
      </c>
      <c r="X1767" s="246">
        <v>0.5</v>
      </c>
      <c r="Y1767" s="246">
        <v>11600</v>
      </c>
      <c r="Z1767" s="247">
        <v>0.25</v>
      </c>
      <c r="AA1767" s="246">
        <v>11600</v>
      </c>
      <c r="AB1767" s="246">
        <v>0.25</v>
      </c>
      <c r="AC1767" s="248">
        <v>18560</v>
      </c>
      <c r="AD1767" s="245">
        <v>0.4</v>
      </c>
      <c r="AE1767" s="147">
        <v>4640</v>
      </c>
      <c r="AF1767" s="226"/>
      <c r="AH1767" s="239" t="s">
        <v>50</v>
      </c>
    </row>
    <row r="1768" s="114" customFormat="1" ht="48" spans="1:34">
      <c r="A1768" s="223">
        <v>292</v>
      </c>
      <c r="B1768" s="223" t="s">
        <v>49</v>
      </c>
      <c r="C1768" s="223" t="s">
        <v>4092</v>
      </c>
      <c r="D1768" s="224" t="s">
        <v>50</v>
      </c>
      <c r="E1768" s="224" t="s">
        <v>69</v>
      </c>
      <c r="F1768" s="225" t="s">
        <v>3763</v>
      </c>
      <c r="G1768" s="224" t="s">
        <v>4093</v>
      </c>
      <c r="H1768" s="224" t="s">
        <v>4302</v>
      </c>
      <c r="I1768" s="224" t="s">
        <v>4303</v>
      </c>
      <c r="J1768" s="224" t="s">
        <v>4303</v>
      </c>
      <c r="K1768" s="224" t="s">
        <v>4298</v>
      </c>
      <c r="L1768" s="224" t="s">
        <v>4116</v>
      </c>
      <c r="M1768" s="227">
        <v>45792</v>
      </c>
      <c r="N1768" s="227">
        <v>45795</v>
      </c>
      <c r="O1768" s="227">
        <v>46159</v>
      </c>
      <c r="P1768" s="229">
        <v>100</v>
      </c>
      <c r="Q1768" s="225">
        <v>5000</v>
      </c>
      <c r="R1768" s="232">
        <v>0.08</v>
      </c>
      <c r="S1768" s="225">
        <v>400</v>
      </c>
      <c r="T1768" s="233">
        <v>40000</v>
      </c>
      <c r="U1768" s="233">
        <v>4000</v>
      </c>
      <c r="V1768" s="233">
        <v>0.1</v>
      </c>
      <c r="W1768" s="233">
        <v>20000</v>
      </c>
      <c r="X1768" s="233">
        <v>0.5</v>
      </c>
      <c r="Y1768" s="233">
        <v>10000</v>
      </c>
      <c r="Z1768" s="236">
        <v>0.25</v>
      </c>
      <c r="AA1768" s="233">
        <v>10000</v>
      </c>
      <c r="AB1768" s="233">
        <v>0.25</v>
      </c>
      <c r="AC1768" s="237">
        <v>16000</v>
      </c>
      <c r="AD1768" s="232">
        <v>0.4</v>
      </c>
      <c r="AE1768" s="147">
        <v>4000</v>
      </c>
      <c r="AF1768" s="226"/>
      <c r="AH1768" s="224" t="s">
        <v>50</v>
      </c>
    </row>
    <row r="1769" s="114" customFormat="1" ht="36" spans="1:34">
      <c r="A1769" s="223">
        <v>293</v>
      </c>
      <c r="B1769" s="238" t="s">
        <v>49</v>
      </c>
      <c r="C1769" s="238" t="s">
        <v>4135</v>
      </c>
      <c r="D1769" s="239" t="s">
        <v>50</v>
      </c>
      <c r="E1769" s="239" t="s">
        <v>69</v>
      </c>
      <c r="F1769" s="240" t="s">
        <v>3763</v>
      </c>
      <c r="G1769" s="239" t="s">
        <v>4093</v>
      </c>
      <c r="H1769" s="239" t="s">
        <v>4304</v>
      </c>
      <c r="I1769" s="239" t="s">
        <v>4305</v>
      </c>
      <c r="J1769" s="239" t="s">
        <v>4305</v>
      </c>
      <c r="K1769" s="239" t="s">
        <v>4306</v>
      </c>
      <c r="L1769" s="239" t="s">
        <v>4255</v>
      </c>
      <c r="M1769" s="243">
        <v>45793</v>
      </c>
      <c r="N1769" s="243">
        <v>45797</v>
      </c>
      <c r="O1769" s="243">
        <v>46161</v>
      </c>
      <c r="P1769" s="244">
        <v>495</v>
      </c>
      <c r="Q1769" s="240">
        <v>5000</v>
      </c>
      <c r="R1769" s="245">
        <v>0.08</v>
      </c>
      <c r="S1769" s="240">
        <v>400</v>
      </c>
      <c r="T1769" s="246">
        <v>198000</v>
      </c>
      <c r="U1769" s="246">
        <v>19800</v>
      </c>
      <c r="V1769" s="246">
        <v>0.1</v>
      </c>
      <c r="W1769" s="246">
        <v>99000</v>
      </c>
      <c r="X1769" s="246">
        <v>0.5</v>
      </c>
      <c r="Y1769" s="246">
        <v>49500</v>
      </c>
      <c r="Z1769" s="247">
        <v>0.25</v>
      </c>
      <c r="AA1769" s="246">
        <v>49500</v>
      </c>
      <c r="AB1769" s="246">
        <v>0.25</v>
      </c>
      <c r="AC1769" s="248">
        <v>79200</v>
      </c>
      <c r="AD1769" s="245">
        <v>0.4</v>
      </c>
      <c r="AE1769" s="147">
        <v>19800</v>
      </c>
      <c r="AF1769" s="226"/>
      <c r="AH1769" s="239" t="s">
        <v>50</v>
      </c>
    </row>
    <row r="1770" s="114" customFormat="1" ht="48" spans="1:34">
      <c r="A1770" s="223">
        <v>294</v>
      </c>
      <c r="B1770" s="223" t="s">
        <v>49</v>
      </c>
      <c r="C1770" s="223" t="s">
        <v>4135</v>
      </c>
      <c r="D1770" s="224" t="s">
        <v>50</v>
      </c>
      <c r="E1770" s="224" t="s">
        <v>69</v>
      </c>
      <c r="F1770" s="225" t="s">
        <v>3763</v>
      </c>
      <c r="G1770" s="224" t="s">
        <v>4093</v>
      </c>
      <c r="H1770" s="224" t="s">
        <v>4307</v>
      </c>
      <c r="I1770" s="224" t="s">
        <v>4308</v>
      </c>
      <c r="J1770" s="224" t="s">
        <v>4308</v>
      </c>
      <c r="K1770" s="224" t="s">
        <v>4244</v>
      </c>
      <c r="L1770" s="224" t="s">
        <v>4255</v>
      </c>
      <c r="M1770" s="227">
        <v>45793</v>
      </c>
      <c r="N1770" s="227">
        <v>45797</v>
      </c>
      <c r="O1770" s="227">
        <v>46161</v>
      </c>
      <c r="P1770" s="229">
        <v>295</v>
      </c>
      <c r="Q1770" s="225">
        <v>5000</v>
      </c>
      <c r="R1770" s="232">
        <v>0.08</v>
      </c>
      <c r="S1770" s="225">
        <v>400</v>
      </c>
      <c r="T1770" s="233">
        <v>118000</v>
      </c>
      <c r="U1770" s="233">
        <v>11800</v>
      </c>
      <c r="V1770" s="233">
        <v>0.1</v>
      </c>
      <c r="W1770" s="233">
        <v>59000</v>
      </c>
      <c r="X1770" s="233">
        <v>0.5</v>
      </c>
      <c r="Y1770" s="233">
        <v>29500</v>
      </c>
      <c r="Z1770" s="236">
        <v>0.25</v>
      </c>
      <c r="AA1770" s="233">
        <v>29500</v>
      </c>
      <c r="AB1770" s="233">
        <v>0.25</v>
      </c>
      <c r="AC1770" s="237">
        <v>47200</v>
      </c>
      <c r="AD1770" s="232">
        <v>0.4</v>
      </c>
      <c r="AE1770" s="147">
        <v>11800</v>
      </c>
      <c r="AF1770" s="226"/>
      <c r="AH1770" s="224" t="s">
        <v>50</v>
      </c>
    </row>
    <row r="1771" s="114" customFormat="1" ht="60" spans="1:34">
      <c r="A1771" s="223">
        <v>295</v>
      </c>
      <c r="B1771" s="238" t="s">
        <v>49</v>
      </c>
      <c r="C1771" s="238" t="s">
        <v>4135</v>
      </c>
      <c r="D1771" s="239" t="s">
        <v>50</v>
      </c>
      <c r="E1771" s="239" t="s">
        <v>69</v>
      </c>
      <c r="F1771" s="240" t="s">
        <v>3763</v>
      </c>
      <c r="G1771" s="239" t="s">
        <v>4093</v>
      </c>
      <c r="H1771" s="239" t="s">
        <v>4309</v>
      </c>
      <c r="I1771" s="239" t="s">
        <v>4310</v>
      </c>
      <c r="J1771" s="239" t="s">
        <v>4310</v>
      </c>
      <c r="K1771" s="239" t="s">
        <v>4311</v>
      </c>
      <c r="L1771" s="239" t="s">
        <v>4138</v>
      </c>
      <c r="M1771" s="243">
        <v>45793</v>
      </c>
      <c r="N1771" s="243">
        <v>45797</v>
      </c>
      <c r="O1771" s="243">
        <v>46161</v>
      </c>
      <c r="P1771" s="244">
        <v>295</v>
      </c>
      <c r="Q1771" s="240">
        <v>5000</v>
      </c>
      <c r="R1771" s="245">
        <v>0.08</v>
      </c>
      <c r="S1771" s="240">
        <v>400</v>
      </c>
      <c r="T1771" s="246">
        <v>118000</v>
      </c>
      <c r="U1771" s="246">
        <v>11800</v>
      </c>
      <c r="V1771" s="246">
        <v>0.1</v>
      </c>
      <c r="W1771" s="246">
        <v>59000</v>
      </c>
      <c r="X1771" s="246">
        <v>0.5</v>
      </c>
      <c r="Y1771" s="246">
        <v>29500</v>
      </c>
      <c r="Z1771" s="247">
        <v>0.25</v>
      </c>
      <c r="AA1771" s="246">
        <v>29500</v>
      </c>
      <c r="AB1771" s="246">
        <v>0.25</v>
      </c>
      <c r="AC1771" s="248">
        <v>47200</v>
      </c>
      <c r="AD1771" s="245">
        <v>0.4</v>
      </c>
      <c r="AE1771" s="147">
        <v>11800</v>
      </c>
      <c r="AF1771" s="226"/>
      <c r="AH1771" s="239" t="s">
        <v>50</v>
      </c>
    </row>
    <row r="1772" s="114" customFormat="1" ht="48" spans="1:34">
      <c r="A1772" s="223">
        <v>296</v>
      </c>
      <c r="B1772" s="223" t="s">
        <v>49</v>
      </c>
      <c r="C1772" s="223" t="s">
        <v>4139</v>
      </c>
      <c r="D1772" s="224" t="s">
        <v>50</v>
      </c>
      <c r="E1772" s="224" t="s">
        <v>69</v>
      </c>
      <c r="F1772" s="225" t="s">
        <v>3763</v>
      </c>
      <c r="G1772" s="224" t="s">
        <v>4093</v>
      </c>
      <c r="H1772" s="224" t="s">
        <v>4312</v>
      </c>
      <c r="I1772" s="224" t="s">
        <v>4313</v>
      </c>
      <c r="J1772" s="224" t="s">
        <v>4313</v>
      </c>
      <c r="K1772" s="224" t="s">
        <v>4314</v>
      </c>
      <c r="L1772" s="224" t="s">
        <v>4315</v>
      </c>
      <c r="M1772" s="227">
        <v>45796</v>
      </c>
      <c r="N1772" s="227">
        <v>45798</v>
      </c>
      <c r="O1772" s="227">
        <v>46162</v>
      </c>
      <c r="P1772" s="229">
        <v>100</v>
      </c>
      <c r="Q1772" s="225">
        <v>5000</v>
      </c>
      <c r="R1772" s="232">
        <v>0.08</v>
      </c>
      <c r="S1772" s="225">
        <v>400</v>
      </c>
      <c r="T1772" s="233">
        <v>40000</v>
      </c>
      <c r="U1772" s="233">
        <v>4000</v>
      </c>
      <c r="V1772" s="233">
        <v>0.1</v>
      </c>
      <c r="W1772" s="233">
        <v>20000</v>
      </c>
      <c r="X1772" s="233">
        <v>0.5</v>
      </c>
      <c r="Y1772" s="233">
        <v>10000</v>
      </c>
      <c r="Z1772" s="236">
        <v>0.25</v>
      </c>
      <c r="AA1772" s="233">
        <v>10000</v>
      </c>
      <c r="AB1772" s="233">
        <v>0.25</v>
      </c>
      <c r="AC1772" s="237">
        <v>16000</v>
      </c>
      <c r="AD1772" s="232">
        <v>0.4</v>
      </c>
      <c r="AE1772" s="147">
        <v>4000</v>
      </c>
      <c r="AF1772" s="226"/>
      <c r="AH1772" s="224" t="s">
        <v>50</v>
      </c>
    </row>
    <row r="1773" s="114" customFormat="1" ht="48" spans="1:34">
      <c r="A1773" s="223">
        <v>297</v>
      </c>
      <c r="B1773" s="238" t="s">
        <v>49</v>
      </c>
      <c r="C1773" s="238" t="s">
        <v>4139</v>
      </c>
      <c r="D1773" s="239" t="s">
        <v>50</v>
      </c>
      <c r="E1773" s="239" t="s">
        <v>69</v>
      </c>
      <c r="F1773" s="240" t="s">
        <v>3763</v>
      </c>
      <c r="G1773" s="239" t="s">
        <v>4093</v>
      </c>
      <c r="H1773" s="239" t="s">
        <v>4316</v>
      </c>
      <c r="I1773" s="239" t="s">
        <v>3985</v>
      </c>
      <c r="J1773" s="239" t="s">
        <v>3985</v>
      </c>
      <c r="K1773" s="239" t="s">
        <v>4317</v>
      </c>
      <c r="L1773" s="239" t="s">
        <v>4315</v>
      </c>
      <c r="M1773" s="243">
        <v>45796</v>
      </c>
      <c r="N1773" s="243">
        <v>45798</v>
      </c>
      <c r="O1773" s="243">
        <v>46162</v>
      </c>
      <c r="P1773" s="244">
        <v>100</v>
      </c>
      <c r="Q1773" s="240">
        <v>5000</v>
      </c>
      <c r="R1773" s="245">
        <v>0.08</v>
      </c>
      <c r="S1773" s="240">
        <v>400</v>
      </c>
      <c r="T1773" s="246">
        <v>40000</v>
      </c>
      <c r="U1773" s="246">
        <v>4000</v>
      </c>
      <c r="V1773" s="246">
        <v>0.1</v>
      </c>
      <c r="W1773" s="246">
        <v>20000</v>
      </c>
      <c r="X1773" s="246">
        <v>0.5</v>
      </c>
      <c r="Y1773" s="246">
        <v>10000</v>
      </c>
      <c r="Z1773" s="247">
        <v>0.25</v>
      </c>
      <c r="AA1773" s="246">
        <v>10000</v>
      </c>
      <c r="AB1773" s="246">
        <v>0.25</v>
      </c>
      <c r="AC1773" s="248">
        <v>16000</v>
      </c>
      <c r="AD1773" s="245">
        <v>0.4</v>
      </c>
      <c r="AE1773" s="147">
        <v>4000</v>
      </c>
      <c r="AF1773" s="226"/>
      <c r="AH1773" s="239" t="s">
        <v>50</v>
      </c>
    </row>
    <row r="1774" s="114" customFormat="1" ht="48" spans="1:34">
      <c r="A1774" s="223">
        <v>298</v>
      </c>
      <c r="B1774" s="223" t="s">
        <v>49</v>
      </c>
      <c r="C1774" s="223" t="s">
        <v>4139</v>
      </c>
      <c r="D1774" s="224" t="s">
        <v>50</v>
      </c>
      <c r="E1774" s="224" t="s">
        <v>69</v>
      </c>
      <c r="F1774" s="225" t="s">
        <v>3763</v>
      </c>
      <c r="G1774" s="224" t="s">
        <v>4093</v>
      </c>
      <c r="H1774" s="224" t="s">
        <v>4318</v>
      </c>
      <c r="I1774" s="224" t="s">
        <v>4319</v>
      </c>
      <c r="J1774" s="224" t="s">
        <v>4319</v>
      </c>
      <c r="K1774" s="224" t="s">
        <v>4320</v>
      </c>
      <c r="L1774" s="224" t="s">
        <v>4265</v>
      </c>
      <c r="M1774" s="227">
        <v>45793</v>
      </c>
      <c r="N1774" s="227">
        <v>45802</v>
      </c>
      <c r="O1774" s="227">
        <v>46166</v>
      </c>
      <c r="P1774" s="229">
        <v>50</v>
      </c>
      <c r="Q1774" s="225">
        <v>5000</v>
      </c>
      <c r="R1774" s="232">
        <v>0.08</v>
      </c>
      <c r="S1774" s="225">
        <v>400</v>
      </c>
      <c r="T1774" s="233">
        <v>20000</v>
      </c>
      <c r="U1774" s="233">
        <v>2000</v>
      </c>
      <c r="V1774" s="233">
        <v>0.1</v>
      </c>
      <c r="W1774" s="233">
        <v>10000</v>
      </c>
      <c r="X1774" s="233">
        <v>0.5</v>
      </c>
      <c r="Y1774" s="233">
        <v>5000</v>
      </c>
      <c r="Z1774" s="236">
        <v>0.25</v>
      </c>
      <c r="AA1774" s="233">
        <v>5000</v>
      </c>
      <c r="AB1774" s="233">
        <v>0.25</v>
      </c>
      <c r="AC1774" s="237">
        <v>8000</v>
      </c>
      <c r="AD1774" s="232">
        <v>0.4</v>
      </c>
      <c r="AE1774" s="147">
        <v>2000</v>
      </c>
      <c r="AF1774" s="226"/>
      <c r="AH1774" s="224" t="s">
        <v>50</v>
      </c>
    </row>
    <row r="1775" s="114" customFormat="1" ht="36" spans="1:34">
      <c r="A1775" s="223">
        <v>299</v>
      </c>
      <c r="B1775" s="238" t="s">
        <v>49</v>
      </c>
      <c r="C1775" s="238" t="s">
        <v>4139</v>
      </c>
      <c r="D1775" s="239" t="s">
        <v>50</v>
      </c>
      <c r="E1775" s="239" t="s">
        <v>69</v>
      </c>
      <c r="F1775" s="240" t="s">
        <v>3763</v>
      </c>
      <c r="G1775" s="239" t="s">
        <v>4093</v>
      </c>
      <c r="H1775" s="239" t="s">
        <v>4321</v>
      </c>
      <c r="I1775" s="239" t="s">
        <v>4322</v>
      </c>
      <c r="J1775" s="239" t="s">
        <v>4322</v>
      </c>
      <c r="K1775" s="239" t="s">
        <v>4323</v>
      </c>
      <c r="L1775" s="239" t="s">
        <v>4265</v>
      </c>
      <c r="M1775" s="243">
        <v>45792</v>
      </c>
      <c r="N1775" s="243">
        <v>45802</v>
      </c>
      <c r="O1775" s="243">
        <v>46166</v>
      </c>
      <c r="P1775" s="244">
        <v>30</v>
      </c>
      <c r="Q1775" s="240">
        <v>5000</v>
      </c>
      <c r="R1775" s="245">
        <v>0.08</v>
      </c>
      <c r="S1775" s="240">
        <v>400</v>
      </c>
      <c r="T1775" s="246">
        <v>12000</v>
      </c>
      <c r="U1775" s="246">
        <v>1200</v>
      </c>
      <c r="V1775" s="246">
        <v>0.1</v>
      </c>
      <c r="W1775" s="246">
        <v>6000</v>
      </c>
      <c r="X1775" s="246">
        <v>0.5</v>
      </c>
      <c r="Y1775" s="246">
        <v>3000</v>
      </c>
      <c r="Z1775" s="247">
        <v>0.25</v>
      </c>
      <c r="AA1775" s="246">
        <v>3000</v>
      </c>
      <c r="AB1775" s="246">
        <v>0.25</v>
      </c>
      <c r="AC1775" s="248">
        <v>4800</v>
      </c>
      <c r="AD1775" s="245">
        <v>0.4</v>
      </c>
      <c r="AE1775" s="147">
        <v>1200</v>
      </c>
      <c r="AF1775" s="226"/>
      <c r="AH1775" s="239" t="s">
        <v>50</v>
      </c>
    </row>
    <row r="1776" s="114" customFormat="1" ht="48" spans="1:34">
      <c r="A1776" s="223">
        <v>300</v>
      </c>
      <c r="B1776" s="223" t="s">
        <v>49</v>
      </c>
      <c r="C1776" s="223" t="s">
        <v>4139</v>
      </c>
      <c r="D1776" s="224" t="s">
        <v>50</v>
      </c>
      <c r="E1776" s="224" t="s">
        <v>69</v>
      </c>
      <c r="F1776" s="225" t="s">
        <v>3763</v>
      </c>
      <c r="G1776" s="224" t="s">
        <v>4093</v>
      </c>
      <c r="H1776" s="224" t="s">
        <v>4324</v>
      </c>
      <c r="I1776" s="224" t="s">
        <v>4325</v>
      </c>
      <c r="J1776" s="224" t="s">
        <v>4325</v>
      </c>
      <c r="K1776" s="224" t="s">
        <v>4326</v>
      </c>
      <c r="L1776" s="224" t="s">
        <v>4143</v>
      </c>
      <c r="M1776" s="227">
        <v>45793</v>
      </c>
      <c r="N1776" s="227">
        <v>45805</v>
      </c>
      <c r="O1776" s="227">
        <v>46169</v>
      </c>
      <c r="P1776" s="229">
        <v>220</v>
      </c>
      <c r="Q1776" s="225">
        <v>5000</v>
      </c>
      <c r="R1776" s="232">
        <v>0.08</v>
      </c>
      <c r="S1776" s="225">
        <v>400</v>
      </c>
      <c r="T1776" s="233">
        <v>88000</v>
      </c>
      <c r="U1776" s="233">
        <v>8800</v>
      </c>
      <c r="V1776" s="233">
        <v>0.1</v>
      </c>
      <c r="W1776" s="233">
        <v>44000</v>
      </c>
      <c r="X1776" s="233">
        <v>0.5</v>
      </c>
      <c r="Y1776" s="233">
        <v>22000</v>
      </c>
      <c r="Z1776" s="236">
        <v>0.25</v>
      </c>
      <c r="AA1776" s="233">
        <v>22000</v>
      </c>
      <c r="AB1776" s="233">
        <v>0.25</v>
      </c>
      <c r="AC1776" s="237">
        <v>35200</v>
      </c>
      <c r="AD1776" s="232">
        <v>0.4</v>
      </c>
      <c r="AE1776" s="147">
        <v>8800</v>
      </c>
      <c r="AF1776" s="226"/>
      <c r="AH1776" s="224" t="s">
        <v>50</v>
      </c>
    </row>
    <row r="1777" s="114" customFormat="1" ht="48" spans="1:34">
      <c r="A1777" s="223">
        <v>301</v>
      </c>
      <c r="B1777" s="238" t="s">
        <v>49</v>
      </c>
      <c r="C1777" s="238" t="s">
        <v>4139</v>
      </c>
      <c r="D1777" s="239" t="s">
        <v>50</v>
      </c>
      <c r="E1777" s="239" t="s">
        <v>69</v>
      </c>
      <c r="F1777" s="240" t="s">
        <v>3763</v>
      </c>
      <c r="G1777" s="239" t="s">
        <v>4093</v>
      </c>
      <c r="H1777" s="239" t="s">
        <v>4327</v>
      </c>
      <c r="I1777" s="239" t="s">
        <v>4328</v>
      </c>
      <c r="J1777" s="239" t="s">
        <v>4328</v>
      </c>
      <c r="K1777" s="239" t="s">
        <v>4329</v>
      </c>
      <c r="L1777" s="239" t="s">
        <v>4315</v>
      </c>
      <c r="M1777" s="243">
        <v>45803</v>
      </c>
      <c r="N1777" s="243">
        <v>45805</v>
      </c>
      <c r="O1777" s="243">
        <v>46169</v>
      </c>
      <c r="P1777" s="244">
        <v>50</v>
      </c>
      <c r="Q1777" s="240">
        <v>5000</v>
      </c>
      <c r="R1777" s="245">
        <v>0.08</v>
      </c>
      <c r="S1777" s="240">
        <v>400</v>
      </c>
      <c r="T1777" s="246">
        <v>20000</v>
      </c>
      <c r="U1777" s="246">
        <v>2000</v>
      </c>
      <c r="V1777" s="246">
        <v>0.1</v>
      </c>
      <c r="W1777" s="246">
        <v>10000</v>
      </c>
      <c r="X1777" s="246">
        <v>0.5</v>
      </c>
      <c r="Y1777" s="246">
        <v>5000</v>
      </c>
      <c r="Z1777" s="247">
        <v>0.25</v>
      </c>
      <c r="AA1777" s="246">
        <v>5000</v>
      </c>
      <c r="AB1777" s="246">
        <v>0.25</v>
      </c>
      <c r="AC1777" s="248">
        <v>8000</v>
      </c>
      <c r="AD1777" s="245">
        <v>0.4</v>
      </c>
      <c r="AE1777" s="147">
        <v>2000</v>
      </c>
      <c r="AF1777" s="226"/>
      <c r="AH1777" s="239" t="s">
        <v>50</v>
      </c>
    </row>
    <row r="1778" s="114" customFormat="1" ht="48" spans="1:34">
      <c r="A1778" s="223">
        <v>302</v>
      </c>
      <c r="B1778" s="223" t="s">
        <v>49</v>
      </c>
      <c r="C1778" s="223" t="s">
        <v>4139</v>
      </c>
      <c r="D1778" s="224" t="s">
        <v>50</v>
      </c>
      <c r="E1778" s="224" t="s">
        <v>69</v>
      </c>
      <c r="F1778" s="225" t="s">
        <v>3763</v>
      </c>
      <c r="G1778" s="224" t="s">
        <v>4093</v>
      </c>
      <c r="H1778" s="224" t="s">
        <v>4330</v>
      </c>
      <c r="I1778" s="224" t="s">
        <v>4331</v>
      </c>
      <c r="J1778" s="224" t="s">
        <v>4331</v>
      </c>
      <c r="K1778" s="224" t="s">
        <v>4332</v>
      </c>
      <c r="L1778" s="224" t="s">
        <v>4265</v>
      </c>
      <c r="M1778" s="227">
        <v>45792</v>
      </c>
      <c r="N1778" s="227">
        <v>45806</v>
      </c>
      <c r="O1778" s="227">
        <v>46170</v>
      </c>
      <c r="P1778" s="229">
        <v>80</v>
      </c>
      <c r="Q1778" s="225">
        <v>5000</v>
      </c>
      <c r="R1778" s="232">
        <v>0.08</v>
      </c>
      <c r="S1778" s="225">
        <v>400</v>
      </c>
      <c r="T1778" s="233">
        <v>32000</v>
      </c>
      <c r="U1778" s="233">
        <v>3200</v>
      </c>
      <c r="V1778" s="233">
        <v>0.1</v>
      </c>
      <c r="W1778" s="233">
        <v>16000</v>
      </c>
      <c r="X1778" s="233">
        <v>0.5</v>
      </c>
      <c r="Y1778" s="233">
        <v>8000</v>
      </c>
      <c r="Z1778" s="236">
        <v>0.25</v>
      </c>
      <c r="AA1778" s="233">
        <v>8000</v>
      </c>
      <c r="AB1778" s="233">
        <v>0.25</v>
      </c>
      <c r="AC1778" s="237">
        <v>12800</v>
      </c>
      <c r="AD1778" s="232">
        <v>0.4</v>
      </c>
      <c r="AE1778" s="147">
        <v>3200</v>
      </c>
      <c r="AF1778" s="226"/>
      <c r="AH1778" s="224" t="s">
        <v>50</v>
      </c>
    </row>
    <row r="1779" s="114" customFormat="1" ht="36" spans="1:34">
      <c r="A1779" s="223">
        <v>303</v>
      </c>
      <c r="B1779" s="238" t="s">
        <v>49</v>
      </c>
      <c r="C1779" s="238" t="s">
        <v>4139</v>
      </c>
      <c r="D1779" s="239" t="s">
        <v>50</v>
      </c>
      <c r="E1779" s="239" t="s">
        <v>69</v>
      </c>
      <c r="F1779" s="240" t="s">
        <v>3763</v>
      </c>
      <c r="G1779" s="239" t="s">
        <v>4093</v>
      </c>
      <c r="H1779" s="239" t="s">
        <v>4333</v>
      </c>
      <c r="I1779" s="239" t="s">
        <v>4334</v>
      </c>
      <c r="J1779" s="239" t="s">
        <v>4334</v>
      </c>
      <c r="K1779" s="239" t="s">
        <v>4335</v>
      </c>
      <c r="L1779" s="239" t="s">
        <v>4265</v>
      </c>
      <c r="M1779" s="243">
        <v>45793</v>
      </c>
      <c r="N1779" s="243">
        <v>45806</v>
      </c>
      <c r="O1779" s="243">
        <v>46170</v>
      </c>
      <c r="P1779" s="244">
        <v>20</v>
      </c>
      <c r="Q1779" s="240">
        <v>5000</v>
      </c>
      <c r="R1779" s="245">
        <v>0.08</v>
      </c>
      <c r="S1779" s="240">
        <v>400</v>
      </c>
      <c r="T1779" s="246">
        <v>8000</v>
      </c>
      <c r="U1779" s="246">
        <v>800</v>
      </c>
      <c r="V1779" s="246">
        <v>0.1</v>
      </c>
      <c r="W1779" s="246">
        <v>4000</v>
      </c>
      <c r="X1779" s="246">
        <v>0.5</v>
      </c>
      <c r="Y1779" s="246">
        <v>2000</v>
      </c>
      <c r="Z1779" s="247">
        <v>0.25</v>
      </c>
      <c r="AA1779" s="246">
        <v>2000</v>
      </c>
      <c r="AB1779" s="246">
        <v>0.25</v>
      </c>
      <c r="AC1779" s="248">
        <v>3200</v>
      </c>
      <c r="AD1779" s="245">
        <v>0.4</v>
      </c>
      <c r="AE1779" s="147">
        <v>800</v>
      </c>
      <c r="AF1779" s="226"/>
      <c r="AH1779" s="239" t="s">
        <v>50</v>
      </c>
    </row>
    <row r="1780" s="114" customFormat="1" ht="48" spans="1:34">
      <c r="A1780" s="223">
        <v>304</v>
      </c>
      <c r="B1780" s="223" t="s">
        <v>49</v>
      </c>
      <c r="C1780" s="223" t="s">
        <v>4234</v>
      </c>
      <c r="D1780" s="224" t="s">
        <v>50</v>
      </c>
      <c r="E1780" s="224" t="s">
        <v>69</v>
      </c>
      <c r="F1780" s="225" t="s">
        <v>3763</v>
      </c>
      <c r="G1780" s="224" t="s">
        <v>4093</v>
      </c>
      <c r="H1780" s="224" t="s">
        <v>4336</v>
      </c>
      <c r="I1780" s="224" t="s">
        <v>4337</v>
      </c>
      <c r="J1780" s="224" t="s">
        <v>4337</v>
      </c>
      <c r="K1780" s="224" t="s">
        <v>4338</v>
      </c>
      <c r="L1780" s="224" t="s">
        <v>4289</v>
      </c>
      <c r="M1780" s="227">
        <v>45806</v>
      </c>
      <c r="N1780" s="227">
        <v>45808</v>
      </c>
      <c r="O1780" s="227">
        <v>46172</v>
      </c>
      <c r="P1780" s="229">
        <v>43.5</v>
      </c>
      <c r="Q1780" s="225">
        <v>5000</v>
      </c>
      <c r="R1780" s="232">
        <v>0.08</v>
      </c>
      <c r="S1780" s="225">
        <v>400</v>
      </c>
      <c r="T1780" s="233">
        <v>17400</v>
      </c>
      <c r="U1780" s="233">
        <v>1740</v>
      </c>
      <c r="V1780" s="233">
        <v>0.1</v>
      </c>
      <c r="W1780" s="233">
        <v>8700</v>
      </c>
      <c r="X1780" s="233">
        <v>0.5</v>
      </c>
      <c r="Y1780" s="233">
        <v>4350</v>
      </c>
      <c r="Z1780" s="236">
        <v>0.25</v>
      </c>
      <c r="AA1780" s="233">
        <v>4350</v>
      </c>
      <c r="AB1780" s="233">
        <v>0.25</v>
      </c>
      <c r="AC1780" s="237">
        <v>6960</v>
      </c>
      <c r="AD1780" s="232">
        <v>0.4</v>
      </c>
      <c r="AE1780" s="147">
        <v>1740</v>
      </c>
      <c r="AF1780" s="226"/>
      <c r="AH1780" s="224" t="s">
        <v>50</v>
      </c>
    </row>
    <row r="1781" s="114" customFormat="1" ht="48" spans="1:34">
      <c r="A1781" s="223">
        <v>305</v>
      </c>
      <c r="B1781" s="238" t="s">
        <v>49</v>
      </c>
      <c r="C1781" s="238" t="s">
        <v>4139</v>
      </c>
      <c r="D1781" s="239" t="s">
        <v>50</v>
      </c>
      <c r="E1781" s="239" t="s">
        <v>69</v>
      </c>
      <c r="F1781" s="240" t="s">
        <v>3763</v>
      </c>
      <c r="G1781" s="239" t="s">
        <v>4093</v>
      </c>
      <c r="H1781" s="239" t="s">
        <v>4339</v>
      </c>
      <c r="I1781" s="239" t="s">
        <v>4340</v>
      </c>
      <c r="J1781" s="239" t="s">
        <v>4340</v>
      </c>
      <c r="K1781" s="239" t="s">
        <v>4341</v>
      </c>
      <c r="L1781" s="239" t="s">
        <v>4143</v>
      </c>
      <c r="M1781" s="243">
        <v>45803</v>
      </c>
      <c r="N1781" s="243">
        <v>45812</v>
      </c>
      <c r="O1781" s="243">
        <v>46176</v>
      </c>
      <c r="P1781" s="244">
        <v>200</v>
      </c>
      <c r="Q1781" s="240">
        <v>5000</v>
      </c>
      <c r="R1781" s="245">
        <v>0.08</v>
      </c>
      <c r="S1781" s="240">
        <v>400</v>
      </c>
      <c r="T1781" s="246">
        <v>80000</v>
      </c>
      <c r="U1781" s="246">
        <v>8000</v>
      </c>
      <c r="V1781" s="246">
        <v>0.1</v>
      </c>
      <c r="W1781" s="246">
        <v>40000</v>
      </c>
      <c r="X1781" s="246">
        <v>0.5</v>
      </c>
      <c r="Y1781" s="246">
        <v>20000</v>
      </c>
      <c r="Z1781" s="247">
        <v>0.25</v>
      </c>
      <c r="AA1781" s="246">
        <v>20000</v>
      </c>
      <c r="AB1781" s="246">
        <v>0.25</v>
      </c>
      <c r="AC1781" s="248">
        <v>32000</v>
      </c>
      <c r="AD1781" s="245">
        <v>0.4</v>
      </c>
      <c r="AE1781" s="147">
        <v>8000</v>
      </c>
      <c r="AF1781" s="226"/>
      <c r="AH1781" s="239" t="s">
        <v>50</v>
      </c>
    </row>
    <row r="1782" s="114" customFormat="1" ht="36" spans="1:34">
      <c r="A1782" s="223">
        <v>306</v>
      </c>
      <c r="B1782" s="223" t="s">
        <v>49</v>
      </c>
      <c r="C1782" s="223" t="s">
        <v>4234</v>
      </c>
      <c r="D1782" s="224" t="s">
        <v>50</v>
      </c>
      <c r="E1782" s="224" t="s">
        <v>69</v>
      </c>
      <c r="F1782" s="225" t="s">
        <v>3763</v>
      </c>
      <c r="G1782" s="224" t="s">
        <v>4093</v>
      </c>
      <c r="H1782" s="224" t="s">
        <v>4342</v>
      </c>
      <c r="I1782" s="224" t="s">
        <v>4343</v>
      </c>
      <c r="J1782" s="224" t="s">
        <v>4343</v>
      </c>
      <c r="K1782" s="224" t="s">
        <v>4344</v>
      </c>
      <c r="L1782" s="224" t="s">
        <v>4345</v>
      </c>
      <c r="M1782" s="227">
        <v>45819</v>
      </c>
      <c r="N1782" s="227">
        <v>45821</v>
      </c>
      <c r="O1782" s="227">
        <v>46185</v>
      </c>
      <c r="P1782" s="229">
        <v>100</v>
      </c>
      <c r="Q1782" s="225">
        <v>5000</v>
      </c>
      <c r="R1782" s="232">
        <v>0.08</v>
      </c>
      <c r="S1782" s="225">
        <v>400</v>
      </c>
      <c r="T1782" s="233">
        <v>40000</v>
      </c>
      <c r="U1782" s="233">
        <v>4000</v>
      </c>
      <c r="V1782" s="233">
        <v>0.1</v>
      </c>
      <c r="W1782" s="233">
        <v>20000</v>
      </c>
      <c r="X1782" s="233">
        <v>0.5</v>
      </c>
      <c r="Y1782" s="233">
        <v>10000</v>
      </c>
      <c r="Z1782" s="236">
        <v>0.25</v>
      </c>
      <c r="AA1782" s="233">
        <v>10000</v>
      </c>
      <c r="AB1782" s="233">
        <v>0.25</v>
      </c>
      <c r="AC1782" s="237">
        <v>16000</v>
      </c>
      <c r="AD1782" s="232">
        <v>0.4</v>
      </c>
      <c r="AE1782" s="147">
        <v>4000</v>
      </c>
      <c r="AF1782" s="226"/>
      <c r="AH1782" s="224" t="s">
        <v>50</v>
      </c>
    </row>
    <row r="1783" s="114" customFormat="1" ht="48" spans="1:34">
      <c r="A1783" s="223">
        <v>307</v>
      </c>
      <c r="B1783" s="238" t="s">
        <v>49</v>
      </c>
      <c r="C1783" s="238" t="s">
        <v>4139</v>
      </c>
      <c r="D1783" s="239" t="s">
        <v>50</v>
      </c>
      <c r="E1783" s="239" t="s">
        <v>69</v>
      </c>
      <c r="F1783" s="240" t="s">
        <v>3763</v>
      </c>
      <c r="G1783" s="239" t="s">
        <v>4093</v>
      </c>
      <c r="H1783" s="239" t="s">
        <v>4346</v>
      </c>
      <c r="I1783" s="239" t="s">
        <v>4141</v>
      </c>
      <c r="J1783" s="239" t="s">
        <v>4141</v>
      </c>
      <c r="K1783" s="239" t="s">
        <v>4142</v>
      </c>
      <c r="L1783" s="239" t="s">
        <v>4143</v>
      </c>
      <c r="M1783" s="243">
        <v>45825</v>
      </c>
      <c r="N1783" s="243">
        <v>45826</v>
      </c>
      <c r="O1783" s="243">
        <v>46190</v>
      </c>
      <c r="P1783" s="244">
        <v>284</v>
      </c>
      <c r="Q1783" s="240">
        <v>5000</v>
      </c>
      <c r="R1783" s="245">
        <v>0.08</v>
      </c>
      <c r="S1783" s="240">
        <v>400</v>
      </c>
      <c r="T1783" s="246">
        <v>113600</v>
      </c>
      <c r="U1783" s="246">
        <v>11360</v>
      </c>
      <c r="V1783" s="246">
        <v>0.1</v>
      </c>
      <c r="W1783" s="246">
        <v>56800</v>
      </c>
      <c r="X1783" s="246">
        <v>0.5</v>
      </c>
      <c r="Y1783" s="246">
        <v>28400</v>
      </c>
      <c r="Z1783" s="247">
        <v>0.25</v>
      </c>
      <c r="AA1783" s="246">
        <v>28400</v>
      </c>
      <c r="AB1783" s="246">
        <v>0.25</v>
      </c>
      <c r="AC1783" s="248">
        <v>45440</v>
      </c>
      <c r="AD1783" s="245">
        <v>0.4</v>
      </c>
      <c r="AE1783" s="147">
        <v>11360</v>
      </c>
      <c r="AF1783" s="226"/>
      <c r="AH1783" s="239" t="s">
        <v>50</v>
      </c>
    </row>
    <row r="1784" s="114" customFormat="1" ht="36" spans="1:34">
      <c r="A1784" s="223">
        <v>308</v>
      </c>
      <c r="B1784" s="223" t="s">
        <v>49</v>
      </c>
      <c r="C1784" s="223" t="s">
        <v>4139</v>
      </c>
      <c r="D1784" s="224" t="s">
        <v>50</v>
      </c>
      <c r="E1784" s="224" t="s">
        <v>69</v>
      </c>
      <c r="F1784" s="225" t="s">
        <v>3763</v>
      </c>
      <c r="G1784" s="224" t="s">
        <v>4093</v>
      </c>
      <c r="H1784" s="224" t="s">
        <v>4347</v>
      </c>
      <c r="I1784" s="224" t="s">
        <v>4348</v>
      </c>
      <c r="J1784" s="224" t="s">
        <v>4348</v>
      </c>
      <c r="K1784" s="224" t="s">
        <v>4349</v>
      </c>
      <c r="L1784" s="224" t="s">
        <v>4265</v>
      </c>
      <c r="M1784" s="227">
        <v>45841</v>
      </c>
      <c r="N1784" s="227">
        <v>45842</v>
      </c>
      <c r="O1784" s="227">
        <v>46206</v>
      </c>
      <c r="P1784" s="229">
        <v>200</v>
      </c>
      <c r="Q1784" s="225">
        <v>5000</v>
      </c>
      <c r="R1784" s="232">
        <v>0.08</v>
      </c>
      <c r="S1784" s="225">
        <v>400</v>
      </c>
      <c r="T1784" s="233">
        <v>80000</v>
      </c>
      <c r="U1784" s="233">
        <v>8000</v>
      </c>
      <c r="V1784" s="233">
        <v>0.1</v>
      </c>
      <c r="W1784" s="233">
        <v>40000</v>
      </c>
      <c r="X1784" s="233">
        <v>0.5</v>
      </c>
      <c r="Y1784" s="233">
        <v>20000</v>
      </c>
      <c r="Z1784" s="236">
        <v>0.25</v>
      </c>
      <c r="AA1784" s="233">
        <v>20000</v>
      </c>
      <c r="AB1784" s="233">
        <v>0.25</v>
      </c>
      <c r="AC1784" s="237">
        <v>32000</v>
      </c>
      <c r="AD1784" s="232">
        <v>0.4</v>
      </c>
      <c r="AE1784" s="147">
        <v>8000</v>
      </c>
      <c r="AF1784" s="226"/>
      <c r="AH1784" s="224" t="s">
        <v>50</v>
      </c>
    </row>
    <row r="1785" s="114" customFormat="1" ht="48" spans="1:34">
      <c r="A1785" s="223">
        <v>309</v>
      </c>
      <c r="B1785" s="238" t="s">
        <v>49</v>
      </c>
      <c r="C1785" s="238" t="s">
        <v>4139</v>
      </c>
      <c r="D1785" s="239" t="s">
        <v>50</v>
      </c>
      <c r="E1785" s="239" t="s">
        <v>69</v>
      </c>
      <c r="F1785" s="240" t="s">
        <v>3763</v>
      </c>
      <c r="G1785" s="239" t="s">
        <v>4093</v>
      </c>
      <c r="H1785" s="239" t="s">
        <v>4350</v>
      </c>
      <c r="I1785" s="239" t="s">
        <v>4351</v>
      </c>
      <c r="J1785" s="239" t="s">
        <v>4351</v>
      </c>
      <c r="K1785" s="239" t="s">
        <v>4352</v>
      </c>
      <c r="L1785" s="239" t="s">
        <v>4143</v>
      </c>
      <c r="M1785" s="243">
        <v>45859</v>
      </c>
      <c r="N1785" s="243">
        <v>45869</v>
      </c>
      <c r="O1785" s="243">
        <v>46233</v>
      </c>
      <c r="P1785" s="244">
        <v>220</v>
      </c>
      <c r="Q1785" s="240">
        <v>5000</v>
      </c>
      <c r="R1785" s="245">
        <v>0.08</v>
      </c>
      <c r="S1785" s="240">
        <v>400</v>
      </c>
      <c r="T1785" s="246">
        <v>88000</v>
      </c>
      <c r="U1785" s="246">
        <v>8800</v>
      </c>
      <c r="V1785" s="246">
        <v>0.1</v>
      </c>
      <c r="W1785" s="246">
        <v>44000</v>
      </c>
      <c r="X1785" s="246">
        <v>0.5</v>
      </c>
      <c r="Y1785" s="246">
        <v>22000</v>
      </c>
      <c r="Z1785" s="247">
        <v>0.25</v>
      </c>
      <c r="AA1785" s="246">
        <v>22000</v>
      </c>
      <c r="AB1785" s="246">
        <v>0.25</v>
      </c>
      <c r="AC1785" s="248">
        <v>35200</v>
      </c>
      <c r="AD1785" s="245">
        <v>0.4</v>
      </c>
      <c r="AE1785" s="147">
        <v>8800</v>
      </c>
      <c r="AF1785" s="226"/>
      <c r="AH1785" s="239" t="s">
        <v>50</v>
      </c>
    </row>
    <row r="1786" s="114" customFormat="1" ht="36" spans="1:34">
      <c r="A1786" s="223">
        <v>310</v>
      </c>
      <c r="B1786" s="223" t="s">
        <v>49</v>
      </c>
      <c r="C1786" s="223" t="s">
        <v>4139</v>
      </c>
      <c r="D1786" s="224" t="s">
        <v>50</v>
      </c>
      <c r="E1786" s="224" t="s">
        <v>69</v>
      </c>
      <c r="F1786" s="225" t="s">
        <v>3763</v>
      </c>
      <c r="G1786" s="224" t="s">
        <v>4093</v>
      </c>
      <c r="H1786" s="224" t="s">
        <v>4353</v>
      </c>
      <c r="I1786" s="224" t="s">
        <v>4354</v>
      </c>
      <c r="J1786" s="224" t="s">
        <v>4354</v>
      </c>
      <c r="K1786" s="224" t="s">
        <v>4355</v>
      </c>
      <c r="L1786" s="224" t="s">
        <v>4177</v>
      </c>
      <c r="M1786" s="227">
        <v>45897</v>
      </c>
      <c r="N1786" s="227">
        <v>45898</v>
      </c>
      <c r="O1786" s="227">
        <v>46262</v>
      </c>
      <c r="P1786" s="229">
        <v>50</v>
      </c>
      <c r="Q1786" s="225">
        <v>5000</v>
      </c>
      <c r="R1786" s="232">
        <v>0.08</v>
      </c>
      <c r="S1786" s="225">
        <v>400</v>
      </c>
      <c r="T1786" s="233">
        <v>20000</v>
      </c>
      <c r="U1786" s="233">
        <v>2000</v>
      </c>
      <c r="V1786" s="233">
        <v>0.1</v>
      </c>
      <c r="W1786" s="233">
        <v>10000</v>
      </c>
      <c r="X1786" s="233">
        <v>0.5</v>
      </c>
      <c r="Y1786" s="233">
        <v>5000</v>
      </c>
      <c r="Z1786" s="236">
        <v>0.25</v>
      </c>
      <c r="AA1786" s="233">
        <v>5000</v>
      </c>
      <c r="AB1786" s="233">
        <v>0.25</v>
      </c>
      <c r="AC1786" s="237">
        <v>8000</v>
      </c>
      <c r="AD1786" s="232">
        <v>0.4</v>
      </c>
      <c r="AE1786" s="147">
        <v>2000</v>
      </c>
      <c r="AF1786" s="226"/>
      <c r="AH1786" s="224" t="s">
        <v>50</v>
      </c>
    </row>
    <row r="1787" s="114" customFormat="1" ht="48" spans="1:34">
      <c r="A1787" s="223">
        <v>311</v>
      </c>
      <c r="B1787" s="238" t="s">
        <v>49</v>
      </c>
      <c r="C1787" s="238" t="s">
        <v>4139</v>
      </c>
      <c r="D1787" s="239" t="s">
        <v>50</v>
      </c>
      <c r="E1787" s="239" t="s">
        <v>69</v>
      </c>
      <c r="F1787" s="240" t="s">
        <v>3763</v>
      </c>
      <c r="G1787" s="239" t="s">
        <v>4093</v>
      </c>
      <c r="H1787" s="239" t="s">
        <v>4356</v>
      </c>
      <c r="I1787" s="239" t="s">
        <v>4357</v>
      </c>
      <c r="J1787" s="239" t="s">
        <v>4357</v>
      </c>
      <c r="K1787" s="239" t="s">
        <v>4358</v>
      </c>
      <c r="L1787" s="239" t="s">
        <v>4143</v>
      </c>
      <c r="M1787" s="243">
        <v>45909</v>
      </c>
      <c r="N1787" s="243">
        <v>45910</v>
      </c>
      <c r="O1787" s="243">
        <v>46274</v>
      </c>
      <c r="P1787" s="244">
        <v>50</v>
      </c>
      <c r="Q1787" s="240">
        <v>5000</v>
      </c>
      <c r="R1787" s="245">
        <v>0.08</v>
      </c>
      <c r="S1787" s="240">
        <v>400</v>
      </c>
      <c r="T1787" s="246">
        <v>20000</v>
      </c>
      <c r="U1787" s="246">
        <v>2000</v>
      </c>
      <c r="V1787" s="246">
        <v>0.1</v>
      </c>
      <c r="W1787" s="246">
        <v>10000</v>
      </c>
      <c r="X1787" s="246">
        <v>0.5</v>
      </c>
      <c r="Y1787" s="246">
        <v>5000</v>
      </c>
      <c r="Z1787" s="247">
        <v>0.25</v>
      </c>
      <c r="AA1787" s="246">
        <v>5000</v>
      </c>
      <c r="AB1787" s="246">
        <v>0.25</v>
      </c>
      <c r="AC1787" s="248">
        <v>8000</v>
      </c>
      <c r="AD1787" s="245">
        <v>0.4</v>
      </c>
      <c r="AE1787" s="147">
        <v>2000</v>
      </c>
      <c r="AF1787" s="226"/>
      <c r="AH1787" s="239" t="s">
        <v>50</v>
      </c>
    </row>
    <row r="1788" s="114" customFormat="1" ht="48" spans="1:34">
      <c r="A1788" s="223">
        <v>312</v>
      </c>
      <c r="B1788" s="223" t="s">
        <v>49</v>
      </c>
      <c r="C1788" s="223" t="s">
        <v>4139</v>
      </c>
      <c r="D1788" s="224" t="s">
        <v>50</v>
      </c>
      <c r="E1788" s="224" t="s">
        <v>69</v>
      </c>
      <c r="F1788" s="225" t="s">
        <v>3763</v>
      </c>
      <c r="G1788" s="224" t="s">
        <v>4093</v>
      </c>
      <c r="H1788" s="224" t="s">
        <v>4359</v>
      </c>
      <c r="I1788" s="224" t="s">
        <v>4360</v>
      </c>
      <c r="J1788" s="224" t="s">
        <v>4360</v>
      </c>
      <c r="K1788" s="224" t="s">
        <v>4361</v>
      </c>
      <c r="L1788" s="224" t="s">
        <v>4143</v>
      </c>
      <c r="M1788" s="227">
        <v>45909</v>
      </c>
      <c r="N1788" s="227">
        <v>45910</v>
      </c>
      <c r="O1788" s="227">
        <v>46274</v>
      </c>
      <c r="P1788" s="229">
        <v>50</v>
      </c>
      <c r="Q1788" s="225">
        <v>5000</v>
      </c>
      <c r="R1788" s="232">
        <v>0.08</v>
      </c>
      <c r="S1788" s="225">
        <v>400</v>
      </c>
      <c r="T1788" s="233">
        <v>20000</v>
      </c>
      <c r="U1788" s="233">
        <v>2000</v>
      </c>
      <c r="V1788" s="233">
        <v>0.1</v>
      </c>
      <c r="W1788" s="233">
        <v>10000</v>
      </c>
      <c r="X1788" s="233">
        <v>0.5</v>
      </c>
      <c r="Y1788" s="233">
        <v>5000</v>
      </c>
      <c r="Z1788" s="236">
        <v>0.25</v>
      </c>
      <c r="AA1788" s="233">
        <v>5000</v>
      </c>
      <c r="AB1788" s="233">
        <v>0.25</v>
      </c>
      <c r="AC1788" s="237">
        <v>8000</v>
      </c>
      <c r="AD1788" s="232">
        <v>0.4</v>
      </c>
      <c r="AE1788" s="147">
        <v>2000</v>
      </c>
      <c r="AF1788" s="226"/>
      <c r="AH1788" s="224" t="s">
        <v>50</v>
      </c>
    </row>
    <row r="1789" s="114" customFormat="1" ht="48" spans="1:34">
      <c r="A1789" s="223">
        <v>313</v>
      </c>
      <c r="B1789" s="238" t="s">
        <v>49</v>
      </c>
      <c r="C1789" s="238" t="s">
        <v>4144</v>
      </c>
      <c r="D1789" s="239" t="s">
        <v>51</v>
      </c>
      <c r="E1789" s="239" t="s">
        <v>3785</v>
      </c>
      <c r="F1789" s="240" t="s">
        <v>402</v>
      </c>
      <c r="G1789" s="239" t="s">
        <v>4093</v>
      </c>
      <c r="H1789" s="239" t="s">
        <v>4362</v>
      </c>
      <c r="I1789" s="239" t="s">
        <v>4363</v>
      </c>
      <c r="J1789" s="239" t="s">
        <v>4363</v>
      </c>
      <c r="K1789" s="239" t="s">
        <v>4364</v>
      </c>
      <c r="L1789" s="239" t="s">
        <v>4365</v>
      </c>
      <c r="M1789" s="243">
        <v>45915</v>
      </c>
      <c r="N1789" s="243">
        <v>45916</v>
      </c>
      <c r="O1789" s="243">
        <v>46280</v>
      </c>
      <c r="P1789" s="244">
        <v>10</v>
      </c>
      <c r="Q1789" s="240">
        <v>9000</v>
      </c>
      <c r="R1789" s="245">
        <v>0.08</v>
      </c>
      <c r="S1789" s="240">
        <v>720</v>
      </c>
      <c r="T1789" s="246">
        <v>7200</v>
      </c>
      <c r="U1789" s="246">
        <v>720</v>
      </c>
      <c r="V1789" s="246">
        <v>0.1</v>
      </c>
      <c r="W1789" s="246">
        <v>2880</v>
      </c>
      <c r="X1789" s="233">
        <v>0.4</v>
      </c>
      <c r="Y1789" s="246">
        <v>1440</v>
      </c>
      <c r="Z1789" s="247">
        <v>0.2</v>
      </c>
      <c r="AA1789" s="246">
        <v>1440</v>
      </c>
      <c r="AB1789" s="246">
        <v>0.2</v>
      </c>
      <c r="AC1789" s="248">
        <v>3600</v>
      </c>
      <c r="AD1789" s="245">
        <v>0.5</v>
      </c>
      <c r="AE1789" s="147">
        <v>720</v>
      </c>
      <c r="AF1789" s="226"/>
      <c r="AH1789" s="239" t="s">
        <v>51</v>
      </c>
    </row>
    <row r="1790" s="114" customFormat="1" ht="36" spans="1:34">
      <c r="A1790" s="223">
        <v>314</v>
      </c>
      <c r="B1790" s="223" t="s">
        <v>49</v>
      </c>
      <c r="C1790" s="223" t="s">
        <v>4139</v>
      </c>
      <c r="D1790" s="224" t="s">
        <v>50</v>
      </c>
      <c r="E1790" s="224" t="s">
        <v>69</v>
      </c>
      <c r="F1790" s="225" t="s">
        <v>3763</v>
      </c>
      <c r="G1790" s="224" t="s">
        <v>4093</v>
      </c>
      <c r="H1790" s="224" t="s">
        <v>4366</v>
      </c>
      <c r="I1790" s="224" t="s">
        <v>4367</v>
      </c>
      <c r="J1790" s="224" t="s">
        <v>4367</v>
      </c>
      <c r="K1790" s="224" t="s">
        <v>4368</v>
      </c>
      <c r="L1790" s="224" t="s">
        <v>4265</v>
      </c>
      <c r="M1790" s="227">
        <v>45917</v>
      </c>
      <c r="N1790" s="227">
        <v>45918</v>
      </c>
      <c r="O1790" s="227">
        <v>46282</v>
      </c>
      <c r="P1790" s="229">
        <v>27</v>
      </c>
      <c r="Q1790" s="225">
        <v>5000</v>
      </c>
      <c r="R1790" s="232">
        <v>0.08</v>
      </c>
      <c r="S1790" s="225">
        <v>400</v>
      </c>
      <c r="T1790" s="233">
        <v>10800</v>
      </c>
      <c r="U1790" s="233">
        <v>1080</v>
      </c>
      <c r="V1790" s="233">
        <v>0.1</v>
      </c>
      <c r="W1790" s="233">
        <v>5400</v>
      </c>
      <c r="X1790" s="233">
        <v>0.5</v>
      </c>
      <c r="Y1790" s="233">
        <v>2700</v>
      </c>
      <c r="Z1790" s="236">
        <v>0.25</v>
      </c>
      <c r="AA1790" s="233">
        <v>2700</v>
      </c>
      <c r="AB1790" s="233">
        <v>0.25</v>
      </c>
      <c r="AC1790" s="237">
        <v>4320</v>
      </c>
      <c r="AD1790" s="232">
        <v>0.4</v>
      </c>
      <c r="AE1790" s="147">
        <v>1080</v>
      </c>
      <c r="AF1790" s="226"/>
      <c r="AH1790" s="224" t="s">
        <v>50</v>
      </c>
    </row>
    <row r="1791" s="114" customFormat="1" ht="36" spans="1:34">
      <c r="A1791" s="223">
        <v>315</v>
      </c>
      <c r="B1791" s="238" t="s">
        <v>49</v>
      </c>
      <c r="C1791" s="238" t="s">
        <v>4139</v>
      </c>
      <c r="D1791" s="239" t="s">
        <v>50</v>
      </c>
      <c r="E1791" s="239" t="s">
        <v>69</v>
      </c>
      <c r="F1791" s="240" t="s">
        <v>3763</v>
      </c>
      <c r="G1791" s="239" t="s">
        <v>4093</v>
      </c>
      <c r="H1791" s="239" t="s">
        <v>4369</v>
      </c>
      <c r="I1791" s="239" t="s">
        <v>4370</v>
      </c>
      <c r="J1791" s="239" t="s">
        <v>4370</v>
      </c>
      <c r="K1791" s="239" t="s">
        <v>4371</v>
      </c>
      <c r="L1791" s="239" t="s">
        <v>4265</v>
      </c>
      <c r="M1791" s="243">
        <v>45918</v>
      </c>
      <c r="N1791" s="243">
        <v>45921</v>
      </c>
      <c r="O1791" s="243">
        <v>46285</v>
      </c>
      <c r="P1791" s="244">
        <v>30</v>
      </c>
      <c r="Q1791" s="240">
        <v>5000</v>
      </c>
      <c r="R1791" s="245">
        <v>0.08</v>
      </c>
      <c r="S1791" s="240">
        <v>400</v>
      </c>
      <c r="T1791" s="246">
        <v>12000</v>
      </c>
      <c r="U1791" s="246">
        <v>1200</v>
      </c>
      <c r="V1791" s="246">
        <v>0.1</v>
      </c>
      <c r="W1791" s="246">
        <v>6000</v>
      </c>
      <c r="X1791" s="246">
        <v>0.5</v>
      </c>
      <c r="Y1791" s="246">
        <v>3000</v>
      </c>
      <c r="Z1791" s="247">
        <v>0.25</v>
      </c>
      <c r="AA1791" s="246">
        <v>3000</v>
      </c>
      <c r="AB1791" s="246">
        <v>0.25</v>
      </c>
      <c r="AC1791" s="248">
        <v>4800</v>
      </c>
      <c r="AD1791" s="245">
        <v>0.4</v>
      </c>
      <c r="AE1791" s="147">
        <v>1200</v>
      </c>
      <c r="AF1791" s="226"/>
      <c r="AH1791" s="239" t="s">
        <v>50</v>
      </c>
    </row>
    <row r="1792" s="114" customFormat="1" ht="36" spans="1:34">
      <c r="A1792" s="223">
        <v>316</v>
      </c>
      <c r="B1792" s="223" t="s">
        <v>49</v>
      </c>
      <c r="C1792" s="223" t="s">
        <v>4139</v>
      </c>
      <c r="D1792" s="224" t="s">
        <v>50</v>
      </c>
      <c r="E1792" s="224" t="s">
        <v>69</v>
      </c>
      <c r="F1792" s="225" t="s">
        <v>3763</v>
      </c>
      <c r="G1792" s="224" t="s">
        <v>4093</v>
      </c>
      <c r="H1792" s="224" t="s">
        <v>4372</v>
      </c>
      <c r="I1792" s="224" t="s">
        <v>4373</v>
      </c>
      <c r="J1792" s="224" t="s">
        <v>4373</v>
      </c>
      <c r="K1792" s="224" t="s">
        <v>4374</v>
      </c>
      <c r="L1792" s="224" t="s">
        <v>4265</v>
      </c>
      <c r="M1792" s="227">
        <v>45929</v>
      </c>
      <c r="N1792" s="227">
        <v>45930</v>
      </c>
      <c r="O1792" s="227">
        <v>46294</v>
      </c>
      <c r="P1792" s="229">
        <v>13</v>
      </c>
      <c r="Q1792" s="225">
        <v>5000</v>
      </c>
      <c r="R1792" s="232">
        <v>0.08</v>
      </c>
      <c r="S1792" s="225">
        <v>400</v>
      </c>
      <c r="T1792" s="233">
        <v>5200</v>
      </c>
      <c r="U1792" s="233">
        <v>520</v>
      </c>
      <c r="V1792" s="233">
        <v>0.1</v>
      </c>
      <c r="W1792" s="233">
        <v>2600</v>
      </c>
      <c r="X1792" s="233">
        <v>0.5</v>
      </c>
      <c r="Y1792" s="233">
        <v>1300</v>
      </c>
      <c r="Z1792" s="236">
        <v>0.25</v>
      </c>
      <c r="AA1792" s="233">
        <v>1300</v>
      </c>
      <c r="AB1792" s="233">
        <v>0.25</v>
      </c>
      <c r="AC1792" s="237">
        <v>2080</v>
      </c>
      <c r="AD1792" s="232">
        <v>0.4</v>
      </c>
      <c r="AE1792" s="147">
        <v>520</v>
      </c>
      <c r="AF1792" s="226"/>
      <c r="AH1792" s="224" t="s">
        <v>50</v>
      </c>
    </row>
    <row r="1793" s="114" customFormat="1" ht="36" spans="1:34">
      <c r="A1793" s="223">
        <v>317</v>
      </c>
      <c r="B1793" s="238" t="s">
        <v>49</v>
      </c>
      <c r="C1793" s="238" t="s">
        <v>4139</v>
      </c>
      <c r="D1793" s="239" t="s">
        <v>50</v>
      </c>
      <c r="E1793" s="239" t="s">
        <v>69</v>
      </c>
      <c r="F1793" s="240" t="s">
        <v>3763</v>
      </c>
      <c r="G1793" s="239" t="s">
        <v>4093</v>
      </c>
      <c r="H1793" s="239" t="s">
        <v>4375</v>
      </c>
      <c r="I1793" s="239" t="s">
        <v>4239</v>
      </c>
      <c r="J1793" s="239" t="s">
        <v>4239</v>
      </c>
      <c r="K1793" s="239" t="s">
        <v>4240</v>
      </c>
      <c r="L1793" s="239" t="s">
        <v>4143</v>
      </c>
      <c r="M1793" s="243">
        <v>45929</v>
      </c>
      <c r="N1793" s="243">
        <v>45930</v>
      </c>
      <c r="O1793" s="243">
        <v>46294</v>
      </c>
      <c r="P1793" s="244">
        <v>1980</v>
      </c>
      <c r="Q1793" s="240">
        <v>5000</v>
      </c>
      <c r="R1793" s="245">
        <v>0.08</v>
      </c>
      <c r="S1793" s="240">
        <v>400</v>
      </c>
      <c r="T1793" s="246">
        <v>792000</v>
      </c>
      <c r="U1793" s="246">
        <v>79200</v>
      </c>
      <c r="V1793" s="246">
        <v>0.1</v>
      </c>
      <c r="W1793" s="246">
        <v>396000</v>
      </c>
      <c r="X1793" s="246">
        <v>0.5</v>
      </c>
      <c r="Y1793" s="246">
        <v>198000</v>
      </c>
      <c r="Z1793" s="247">
        <v>0.25</v>
      </c>
      <c r="AA1793" s="246">
        <v>198000</v>
      </c>
      <c r="AB1793" s="246">
        <v>0.25</v>
      </c>
      <c r="AC1793" s="248">
        <v>316800</v>
      </c>
      <c r="AD1793" s="245">
        <v>0.4</v>
      </c>
      <c r="AE1793" s="147">
        <v>79200</v>
      </c>
      <c r="AF1793" s="226"/>
      <c r="AH1793" s="239" t="s">
        <v>50</v>
      </c>
    </row>
    <row r="1794" s="114" customFormat="1" ht="36" spans="1:34">
      <c r="A1794" s="223">
        <v>318</v>
      </c>
      <c r="B1794" s="223" t="s">
        <v>49</v>
      </c>
      <c r="C1794" s="223" t="s">
        <v>4139</v>
      </c>
      <c r="D1794" s="224" t="s">
        <v>50</v>
      </c>
      <c r="E1794" s="224" t="s">
        <v>69</v>
      </c>
      <c r="F1794" s="225" t="s">
        <v>3763</v>
      </c>
      <c r="G1794" s="224" t="s">
        <v>4093</v>
      </c>
      <c r="H1794" s="224" t="s">
        <v>4376</v>
      </c>
      <c r="I1794" s="224" t="s">
        <v>4377</v>
      </c>
      <c r="J1794" s="224" t="s">
        <v>4377</v>
      </c>
      <c r="K1794" s="224" t="s">
        <v>4378</v>
      </c>
      <c r="L1794" s="224" t="s">
        <v>4265</v>
      </c>
      <c r="M1794" s="227">
        <v>45929</v>
      </c>
      <c r="N1794" s="227">
        <v>45930</v>
      </c>
      <c r="O1794" s="227">
        <v>46294</v>
      </c>
      <c r="P1794" s="229">
        <v>36</v>
      </c>
      <c r="Q1794" s="225">
        <v>5000</v>
      </c>
      <c r="R1794" s="232">
        <v>0.08</v>
      </c>
      <c r="S1794" s="225">
        <v>400</v>
      </c>
      <c r="T1794" s="233">
        <v>14400</v>
      </c>
      <c r="U1794" s="233">
        <v>1440</v>
      </c>
      <c r="V1794" s="233">
        <v>0.1</v>
      </c>
      <c r="W1794" s="233">
        <v>7200</v>
      </c>
      <c r="X1794" s="233">
        <v>0.5</v>
      </c>
      <c r="Y1794" s="233">
        <v>3600</v>
      </c>
      <c r="Z1794" s="236">
        <v>0.25</v>
      </c>
      <c r="AA1794" s="233">
        <v>3600</v>
      </c>
      <c r="AB1794" s="233">
        <v>0.25</v>
      </c>
      <c r="AC1794" s="237">
        <v>5760</v>
      </c>
      <c r="AD1794" s="232">
        <v>0.4</v>
      </c>
      <c r="AE1794" s="147">
        <v>1440</v>
      </c>
      <c r="AF1794" s="226"/>
      <c r="AH1794" s="224" t="s">
        <v>50</v>
      </c>
    </row>
    <row r="1795" s="114" customFormat="1" ht="36" spans="1:34">
      <c r="A1795" s="223">
        <v>319</v>
      </c>
      <c r="B1795" s="238" t="s">
        <v>49</v>
      </c>
      <c r="C1795" s="238" t="s">
        <v>4234</v>
      </c>
      <c r="D1795" s="239" t="s">
        <v>50</v>
      </c>
      <c r="E1795" s="239" t="s">
        <v>69</v>
      </c>
      <c r="F1795" s="240" t="s">
        <v>3763</v>
      </c>
      <c r="G1795" s="239" t="s">
        <v>4093</v>
      </c>
      <c r="H1795" s="239" t="s">
        <v>4379</v>
      </c>
      <c r="I1795" s="239" t="s">
        <v>4380</v>
      </c>
      <c r="J1795" s="239" t="s">
        <v>4380</v>
      </c>
      <c r="K1795" s="239" t="s">
        <v>4288</v>
      </c>
      <c r="L1795" s="239" t="s">
        <v>4289</v>
      </c>
      <c r="M1795" s="243">
        <v>45954</v>
      </c>
      <c r="N1795" s="243">
        <v>45956</v>
      </c>
      <c r="O1795" s="243">
        <v>46320</v>
      </c>
      <c r="P1795" s="244">
        <v>35</v>
      </c>
      <c r="Q1795" s="240">
        <v>5000</v>
      </c>
      <c r="R1795" s="245">
        <v>0.08</v>
      </c>
      <c r="S1795" s="240">
        <v>400</v>
      </c>
      <c r="T1795" s="246">
        <v>14000</v>
      </c>
      <c r="U1795" s="246">
        <v>1400</v>
      </c>
      <c r="V1795" s="246">
        <v>0.1</v>
      </c>
      <c r="W1795" s="246">
        <v>7000</v>
      </c>
      <c r="X1795" s="246">
        <v>0.5</v>
      </c>
      <c r="Y1795" s="246">
        <v>3500</v>
      </c>
      <c r="Z1795" s="247">
        <v>0.25</v>
      </c>
      <c r="AA1795" s="246">
        <v>3500</v>
      </c>
      <c r="AB1795" s="246">
        <v>0.25</v>
      </c>
      <c r="AC1795" s="248">
        <v>5600</v>
      </c>
      <c r="AD1795" s="245">
        <v>0.4</v>
      </c>
      <c r="AE1795" s="147">
        <v>1400</v>
      </c>
      <c r="AF1795" s="226"/>
      <c r="AH1795" s="239" t="s">
        <v>50</v>
      </c>
    </row>
    <row r="1796" s="114" customFormat="1" ht="48" spans="1:34">
      <c r="A1796" s="223">
        <v>320</v>
      </c>
      <c r="B1796" s="223" t="s">
        <v>49</v>
      </c>
      <c r="C1796" s="223" t="s">
        <v>4139</v>
      </c>
      <c r="D1796" s="224" t="s">
        <v>50</v>
      </c>
      <c r="E1796" s="224" t="s">
        <v>69</v>
      </c>
      <c r="F1796" s="225" t="s">
        <v>3763</v>
      </c>
      <c r="G1796" s="224" t="s">
        <v>4093</v>
      </c>
      <c r="H1796" s="224" t="s">
        <v>4381</v>
      </c>
      <c r="I1796" s="224" t="s">
        <v>4382</v>
      </c>
      <c r="J1796" s="224" t="s">
        <v>4382</v>
      </c>
      <c r="K1796" s="224" t="s">
        <v>4383</v>
      </c>
      <c r="L1796" s="224" t="s">
        <v>4265</v>
      </c>
      <c r="M1796" s="227">
        <v>45958</v>
      </c>
      <c r="N1796" s="227">
        <v>45959</v>
      </c>
      <c r="O1796" s="227">
        <v>46323</v>
      </c>
      <c r="P1796" s="229">
        <v>30</v>
      </c>
      <c r="Q1796" s="225">
        <v>5000</v>
      </c>
      <c r="R1796" s="232">
        <v>0.08</v>
      </c>
      <c r="S1796" s="225">
        <v>400</v>
      </c>
      <c r="T1796" s="233">
        <v>12000</v>
      </c>
      <c r="U1796" s="233">
        <v>1200</v>
      </c>
      <c r="V1796" s="233">
        <v>0.1</v>
      </c>
      <c r="W1796" s="233">
        <v>6000</v>
      </c>
      <c r="X1796" s="233">
        <v>0.5</v>
      </c>
      <c r="Y1796" s="233">
        <v>3000</v>
      </c>
      <c r="Z1796" s="236">
        <v>0.25</v>
      </c>
      <c r="AA1796" s="233">
        <v>3000</v>
      </c>
      <c r="AB1796" s="233">
        <v>0.25</v>
      </c>
      <c r="AC1796" s="237">
        <v>4800</v>
      </c>
      <c r="AD1796" s="232">
        <v>0.4</v>
      </c>
      <c r="AE1796" s="147">
        <v>1200</v>
      </c>
      <c r="AF1796" s="226"/>
      <c r="AH1796" s="224" t="s">
        <v>50</v>
      </c>
    </row>
    <row r="1797" s="114" customFormat="1" ht="48" spans="1:34">
      <c r="A1797" s="223">
        <v>321</v>
      </c>
      <c r="B1797" s="238" t="s">
        <v>49</v>
      </c>
      <c r="C1797" s="238" t="s">
        <v>4139</v>
      </c>
      <c r="D1797" s="239" t="s">
        <v>50</v>
      </c>
      <c r="E1797" s="239" t="s">
        <v>69</v>
      </c>
      <c r="F1797" s="240" t="s">
        <v>3763</v>
      </c>
      <c r="G1797" s="239" t="s">
        <v>4093</v>
      </c>
      <c r="H1797" s="239" t="s">
        <v>4384</v>
      </c>
      <c r="I1797" s="239" t="s">
        <v>4385</v>
      </c>
      <c r="J1797" s="239" t="s">
        <v>4385</v>
      </c>
      <c r="K1797" s="239" t="s">
        <v>4386</v>
      </c>
      <c r="L1797" s="239" t="s">
        <v>4315</v>
      </c>
      <c r="M1797" s="243">
        <v>45958</v>
      </c>
      <c r="N1797" s="243">
        <v>45960</v>
      </c>
      <c r="O1797" s="243">
        <v>46324</v>
      </c>
      <c r="P1797" s="244">
        <v>250</v>
      </c>
      <c r="Q1797" s="240">
        <v>5000</v>
      </c>
      <c r="R1797" s="245">
        <v>0.08</v>
      </c>
      <c r="S1797" s="240">
        <v>400</v>
      </c>
      <c r="T1797" s="246">
        <v>100000</v>
      </c>
      <c r="U1797" s="246">
        <v>10000</v>
      </c>
      <c r="V1797" s="246">
        <v>0.1</v>
      </c>
      <c r="W1797" s="246">
        <v>50000</v>
      </c>
      <c r="X1797" s="246">
        <v>0.5</v>
      </c>
      <c r="Y1797" s="246">
        <v>25000</v>
      </c>
      <c r="Z1797" s="247">
        <v>0.25</v>
      </c>
      <c r="AA1797" s="246">
        <v>25000</v>
      </c>
      <c r="AB1797" s="246">
        <v>0.25</v>
      </c>
      <c r="AC1797" s="248">
        <v>40000</v>
      </c>
      <c r="AD1797" s="245">
        <v>0.4</v>
      </c>
      <c r="AE1797" s="147">
        <v>10000</v>
      </c>
      <c r="AF1797" s="226"/>
      <c r="AH1797" s="239" t="s">
        <v>50</v>
      </c>
    </row>
    <row r="1798" s="114" customFormat="1" ht="48" spans="1:34">
      <c r="A1798" s="223">
        <v>322</v>
      </c>
      <c r="B1798" s="223" t="s">
        <v>49</v>
      </c>
      <c r="C1798" s="223" t="s">
        <v>4139</v>
      </c>
      <c r="D1798" s="224" t="s">
        <v>50</v>
      </c>
      <c r="E1798" s="224" t="s">
        <v>69</v>
      </c>
      <c r="F1798" s="225" t="s">
        <v>3763</v>
      </c>
      <c r="G1798" s="224" t="s">
        <v>4093</v>
      </c>
      <c r="H1798" s="224" t="s">
        <v>4387</v>
      </c>
      <c r="I1798" s="224" t="s">
        <v>4388</v>
      </c>
      <c r="J1798" s="224" t="s">
        <v>4388</v>
      </c>
      <c r="K1798" s="224" t="s">
        <v>4389</v>
      </c>
      <c r="L1798" s="224" t="s">
        <v>4156</v>
      </c>
      <c r="M1798" s="227">
        <v>45973</v>
      </c>
      <c r="N1798" s="227">
        <v>45984</v>
      </c>
      <c r="O1798" s="227">
        <v>46348</v>
      </c>
      <c r="P1798" s="229">
        <v>175.32</v>
      </c>
      <c r="Q1798" s="225">
        <v>5000</v>
      </c>
      <c r="R1798" s="232">
        <v>0.08</v>
      </c>
      <c r="S1798" s="225">
        <v>400</v>
      </c>
      <c r="T1798" s="233">
        <v>70128</v>
      </c>
      <c r="U1798" s="233">
        <v>7012.8</v>
      </c>
      <c r="V1798" s="233">
        <v>0.1</v>
      </c>
      <c r="W1798" s="233">
        <v>35064</v>
      </c>
      <c r="X1798" s="233">
        <v>0.5</v>
      </c>
      <c r="Y1798" s="233">
        <v>17532</v>
      </c>
      <c r="Z1798" s="236">
        <v>0.25</v>
      </c>
      <c r="AA1798" s="233">
        <v>17532</v>
      </c>
      <c r="AB1798" s="233">
        <v>0.25</v>
      </c>
      <c r="AC1798" s="237">
        <v>28051.2</v>
      </c>
      <c r="AD1798" s="232">
        <v>0.4</v>
      </c>
      <c r="AE1798" s="147">
        <v>7012.8</v>
      </c>
      <c r="AF1798" s="226"/>
      <c r="AH1798" s="224" t="s">
        <v>50</v>
      </c>
    </row>
    <row r="1799" s="114" customFormat="1" ht="48" spans="1:34">
      <c r="A1799" s="223">
        <v>323</v>
      </c>
      <c r="B1799" s="238" t="s">
        <v>49</v>
      </c>
      <c r="C1799" s="238" t="s">
        <v>4139</v>
      </c>
      <c r="D1799" s="239" t="s">
        <v>50</v>
      </c>
      <c r="E1799" s="239" t="s">
        <v>69</v>
      </c>
      <c r="F1799" s="240" t="s">
        <v>3763</v>
      </c>
      <c r="G1799" s="239" t="s">
        <v>4093</v>
      </c>
      <c r="H1799" s="239" t="s">
        <v>4390</v>
      </c>
      <c r="I1799" s="239" t="s">
        <v>4391</v>
      </c>
      <c r="J1799" s="239" t="s">
        <v>4391</v>
      </c>
      <c r="K1799" s="239" t="s">
        <v>4392</v>
      </c>
      <c r="L1799" s="239" t="s">
        <v>4156</v>
      </c>
      <c r="M1799" s="243">
        <v>45973</v>
      </c>
      <c r="N1799" s="243">
        <v>45985</v>
      </c>
      <c r="O1799" s="243">
        <v>46349</v>
      </c>
      <c r="P1799" s="244">
        <v>30</v>
      </c>
      <c r="Q1799" s="240">
        <v>5000</v>
      </c>
      <c r="R1799" s="245">
        <v>0.08</v>
      </c>
      <c r="S1799" s="240">
        <v>400</v>
      </c>
      <c r="T1799" s="246">
        <v>12000</v>
      </c>
      <c r="U1799" s="246">
        <v>1200</v>
      </c>
      <c r="V1799" s="246">
        <v>0.1</v>
      </c>
      <c r="W1799" s="246">
        <v>6000</v>
      </c>
      <c r="X1799" s="246">
        <v>0.5</v>
      </c>
      <c r="Y1799" s="246">
        <v>3000</v>
      </c>
      <c r="Z1799" s="247">
        <v>0.25</v>
      </c>
      <c r="AA1799" s="246">
        <v>3000</v>
      </c>
      <c r="AB1799" s="246">
        <v>0.25</v>
      </c>
      <c r="AC1799" s="248">
        <v>4800</v>
      </c>
      <c r="AD1799" s="245">
        <v>0.4</v>
      </c>
      <c r="AE1799" s="147">
        <v>1200</v>
      </c>
      <c r="AF1799" s="226"/>
      <c r="AH1799" s="239" t="s">
        <v>50</v>
      </c>
    </row>
    <row r="1800" s="114" customFormat="1" ht="36" spans="1:34">
      <c r="A1800" s="223">
        <v>324</v>
      </c>
      <c r="B1800" s="223" t="s">
        <v>49</v>
      </c>
      <c r="C1800" s="223" t="s">
        <v>4139</v>
      </c>
      <c r="D1800" s="224" t="s">
        <v>50</v>
      </c>
      <c r="E1800" s="224" t="s">
        <v>69</v>
      </c>
      <c r="F1800" s="225" t="s">
        <v>3763</v>
      </c>
      <c r="G1800" s="224" t="s">
        <v>4093</v>
      </c>
      <c r="H1800" s="224" t="s">
        <v>4393</v>
      </c>
      <c r="I1800" s="224" t="s">
        <v>4322</v>
      </c>
      <c r="J1800" s="224" t="s">
        <v>4322</v>
      </c>
      <c r="K1800" s="224" t="s">
        <v>4394</v>
      </c>
      <c r="L1800" s="224" t="s">
        <v>4265</v>
      </c>
      <c r="M1800" s="227">
        <v>45989</v>
      </c>
      <c r="N1800" s="227">
        <v>45990</v>
      </c>
      <c r="O1800" s="227">
        <v>46354</v>
      </c>
      <c r="P1800" s="229">
        <v>50</v>
      </c>
      <c r="Q1800" s="225">
        <v>5000</v>
      </c>
      <c r="R1800" s="232">
        <v>0.08</v>
      </c>
      <c r="S1800" s="225">
        <v>400</v>
      </c>
      <c r="T1800" s="233">
        <v>20000</v>
      </c>
      <c r="U1800" s="233">
        <v>2000</v>
      </c>
      <c r="V1800" s="233">
        <v>0.1</v>
      </c>
      <c r="W1800" s="233">
        <v>10000</v>
      </c>
      <c r="X1800" s="233">
        <v>0.5</v>
      </c>
      <c r="Y1800" s="233">
        <v>5000</v>
      </c>
      <c r="Z1800" s="236">
        <v>0.25</v>
      </c>
      <c r="AA1800" s="233">
        <v>5000</v>
      </c>
      <c r="AB1800" s="233">
        <v>0.25</v>
      </c>
      <c r="AC1800" s="237">
        <v>8000</v>
      </c>
      <c r="AD1800" s="232">
        <v>0.4</v>
      </c>
      <c r="AE1800" s="147">
        <v>2000</v>
      </c>
      <c r="AF1800" s="226"/>
      <c r="AH1800" s="224" t="s">
        <v>50</v>
      </c>
    </row>
    <row r="1801" s="114" customFormat="1" ht="36" spans="1:34">
      <c r="A1801" s="223">
        <v>325</v>
      </c>
      <c r="B1801" s="238" t="s">
        <v>49</v>
      </c>
      <c r="C1801" s="238" t="s">
        <v>4139</v>
      </c>
      <c r="D1801" s="239" t="s">
        <v>50</v>
      </c>
      <c r="E1801" s="239" t="s">
        <v>69</v>
      </c>
      <c r="F1801" s="240" t="s">
        <v>3763</v>
      </c>
      <c r="G1801" s="239" t="s">
        <v>4093</v>
      </c>
      <c r="H1801" s="239" t="s">
        <v>4395</v>
      </c>
      <c r="I1801" s="239" t="s">
        <v>4396</v>
      </c>
      <c r="J1801" s="239" t="s">
        <v>4396</v>
      </c>
      <c r="K1801" s="239" t="s">
        <v>4295</v>
      </c>
      <c r="L1801" s="239" t="s">
        <v>4265</v>
      </c>
      <c r="M1801" s="243">
        <v>45989</v>
      </c>
      <c r="N1801" s="243">
        <v>45990</v>
      </c>
      <c r="O1801" s="243">
        <v>46354</v>
      </c>
      <c r="P1801" s="244">
        <v>9</v>
      </c>
      <c r="Q1801" s="240">
        <v>5000</v>
      </c>
      <c r="R1801" s="245">
        <v>0.08</v>
      </c>
      <c r="S1801" s="240">
        <v>400</v>
      </c>
      <c r="T1801" s="246">
        <v>3600</v>
      </c>
      <c r="U1801" s="246">
        <v>360</v>
      </c>
      <c r="V1801" s="246">
        <v>0.1</v>
      </c>
      <c r="W1801" s="246">
        <v>1800</v>
      </c>
      <c r="X1801" s="246">
        <v>0.5</v>
      </c>
      <c r="Y1801" s="246">
        <v>900</v>
      </c>
      <c r="Z1801" s="247">
        <v>0.25</v>
      </c>
      <c r="AA1801" s="246">
        <v>900</v>
      </c>
      <c r="AB1801" s="246">
        <v>0.25</v>
      </c>
      <c r="AC1801" s="248">
        <v>1440</v>
      </c>
      <c r="AD1801" s="245">
        <v>0.4</v>
      </c>
      <c r="AE1801" s="147">
        <v>360</v>
      </c>
      <c r="AF1801" s="226"/>
      <c r="AH1801" s="239" t="s">
        <v>50</v>
      </c>
    </row>
    <row r="1802" s="114" customFormat="1" ht="36" spans="1:34">
      <c r="A1802" s="223">
        <v>326</v>
      </c>
      <c r="B1802" s="223" t="s">
        <v>49</v>
      </c>
      <c r="C1802" s="223" t="s">
        <v>4139</v>
      </c>
      <c r="D1802" s="224" t="s">
        <v>50</v>
      </c>
      <c r="E1802" s="224" t="s">
        <v>69</v>
      </c>
      <c r="F1802" s="225" t="s">
        <v>3763</v>
      </c>
      <c r="G1802" s="224" t="s">
        <v>4093</v>
      </c>
      <c r="H1802" s="224" t="s">
        <v>4397</v>
      </c>
      <c r="I1802" s="224" t="s">
        <v>4275</v>
      </c>
      <c r="J1802" s="224" t="s">
        <v>4275</v>
      </c>
      <c r="K1802" s="224" t="s">
        <v>4276</v>
      </c>
      <c r="L1802" s="224" t="s">
        <v>4177</v>
      </c>
      <c r="M1802" s="227">
        <v>45989</v>
      </c>
      <c r="N1802" s="227">
        <v>45991</v>
      </c>
      <c r="O1802" s="227">
        <v>46355</v>
      </c>
      <c r="P1802" s="229">
        <v>198</v>
      </c>
      <c r="Q1802" s="225">
        <v>5000</v>
      </c>
      <c r="R1802" s="232">
        <v>0.08</v>
      </c>
      <c r="S1802" s="225">
        <v>400</v>
      </c>
      <c r="T1802" s="233">
        <v>79200</v>
      </c>
      <c r="U1802" s="233">
        <v>7920</v>
      </c>
      <c r="V1802" s="233">
        <v>0.1</v>
      </c>
      <c r="W1802" s="233">
        <v>39600</v>
      </c>
      <c r="X1802" s="233">
        <v>0.5</v>
      </c>
      <c r="Y1802" s="233">
        <v>19800</v>
      </c>
      <c r="Z1802" s="236">
        <v>0.25</v>
      </c>
      <c r="AA1802" s="233">
        <v>19800</v>
      </c>
      <c r="AB1802" s="233">
        <v>0.25</v>
      </c>
      <c r="AC1802" s="237">
        <v>31680</v>
      </c>
      <c r="AD1802" s="232">
        <v>0.4</v>
      </c>
      <c r="AE1802" s="147">
        <v>7920</v>
      </c>
      <c r="AF1802" s="226"/>
      <c r="AH1802" s="224" t="s">
        <v>50</v>
      </c>
    </row>
    <row r="1803" s="114" customFormat="1" ht="36" spans="1:34">
      <c r="A1803" s="223">
        <v>327</v>
      </c>
      <c r="B1803" s="238" t="s">
        <v>49</v>
      </c>
      <c r="C1803" s="238" t="s">
        <v>4139</v>
      </c>
      <c r="D1803" s="239" t="s">
        <v>50</v>
      </c>
      <c r="E1803" s="239" t="s">
        <v>69</v>
      </c>
      <c r="F1803" s="240" t="s">
        <v>3763</v>
      </c>
      <c r="G1803" s="239" t="s">
        <v>4093</v>
      </c>
      <c r="H1803" s="239" t="s">
        <v>4398</v>
      </c>
      <c r="I1803" s="239" t="s">
        <v>4399</v>
      </c>
      <c r="J1803" s="239" t="s">
        <v>4399</v>
      </c>
      <c r="K1803" s="239" t="s">
        <v>4400</v>
      </c>
      <c r="L1803" s="239" t="s">
        <v>4401</v>
      </c>
      <c r="M1803" s="243">
        <v>45986</v>
      </c>
      <c r="N1803" s="243">
        <v>45991</v>
      </c>
      <c r="O1803" s="243">
        <v>46355</v>
      </c>
      <c r="P1803" s="244">
        <v>196</v>
      </c>
      <c r="Q1803" s="240">
        <v>5000</v>
      </c>
      <c r="R1803" s="245">
        <v>0.08</v>
      </c>
      <c r="S1803" s="240">
        <v>400</v>
      </c>
      <c r="T1803" s="246">
        <v>78400</v>
      </c>
      <c r="U1803" s="246">
        <v>7840</v>
      </c>
      <c r="V1803" s="246">
        <v>0.1</v>
      </c>
      <c r="W1803" s="246">
        <v>39200</v>
      </c>
      <c r="X1803" s="246">
        <v>0.5</v>
      </c>
      <c r="Y1803" s="246">
        <v>19600</v>
      </c>
      <c r="Z1803" s="247">
        <v>0.25</v>
      </c>
      <c r="AA1803" s="246">
        <v>19600</v>
      </c>
      <c r="AB1803" s="246">
        <v>0.25</v>
      </c>
      <c r="AC1803" s="248">
        <v>31360</v>
      </c>
      <c r="AD1803" s="245">
        <v>0.4</v>
      </c>
      <c r="AE1803" s="147">
        <v>7840</v>
      </c>
      <c r="AF1803" s="226"/>
      <c r="AH1803" s="239" t="s">
        <v>50</v>
      </c>
    </row>
    <row r="1804" s="114" customFormat="1" ht="48" spans="1:34">
      <c r="A1804" s="223">
        <v>328</v>
      </c>
      <c r="B1804" s="223" t="s">
        <v>49</v>
      </c>
      <c r="C1804" s="223" t="s">
        <v>4402</v>
      </c>
      <c r="D1804" s="224" t="s">
        <v>50</v>
      </c>
      <c r="E1804" s="224" t="s">
        <v>69</v>
      </c>
      <c r="F1804" s="225" t="s">
        <v>3763</v>
      </c>
      <c r="G1804" s="224" t="s">
        <v>117</v>
      </c>
      <c r="H1804" s="249" t="s">
        <v>4403</v>
      </c>
      <c r="I1804" s="224" t="s">
        <v>4404</v>
      </c>
      <c r="J1804" s="224" t="s">
        <v>4404</v>
      </c>
      <c r="K1804" s="224" t="s">
        <v>4405</v>
      </c>
      <c r="L1804" s="224" t="s">
        <v>4405</v>
      </c>
      <c r="M1804" s="227">
        <v>45679</v>
      </c>
      <c r="N1804" s="227">
        <v>45747</v>
      </c>
      <c r="O1804" s="227">
        <v>46111</v>
      </c>
      <c r="P1804" s="229">
        <v>43</v>
      </c>
      <c r="Q1804" s="225">
        <v>5000</v>
      </c>
      <c r="R1804" s="232">
        <v>0.08</v>
      </c>
      <c r="S1804" s="225">
        <v>400</v>
      </c>
      <c r="T1804" s="233">
        <v>17200</v>
      </c>
      <c r="U1804" s="233">
        <v>1720</v>
      </c>
      <c r="V1804" s="233">
        <v>0.1</v>
      </c>
      <c r="W1804" s="233">
        <v>8600</v>
      </c>
      <c r="X1804" s="233">
        <v>0.5</v>
      </c>
      <c r="Y1804" s="233">
        <v>4300</v>
      </c>
      <c r="Z1804" s="236">
        <v>0.25</v>
      </c>
      <c r="AA1804" s="233">
        <v>4300</v>
      </c>
      <c r="AB1804" s="233">
        <v>0.25</v>
      </c>
      <c r="AC1804" s="233">
        <v>6880</v>
      </c>
      <c r="AD1804" s="232">
        <v>0.4</v>
      </c>
      <c r="AE1804" s="147">
        <v>1720</v>
      </c>
      <c r="AF1804" s="250"/>
      <c r="AH1804" s="224" t="s">
        <v>50</v>
      </c>
    </row>
    <row r="1805" s="114" customFormat="1" ht="48" spans="1:34">
      <c r="A1805" s="223">
        <v>329</v>
      </c>
      <c r="B1805" s="223" t="s">
        <v>49</v>
      </c>
      <c r="C1805" s="223" t="s">
        <v>4402</v>
      </c>
      <c r="D1805" s="224" t="s">
        <v>50</v>
      </c>
      <c r="E1805" s="224" t="s">
        <v>69</v>
      </c>
      <c r="F1805" s="225" t="s">
        <v>3763</v>
      </c>
      <c r="G1805" s="224" t="s">
        <v>117</v>
      </c>
      <c r="H1805" s="249" t="s">
        <v>4406</v>
      </c>
      <c r="I1805" s="224" t="s">
        <v>4407</v>
      </c>
      <c r="J1805" s="224" t="s">
        <v>4407</v>
      </c>
      <c r="K1805" s="224" t="s">
        <v>4405</v>
      </c>
      <c r="L1805" s="224" t="s">
        <v>4405</v>
      </c>
      <c r="M1805" s="227">
        <v>45707</v>
      </c>
      <c r="N1805" s="227">
        <v>45739</v>
      </c>
      <c r="O1805" s="227">
        <v>46103</v>
      </c>
      <c r="P1805" s="229">
        <v>75</v>
      </c>
      <c r="Q1805" s="225">
        <v>5000</v>
      </c>
      <c r="R1805" s="232">
        <v>0.08</v>
      </c>
      <c r="S1805" s="225">
        <v>400</v>
      </c>
      <c r="T1805" s="233">
        <v>30000</v>
      </c>
      <c r="U1805" s="233">
        <v>3000</v>
      </c>
      <c r="V1805" s="233">
        <v>0.1</v>
      </c>
      <c r="W1805" s="233">
        <v>15000</v>
      </c>
      <c r="X1805" s="233">
        <v>0.5</v>
      </c>
      <c r="Y1805" s="233">
        <v>7500</v>
      </c>
      <c r="Z1805" s="236">
        <v>0.25</v>
      </c>
      <c r="AA1805" s="233">
        <v>7500</v>
      </c>
      <c r="AB1805" s="233">
        <v>0.25</v>
      </c>
      <c r="AC1805" s="233">
        <v>12000</v>
      </c>
      <c r="AD1805" s="232">
        <v>0.4</v>
      </c>
      <c r="AE1805" s="147">
        <v>3000</v>
      </c>
      <c r="AF1805" s="250"/>
      <c r="AH1805" s="224" t="s">
        <v>50</v>
      </c>
    </row>
    <row r="1806" s="114" customFormat="1" ht="48" spans="1:34">
      <c r="A1806" s="223">
        <v>330</v>
      </c>
      <c r="B1806" s="223" t="s">
        <v>49</v>
      </c>
      <c r="C1806" s="223" t="s">
        <v>4402</v>
      </c>
      <c r="D1806" s="224" t="s">
        <v>50</v>
      </c>
      <c r="E1806" s="224" t="s">
        <v>69</v>
      </c>
      <c r="F1806" s="225" t="s">
        <v>3763</v>
      </c>
      <c r="G1806" s="224" t="s">
        <v>117</v>
      </c>
      <c r="H1806" s="249" t="s">
        <v>4408</v>
      </c>
      <c r="I1806" s="224" t="s">
        <v>4409</v>
      </c>
      <c r="J1806" s="224" t="s">
        <v>4409</v>
      </c>
      <c r="K1806" s="224" t="s">
        <v>4405</v>
      </c>
      <c r="L1806" s="224" t="s">
        <v>4405</v>
      </c>
      <c r="M1806" s="227">
        <v>45706</v>
      </c>
      <c r="N1806" s="227">
        <v>45737</v>
      </c>
      <c r="O1806" s="227">
        <v>46101</v>
      </c>
      <c r="P1806" s="229">
        <v>80</v>
      </c>
      <c r="Q1806" s="225">
        <v>5000</v>
      </c>
      <c r="R1806" s="232">
        <v>0.08</v>
      </c>
      <c r="S1806" s="225">
        <v>400</v>
      </c>
      <c r="T1806" s="233">
        <v>32000</v>
      </c>
      <c r="U1806" s="233">
        <v>3200</v>
      </c>
      <c r="V1806" s="233">
        <v>0.1</v>
      </c>
      <c r="W1806" s="233">
        <v>16000</v>
      </c>
      <c r="X1806" s="233">
        <v>0.5</v>
      </c>
      <c r="Y1806" s="233">
        <v>8000</v>
      </c>
      <c r="Z1806" s="236">
        <v>0.25</v>
      </c>
      <c r="AA1806" s="233">
        <v>8000</v>
      </c>
      <c r="AB1806" s="233">
        <v>0.25</v>
      </c>
      <c r="AC1806" s="233">
        <v>12800</v>
      </c>
      <c r="AD1806" s="232">
        <v>0.4</v>
      </c>
      <c r="AE1806" s="147">
        <v>3200</v>
      </c>
      <c r="AF1806" s="250"/>
      <c r="AH1806" s="224" t="s">
        <v>50</v>
      </c>
    </row>
    <row r="1807" s="114" customFormat="1" ht="48" spans="1:34">
      <c r="A1807" s="223">
        <v>331</v>
      </c>
      <c r="B1807" s="223" t="s">
        <v>49</v>
      </c>
      <c r="C1807" s="223" t="s">
        <v>4402</v>
      </c>
      <c r="D1807" s="224" t="s">
        <v>50</v>
      </c>
      <c r="E1807" s="224" t="s">
        <v>69</v>
      </c>
      <c r="F1807" s="225" t="s">
        <v>3763</v>
      </c>
      <c r="G1807" s="224" t="s">
        <v>117</v>
      </c>
      <c r="H1807" s="249" t="s">
        <v>4410</v>
      </c>
      <c r="I1807" s="224" t="s">
        <v>4411</v>
      </c>
      <c r="J1807" s="224" t="s">
        <v>4411</v>
      </c>
      <c r="K1807" s="224" t="s">
        <v>4412</v>
      </c>
      <c r="L1807" s="224" t="s">
        <v>4412</v>
      </c>
      <c r="M1807" s="227">
        <v>45712</v>
      </c>
      <c r="N1807" s="227">
        <v>45716</v>
      </c>
      <c r="O1807" s="227">
        <v>46080</v>
      </c>
      <c r="P1807" s="229">
        <v>36</v>
      </c>
      <c r="Q1807" s="225">
        <v>5000</v>
      </c>
      <c r="R1807" s="232">
        <v>0.08</v>
      </c>
      <c r="S1807" s="225">
        <v>400</v>
      </c>
      <c r="T1807" s="233">
        <v>14400</v>
      </c>
      <c r="U1807" s="233">
        <v>1440</v>
      </c>
      <c r="V1807" s="233">
        <v>0.1</v>
      </c>
      <c r="W1807" s="233">
        <v>7200</v>
      </c>
      <c r="X1807" s="233">
        <v>0.5</v>
      </c>
      <c r="Y1807" s="233">
        <v>3600</v>
      </c>
      <c r="Z1807" s="236">
        <v>0.25</v>
      </c>
      <c r="AA1807" s="233">
        <v>3600</v>
      </c>
      <c r="AB1807" s="233">
        <v>0.25</v>
      </c>
      <c r="AC1807" s="233">
        <v>5760</v>
      </c>
      <c r="AD1807" s="232">
        <v>0.4</v>
      </c>
      <c r="AE1807" s="147">
        <v>1440</v>
      </c>
      <c r="AF1807" s="250"/>
      <c r="AH1807" s="224" t="s">
        <v>50</v>
      </c>
    </row>
    <row r="1808" s="114" customFormat="1" ht="48" spans="1:34">
      <c r="A1808" s="223">
        <v>332</v>
      </c>
      <c r="B1808" s="223" t="s">
        <v>49</v>
      </c>
      <c r="C1808" s="223" t="s">
        <v>4413</v>
      </c>
      <c r="D1808" s="224" t="s">
        <v>50</v>
      </c>
      <c r="E1808" s="224" t="s">
        <v>69</v>
      </c>
      <c r="F1808" s="225" t="s">
        <v>3763</v>
      </c>
      <c r="G1808" s="224" t="s">
        <v>117</v>
      </c>
      <c r="H1808" s="249" t="s">
        <v>4414</v>
      </c>
      <c r="I1808" s="224" t="s">
        <v>4415</v>
      </c>
      <c r="J1808" s="224" t="s">
        <v>4415</v>
      </c>
      <c r="K1808" s="224" t="s">
        <v>4416</v>
      </c>
      <c r="L1808" s="224" t="s">
        <v>4416</v>
      </c>
      <c r="M1808" s="227">
        <v>45744</v>
      </c>
      <c r="N1808" s="227">
        <v>45747</v>
      </c>
      <c r="O1808" s="227">
        <v>46111</v>
      </c>
      <c r="P1808" s="229">
        <v>45</v>
      </c>
      <c r="Q1808" s="225">
        <v>5000</v>
      </c>
      <c r="R1808" s="232">
        <v>0.08</v>
      </c>
      <c r="S1808" s="225">
        <v>400</v>
      </c>
      <c r="T1808" s="233">
        <v>18000</v>
      </c>
      <c r="U1808" s="233">
        <v>1800</v>
      </c>
      <c r="V1808" s="233">
        <v>0.1</v>
      </c>
      <c r="W1808" s="233">
        <v>9000</v>
      </c>
      <c r="X1808" s="233">
        <v>0.5</v>
      </c>
      <c r="Y1808" s="233">
        <v>4500</v>
      </c>
      <c r="Z1808" s="236">
        <v>0.25</v>
      </c>
      <c r="AA1808" s="233">
        <v>4500</v>
      </c>
      <c r="AB1808" s="233">
        <v>0.25</v>
      </c>
      <c r="AC1808" s="233">
        <v>7200</v>
      </c>
      <c r="AD1808" s="232">
        <v>0.4</v>
      </c>
      <c r="AE1808" s="147">
        <v>1800</v>
      </c>
      <c r="AF1808" s="250"/>
      <c r="AH1808" s="224" t="s">
        <v>50</v>
      </c>
    </row>
    <row r="1809" s="114" customFormat="1" ht="48" spans="1:34">
      <c r="A1809" s="223">
        <v>333</v>
      </c>
      <c r="B1809" s="223" t="s">
        <v>49</v>
      </c>
      <c r="C1809" s="223" t="s">
        <v>4413</v>
      </c>
      <c r="D1809" s="224" t="s">
        <v>50</v>
      </c>
      <c r="E1809" s="224" t="s">
        <v>69</v>
      </c>
      <c r="F1809" s="225" t="s">
        <v>3763</v>
      </c>
      <c r="G1809" s="224" t="s">
        <v>117</v>
      </c>
      <c r="H1809" s="249" t="s">
        <v>4417</v>
      </c>
      <c r="I1809" s="224" t="s">
        <v>4418</v>
      </c>
      <c r="J1809" s="224" t="s">
        <v>4418</v>
      </c>
      <c r="K1809" s="224" t="s">
        <v>4419</v>
      </c>
      <c r="L1809" s="224" t="s">
        <v>4419</v>
      </c>
      <c r="M1809" s="227">
        <v>45765</v>
      </c>
      <c r="N1809" s="227">
        <v>45766</v>
      </c>
      <c r="O1809" s="227">
        <v>46130</v>
      </c>
      <c r="P1809" s="229">
        <v>15</v>
      </c>
      <c r="Q1809" s="225">
        <v>5000</v>
      </c>
      <c r="R1809" s="232">
        <v>0.08</v>
      </c>
      <c r="S1809" s="225">
        <v>400</v>
      </c>
      <c r="T1809" s="233">
        <v>6000</v>
      </c>
      <c r="U1809" s="233">
        <v>600</v>
      </c>
      <c r="V1809" s="233">
        <v>0.1</v>
      </c>
      <c r="W1809" s="233">
        <v>3000</v>
      </c>
      <c r="X1809" s="233">
        <v>0.5</v>
      </c>
      <c r="Y1809" s="233">
        <v>1500</v>
      </c>
      <c r="Z1809" s="236">
        <v>0.25</v>
      </c>
      <c r="AA1809" s="233">
        <v>1500</v>
      </c>
      <c r="AB1809" s="233">
        <v>0.25</v>
      </c>
      <c r="AC1809" s="233">
        <v>2400</v>
      </c>
      <c r="AD1809" s="232">
        <v>0.4</v>
      </c>
      <c r="AE1809" s="147">
        <v>600</v>
      </c>
      <c r="AF1809" s="250"/>
      <c r="AH1809" s="224" t="s">
        <v>50</v>
      </c>
    </row>
    <row r="1810" s="114" customFormat="1" ht="48" spans="1:34">
      <c r="A1810" s="223">
        <v>334</v>
      </c>
      <c r="B1810" s="223" t="s">
        <v>49</v>
      </c>
      <c r="C1810" s="223" t="s">
        <v>4420</v>
      </c>
      <c r="D1810" s="224" t="s">
        <v>50</v>
      </c>
      <c r="E1810" s="224" t="s">
        <v>69</v>
      </c>
      <c r="F1810" s="225" t="s">
        <v>3763</v>
      </c>
      <c r="G1810" s="224" t="s">
        <v>117</v>
      </c>
      <c r="H1810" s="249" t="s">
        <v>4421</v>
      </c>
      <c r="I1810" s="224" t="s">
        <v>4422</v>
      </c>
      <c r="J1810" s="224" t="s">
        <v>4422</v>
      </c>
      <c r="K1810" s="224" t="s">
        <v>4423</v>
      </c>
      <c r="L1810" s="224" t="s">
        <v>4423</v>
      </c>
      <c r="M1810" s="227">
        <v>45700</v>
      </c>
      <c r="N1810" s="227">
        <v>45716</v>
      </c>
      <c r="O1810" s="227">
        <v>46080</v>
      </c>
      <c r="P1810" s="229">
        <v>110</v>
      </c>
      <c r="Q1810" s="225">
        <v>5000</v>
      </c>
      <c r="R1810" s="232">
        <v>0.08</v>
      </c>
      <c r="S1810" s="225">
        <v>400</v>
      </c>
      <c r="T1810" s="233">
        <v>44000</v>
      </c>
      <c r="U1810" s="233">
        <v>4400</v>
      </c>
      <c r="V1810" s="233">
        <v>0.1</v>
      </c>
      <c r="W1810" s="233">
        <v>22000</v>
      </c>
      <c r="X1810" s="233">
        <v>0.5</v>
      </c>
      <c r="Y1810" s="233">
        <v>11000</v>
      </c>
      <c r="Z1810" s="236">
        <v>0.25</v>
      </c>
      <c r="AA1810" s="233">
        <v>11000</v>
      </c>
      <c r="AB1810" s="233">
        <v>0.25</v>
      </c>
      <c r="AC1810" s="233">
        <v>17600</v>
      </c>
      <c r="AD1810" s="232">
        <v>0.4</v>
      </c>
      <c r="AE1810" s="147">
        <v>4400</v>
      </c>
      <c r="AF1810" s="250"/>
      <c r="AH1810" s="224" t="s">
        <v>50</v>
      </c>
    </row>
    <row r="1811" s="114" customFormat="1" ht="48" spans="1:34">
      <c r="A1811" s="223">
        <v>335</v>
      </c>
      <c r="B1811" s="223" t="s">
        <v>49</v>
      </c>
      <c r="C1811" s="223" t="s">
        <v>4413</v>
      </c>
      <c r="D1811" s="224" t="s">
        <v>50</v>
      </c>
      <c r="E1811" s="224" t="s">
        <v>69</v>
      </c>
      <c r="F1811" s="225" t="s">
        <v>3763</v>
      </c>
      <c r="G1811" s="224" t="s">
        <v>117</v>
      </c>
      <c r="H1811" s="249" t="s">
        <v>4424</v>
      </c>
      <c r="I1811" s="224" t="s">
        <v>4425</v>
      </c>
      <c r="J1811" s="224" t="s">
        <v>4425</v>
      </c>
      <c r="K1811" s="224" t="s">
        <v>4426</v>
      </c>
      <c r="L1811" s="224" t="s">
        <v>4426</v>
      </c>
      <c r="M1811" s="227">
        <v>45765</v>
      </c>
      <c r="N1811" s="227">
        <v>45766</v>
      </c>
      <c r="O1811" s="227">
        <v>46130</v>
      </c>
      <c r="P1811" s="229">
        <v>25</v>
      </c>
      <c r="Q1811" s="225">
        <v>5000</v>
      </c>
      <c r="R1811" s="232">
        <v>0.08</v>
      </c>
      <c r="S1811" s="225">
        <v>400</v>
      </c>
      <c r="T1811" s="233">
        <v>10000</v>
      </c>
      <c r="U1811" s="233">
        <v>1000</v>
      </c>
      <c r="V1811" s="233">
        <v>0.1</v>
      </c>
      <c r="W1811" s="233">
        <v>5000</v>
      </c>
      <c r="X1811" s="233">
        <v>0.5</v>
      </c>
      <c r="Y1811" s="233">
        <v>2500</v>
      </c>
      <c r="Z1811" s="236">
        <v>0.25</v>
      </c>
      <c r="AA1811" s="233">
        <v>2500</v>
      </c>
      <c r="AB1811" s="233">
        <v>0.25</v>
      </c>
      <c r="AC1811" s="233">
        <v>4000</v>
      </c>
      <c r="AD1811" s="232">
        <v>0.4</v>
      </c>
      <c r="AE1811" s="147">
        <v>1000</v>
      </c>
      <c r="AF1811" s="250"/>
      <c r="AH1811" s="224" t="s">
        <v>50</v>
      </c>
    </row>
    <row r="1812" s="114" customFormat="1" ht="48" spans="1:34">
      <c r="A1812" s="223">
        <v>336</v>
      </c>
      <c r="B1812" s="223" t="s">
        <v>49</v>
      </c>
      <c r="C1812" s="223" t="s">
        <v>4413</v>
      </c>
      <c r="D1812" s="224" t="s">
        <v>50</v>
      </c>
      <c r="E1812" s="224" t="s">
        <v>69</v>
      </c>
      <c r="F1812" s="225" t="s">
        <v>3763</v>
      </c>
      <c r="G1812" s="224" t="s">
        <v>117</v>
      </c>
      <c r="H1812" s="249" t="s">
        <v>4427</v>
      </c>
      <c r="I1812" s="224" t="s">
        <v>4428</v>
      </c>
      <c r="J1812" s="224" t="s">
        <v>4428</v>
      </c>
      <c r="K1812" s="224" t="s">
        <v>4426</v>
      </c>
      <c r="L1812" s="224" t="s">
        <v>4426</v>
      </c>
      <c r="M1812" s="227">
        <v>45798</v>
      </c>
      <c r="N1812" s="227">
        <v>45800</v>
      </c>
      <c r="O1812" s="227">
        <v>46164</v>
      </c>
      <c r="P1812" s="229">
        <v>15</v>
      </c>
      <c r="Q1812" s="225">
        <v>5000</v>
      </c>
      <c r="R1812" s="232">
        <v>0.08</v>
      </c>
      <c r="S1812" s="225">
        <v>400</v>
      </c>
      <c r="T1812" s="233">
        <v>6000</v>
      </c>
      <c r="U1812" s="233">
        <v>600</v>
      </c>
      <c r="V1812" s="233">
        <v>0.1</v>
      </c>
      <c r="W1812" s="233">
        <v>3000</v>
      </c>
      <c r="X1812" s="233">
        <v>0.5</v>
      </c>
      <c r="Y1812" s="233">
        <v>1500</v>
      </c>
      <c r="Z1812" s="236">
        <v>0.25</v>
      </c>
      <c r="AA1812" s="233">
        <v>1500</v>
      </c>
      <c r="AB1812" s="233">
        <v>0.25</v>
      </c>
      <c r="AC1812" s="233">
        <v>2400</v>
      </c>
      <c r="AD1812" s="232">
        <v>0.4</v>
      </c>
      <c r="AE1812" s="147">
        <v>600</v>
      </c>
      <c r="AF1812" s="250"/>
      <c r="AH1812" s="224" t="s">
        <v>50</v>
      </c>
    </row>
    <row r="1813" s="114" customFormat="1" ht="48" spans="1:34">
      <c r="A1813" s="223">
        <v>337</v>
      </c>
      <c r="B1813" s="223" t="s">
        <v>49</v>
      </c>
      <c r="C1813" s="223" t="s">
        <v>4420</v>
      </c>
      <c r="D1813" s="224" t="s">
        <v>50</v>
      </c>
      <c r="E1813" s="224" t="s">
        <v>69</v>
      </c>
      <c r="F1813" s="225" t="s">
        <v>3763</v>
      </c>
      <c r="G1813" s="224" t="s">
        <v>117</v>
      </c>
      <c r="H1813" s="249" t="s">
        <v>4429</v>
      </c>
      <c r="I1813" s="224" t="s">
        <v>4430</v>
      </c>
      <c r="J1813" s="224" t="s">
        <v>4430</v>
      </c>
      <c r="K1813" s="224" t="s">
        <v>4431</v>
      </c>
      <c r="L1813" s="224" t="s">
        <v>4431</v>
      </c>
      <c r="M1813" s="227">
        <v>46006</v>
      </c>
      <c r="N1813" s="227">
        <v>46008</v>
      </c>
      <c r="O1813" s="227">
        <v>46372</v>
      </c>
      <c r="P1813" s="229">
        <v>50</v>
      </c>
      <c r="Q1813" s="225">
        <v>5000</v>
      </c>
      <c r="R1813" s="232">
        <v>0.08</v>
      </c>
      <c r="S1813" s="225">
        <v>400</v>
      </c>
      <c r="T1813" s="233">
        <v>20000</v>
      </c>
      <c r="U1813" s="233">
        <v>2000</v>
      </c>
      <c r="V1813" s="233">
        <v>0.1</v>
      </c>
      <c r="W1813" s="233">
        <v>10000</v>
      </c>
      <c r="X1813" s="233">
        <v>0.5</v>
      </c>
      <c r="Y1813" s="233">
        <v>5000</v>
      </c>
      <c r="Z1813" s="236">
        <v>0.25</v>
      </c>
      <c r="AA1813" s="233">
        <v>5000</v>
      </c>
      <c r="AB1813" s="233">
        <v>0.25</v>
      </c>
      <c r="AC1813" s="233">
        <v>8000</v>
      </c>
      <c r="AD1813" s="232">
        <v>0.4</v>
      </c>
      <c r="AE1813" s="147">
        <v>2000</v>
      </c>
      <c r="AF1813" s="250"/>
      <c r="AH1813" s="224" t="s">
        <v>50</v>
      </c>
    </row>
    <row r="1814" s="114" customFormat="1" ht="48" spans="1:34">
      <c r="A1814" s="223">
        <v>338</v>
      </c>
      <c r="B1814" s="223" t="s">
        <v>49</v>
      </c>
      <c r="C1814" s="223" t="s">
        <v>4413</v>
      </c>
      <c r="D1814" s="224" t="s">
        <v>50</v>
      </c>
      <c r="E1814" s="224" t="s">
        <v>69</v>
      </c>
      <c r="F1814" s="225" t="s">
        <v>3763</v>
      </c>
      <c r="G1814" s="224" t="s">
        <v>117</v>
      </c>
      <c r="H1814" s="249" t="s">
        <v>4432</v>
      </c>
      <c r="I1814" s="224" t="s">
        <v>4433</v>
      </c>
      <c r="J1814" s="224" t="s">
        <v>4433</v>
      </c>
      <c r="K1814" s="224" t="s">
        <v>4419</v>
      </c>
      <c r="L1814" s="224" t="s">
        <v>4419</v>
      </c>
      <c r="M1814" s="227">
        <v>45834</v>
      </c>
      <c r="N1814" s="227">
        <v>45835</v>
      </c>
      <c r="O1814" s="227">
        <v>46199</v>
      </c>
      <c r="P1814" s="229">
        <v>29</v>
      </c>
      <c r="Q1814" s="225">
        <v>5000</v>
      </c>
      <c r="R1814" s="232">
        <v>0.08</v>
      </c>
      <c r="S1814" s="225">
        <v>400</v>
      </c>
      <c r="T1814" s="233">
        <v>11600</v>
      </c>
      <c r="U1814" s="233">
        <v>1160</v>
      </c>
      <c r="V1814" s="233">
        <v>0.1</v>
      </c>
      <c r="W1814" s="233">
        <v>5800</v>
      </c>
      <c r="X1814" s="233">
        <v>0.5</v>
      </c>
      <c r="Y1814" s="233">
        <v>2900</v>
      </c>
      <c r="Z1814" s="236">
        <v>0.25</v>
      </c>
      <c r="AA1814" s="233">
        <v>2900</v>
      </c>
      <c r="AB1814" s="233">
        <v>0.25</v>
      </c>
      <c r="AC1814" s="233">
        <v>4640</v>
      </c>
      <c r="AD1814" s="232">
        <v>0.4</v>
      </c>
      <c r="AE1814" s="147">
        <v>1160</v>
      </c>
      <c r="AF1814" s="250"/>
      <c r="AH1814" s="224" t="s">
        <v>50</v>
      </c>
    </row>
    <row r="1815" s="114" customFormat="1" ht="48" spans="1:34">
      <c r="A1815" s="223">
        <v>339</v>
      </c>
      <c r="B1815" s="223" t="s">
        <v>49</v>
      </c>
      <c r="C1815" s="223" t="s">
        <v>4434</v>
      </c>
      <c r="D1815" s="224" t="s">
        <v>50</v>
      </c>
      <c r="E1815" s="224" t="s">
        <v>69</v>
      </c>
      <c r="F1815" s="225" t="s">
        <v>3763</v>
      </c>
      <c r="G1815" s="224" t="s">
        <v>117</v>
      </c>
      <c r="H1815" s="249" t="s">
        <v>4435</v>
      </c>
      <c r="I1815" s="224" t="s">
        <v>4436</v>
      </c>
      <c r="J1815" s="224" t="s">
        <v>4436</v>
      </c>
      <c r="K1815" s="224" t="s">
        <v>4437</v>
      </c>
      <c r="L1815" s="224" t="s">
        <v>4437</v>
      </c>
      <c r="M1815" s="227">
        <v>45804</v>
      </c>
      <c r="N1815" s="227">
        <v>45804</v>
      </c>
      <c r="O1815" s="227">
        <v>46168</v>
      </c>
      <c r="P1815" s="229">
        <v>20</v>
      </c>
      <c r="Q1815" s="225">
        <v>5000</v>
      </c>
      <c r="R1815" s="232">
        <v>0.08</v>
      </c>
      <c r="S1815" s="225">
        <v>400</v>
      </c>
      <c r="T1815" s="233">
        <v>8000</v>
      </c>
      <c r="U1815" s="233">
        <v>800</v>
      </c>
      <c r="V1815" s="233">
        <v>0.1</v>
      </c>
      <c r="W1815" s="233">
        <v>4000</v>
      </c>
      <c r="X1815" s="233">
        <v>0.5</v>
      </c>
      <c r="Y1815" s="233">
        <v>2000</v>
      </c>
      <c r="Z1815" s="236">
        <v>0.25</v>
      </c>
      <c r="AA1815" s="233">
        <v>2000</v>
      </c>
      <c r="AB1815" s="233">
        <v>0.25</v>
      </c>
      <c r="AC1815" s="233">
        <v>3200</v>
      </c>
      <c r="AD1815" s="232">
        <v>0.4</v>
      </c>
      <c r="AE1815" s="147">
        <v>800</v>
      </c>
      <c r="AF1815" s="250"/>
      <c r="AH1815" s="224" t="s">
        <v>50</v>
      </c>
    </row>
    <row r="1816" s="114" customFormat="1" ht="48" spans="1:34">
      <c r="A1816" s="223">
        <v>340</v>
      </c>
      <c r="B1816" s="223" t="s">
        <v>49</v>
      </c>
      <c r="C1816" s="223" t="s">
        <v>4420</v>
      </c>
      <c r="D1816" s="224" t="s">
        <v>50</v>
      </c>
      <c r="E1816" s="224" t="s">
        <v>69</v>
      </c>
      <c r="F1816" s="225" t="s">
        <v>3763</v>
      </c>
      <c r="G1816" s="224" t="s">
        <v>117</v>
      </c>
      <c r="H1816" s="249" t="s">
        <v>4438</v>
      </c>
      <c r="I1816" s="224" t="s">
        <v>4439</v>
      </c>
      <c r="J1816" s="224" t="s">
        <v>4439</v>
      </c>
      <c r="K1816" s="224" t="s">
        <v>4423</v>
      </c>
      <c r="L1816" s="224" t="s">
        <v>4423</v>
      </c>
      <c r="M1816" s="227">
        <v>45978</v>
      </c>
      <c r="N1816" s="227">
        <v>45979</v>
      </c>
      <c r="O1816" s="227">
        <v>46343</v>
      </c>
      <c r="P1816" s="229">
        <v>40</v>
      </c>
      <c r="Q1816" s="225">
        <v>5000</v>
      </c>
      <c r="R1816" s="232">
        <v>0.08</v>
      </c>
      <c r="S1816" s="225">
        <v>400</v>
      </c>
      <c r="T1816" s="233">
        <v>16000</v>
      </c>
      <c r="U1816" s="233">
        <v>1600</v>
      </c>
      <c r="V1816" s="233">
        <v>0.1</v>
      </c>
      <c r="W1816" s="233">
        <v>8000</v>
      </c>
      <c r="X1816" s="233">
        <v>0.5</v>
      </c>
      <c r="Y1816" s="233">
        <v>4000</v>
      </c>
      <c r="Z1816" s="236">
        <v>0.25</v>
      </c>
      <c r="AA1816" s="233">
        <v>4000</v>
      </c>
      <c r="AB1816" s="233">
        <v>0.25</v>
      </c>
      <c r="AC1816" s="233">
        <v>6400</v>
      </c>
      <c r="AD1816" s="232">
        <v>0.4</v>
      </c>
      <c r="AE1816" s="147">
        <v>1600</v>
      </c>
      <c r="AF1816" s="250"/>
      <c r="AH1816" s="224" t="s">
        <v>50</v>
      </c>
    </row>
    <row r="1817" s="114" customFormat="1" ht="48" spans="1:34">
      <c r="A1817" s="223">
        <v>341</v>
      </c>
      <c r="B1817" s="223" t="s">
        <v>49</v>
      </c>
      <c r="C1817" s="223" t="s">
        <v>4413</v>
      </c>
      <c r="D1817" s="224" t="s">
        <v>50</v>
      </c>
      <c r="E1817" s="224" t="s">
        <v>69</v>
      </c>
      <c r="F1817" s="225" t="s">
        <v>3763</v>
      </c>
      <c r="G1817" s="224" t="s">
        <v>117</v>
      </c>
      <c r="H1817" s="249" t="s">
        <v>4440</v>
      </c>
      <c r="I1817" s="224" t="s">
        <v>4441</v>
      </c>
      <c r="J1817" s="224" t="s">
        <v>4441</v>
      </c>
      <c r="K1817" s="224" t="s">
        <v>4442</v>
      </c>
      <c r="L1817" s="224" t="s">
        <v>4442</v>
      </c>
      <c r="M1817" s="227">
        <v>45798</v>
      </c>
      <c r="N1817" s="227">
        <v>45801</v>
      </c>
      <c r="O1817" s="227">
        <v>46165</v>
      </c>
      <c r="P1817" s="229">
        <v>15</v>
      </c>
      <c r="Q1817" s="225">
        <v>5000</v>
      </c>
      <c r="R1817" s="232">
        <v>0.08</v>
      </c>
      <c r="S1817" s="225">
        <v>400</v>
      </c>
      <c r="T1817" s="233">
        <v>6000</v>
      </c>
      <c r="U1817" s="233">
        <v>600</v>
      </c>
      <c r="V1817" s="233">
        <v>0.1</v>
      </c>
      <c r="W1817" s="233">
        <v>3000</v>
      </c>
      <c r="X1817" s="233">
        <v>0.5</v>
      </c>
      <c r="Y1817" s="233">
        <v>1500</v>
      </c>
      <c r="Z1817" s="236">
        <v>0.25</v>
      </c>
      <c r="AA1817" s="233">
        <v>1500</v>
      </c>
      <c r="AB1817" s="233">
        <v>0.25</v>
      </c>
      <c r="AC1817" s="233">
        <v>2400</v>
      </c>
      <c r="AD1817" s="232">
        <v>0.4</v>
      </c>
      <c r="AE1817" s="147">
        <v>600</v>
      </c>
      <c r="AF1817" s="250"/>
      <c r="AH1817" s="224" t="s">
        <v>50</v>
      </c>
    </row>
    <row r="1818" s="114" customFormat="1" ht="48" spans="1:34">
      <c r="A1818" s="223">
        <v>342</v>
      </c>
      <c r="B1818" s="223" t="s">
        <v>49</v>
      </c>
      <c r="C1818" s="223" t="s">
        <v>4413</v>
      </c>
      <c r="D1818" s="224" t="s">
        <v>50</v>
      </c>
      <c r="E1818" s="224" t="s">
        <v>69</v>
      </c>
      <c r="F1818" s="225" t="s">
        <v>3763</v>
      </c>
      <c r="G1818" s="224" t="s">
        <v>117</v>
      </c>
      <c r="H1818" s="249" t="s">
        <v>4443</v>
      </c>
      <c r="I1818" s="224" t="s">
        <v>4444</v>
      </c>
      <c r="J1818" s="224" t="s">
        <v>4444</v>
      </c>
      <c r="K1818" s="224" t="s">
        <v>4426</v>
      </c>
      <c r="L1818" s="224" t="s">
        <v>4426</v>
      </c>
      <c r="M1818" s="227">
        <v>45798</v>
      </c>
      <c r="N1818" s="227">
        <v>45800</v>
      </c>
      <c r="O1818" s="227">
        <v>46164</v>
      </c>
      <c r="P1818" s="229">
        <v>20</v>
      </c>
      <c r="Q1818" s="225">
        <v>5000</v>
      </c>
      <c r="R1818" s="232">
        <v>0.08</v>
      </c>
      <c r="S1818" s="225">
        <v>400</v>
      </c>
      <c r="T1818" s="233">
        <v>8000</v>
      </c>
      <c r="U1818" s="233">
        <v>800</v>
      </c>
      <c r="V1818" s="233">
        <v>0.1</v>
      </c>
      <c r="W1818" s="233">
        <v>4000</v>
      </c>
      <c r="X1818" s="233">
        <v>0.5</v>
      </c>
      <c r="Y1818" s="233">
        <v>2000</v>
      </c>
      <c r="Z1818" s="236">
        <v>0.25</v>
      </c>
      <c r="AA1818" s="233">
        <v>2000</v>
      </c>
      <c r="AB1818" s="233">
        <v>0.25</v>
      </c>
      <c r="AC1818" s="233">
        <v>3200</v>
      </c>
      <c r="AD1818" s="232">
        <v>0.4</v>
      </c>
      <c r="AE1818" s="147">
        <v>800</v>
      </c>
      <c r="AF1818" s="250"/>
      <c r="AH1818" s="224" t="s">
        <v>50</v>
      </c>
    </row>
    <row r="1819" s="114" customFormat="1" ht="48" spans="1:34">
      <c r="A1819" s="223">
        <v>343</v>
      </c>
      <c r="B1819" s="223" t="s">
        <v>49</v>
      </c>
      <c r="C1819" s="223" t="s">
        <v>4420</v>
      </c>
      <c r="D1819" s="224" t="s">
        <v>50</v>
      </c>
      <c r="E1819" s="224" t="s">
        <v>69</v>
      </c>
      <c r="F1819" s="225" t="s">
        <v>3763</v>
      </c>
      <c r="G1819" s="224" t="s">
        <v>117</v>
      </c>
      <c r="H1819" s="249" t="s">
        <v>4445</v>
      </c>
      <c r="I1819" s="224" t="s">
        <v>4446</v>
      </c>
      <c r="J1819" s="224" t="s">
        <v>4446</v>
      </c>
      <c r="K1819" s="224" t="s">
        <v>4423</v>
      </c>
      <c r="L1819" s="224" t="s">
        <v>4423</v>
      </c>
      <c r="M1819" s="227">
        <v>45811</v>
      </c>
      <c r="N1819" s="227">
        <v>45816</v>
      </c>
      <c r="O1819" s="227">
        <v>46180</v>
      </c>
      <c r="P1819" s="229">
        <v>37</v>
      </c>
      <c r="Q1819" s="225">
        <v>5000</v>
      </c>
      <c r="R1819" s="232">
        <v>0.08</v>
      </c>
      <c r="S1819" s="225">
        <v>400</v>
      </c>
      <c r="T1819" s="233">
        <v>14800</v>
      </c>
      <c r="U1819" s="233">
        <v>1480</v>
      </c>
      <c r="V1819" s="233">
        <v>0.1</v>
      </c>
      <c r="W1819" s="233">
        <v>7400</v>
      </c>
      <c r="X1819" s="233">
        <v>0.5</v>
      </c>
      <c r="Y1819" s="233">
        <v>3700</v>
      </c>
      <c r="Z1819" s="236">
        <v>0.25</v>
      </c>
      <c r="AA1819" s="233">
        <v>3700</v>
      </c>
      <c r="AB1819" s="233">
        <v>0.25</v>
      </c>
      <c r="AC1819" s="233">
        <v>5920</v>
      </c>
      <c r="AD1819" s="232">
        <v>0.4</v>
      </c>
      <c r="AE1819" s="147">
        <v>1480</v>
      </c>
      <c r="AF1819" s="250"/>
      <c r="AH1819" s="224" t="s">
        <v>50</v>
      </c>
    </row>
    <row r="1820" s="114" customFormat="1" ht="48" spans="1:34">
      <c r="A1820" s="223">
        <v>344</v>
      </c>
      <c r="B1820" s="223" t="s">
        <v>49</v>
      </c>
      <c r="C1820" s="223" t="s">
        <v>4420</v>
      </c>
      <c r="D1820" s="224" t="s">
        <v>50</v>
      </c>
      <c r="E1820" s="224" t="s">
        <v>69</v>
      </c>
      <c r="F1820" s="225" t="s">
        <v>3763</v>
      </c>
      <c r="G1820" s="224" t="s">
        <v>117</v>
      </c>
      <c r="H1820" s="249" t="s">
        <v>4447</v>
      </c>
      <c r="I1820" s="224" t="s">
        <v>4448</v>
      </c>
      <c r="J1820" s="224" t="s">
        <v>4448</v>
      </c>
      <c r="K1820" s="224" t="s">
        <v>4431</v>
      </c>
      <c r="L1820" s="224" t="s">
        <v>4431</v>
      </c>
      <c r="M1820" s="227">
        <v>45803</v>
      </c>
      <c r="N1820" s="227">
        <v>45808</v>
      </c>
      <c r="O1820" s="227">
        <v>46172</v>
      </c>
      <c r="P1820" s="229">
        <v>200</v>
      </c>
      <c r="Q1820" s="225">
        <v>5000</v>
      </c>
      <c r="R1820" s="232">
        <v>0.08</v>
      </c>
      <c r="S1820" s="225">
        <v>400</v>
      </c>
      <c r="T1820" s="233">
        <v>80000</v>
      </c>
      <c r="U1820" s="233">
        <v>8000</v>
      </c>
      <c r="V1820" s="233">
        <v>0.1</v>
      </c>
      <c r="W1820" s="233">
        <v>40000</v>
      </c>
      <c r="X1820" s="233">
        <v>0.5</v>
      </c>
      <c r="Y1820" s="233">
        <v>20000</v>
      </c>
      <c r="Z1820" s="236">
        <v>0.25</v>
      </c>
      <c r="AA1820" s="233">
        <v>20000</v>
      </c>
      <c r="AB1820" s="233">
        <v>0.25</v>
      </c>
      <c r="AC1820" s="233">
        <v>32000</v>
      </c>
      <c r="AD1820" s="232">
        <v>0.4</v>
      </c>
      <c r="AE1820" s="147">
        <v>8000</v>
      </c>
      <c r="AF1820" s="250"/>
      <c r="AH1820" s="224" t="s">
        <v>50</v>
      </c>
    </row>
    <row r="1821" s="114" customFormat="1" ht="48" spans="1:34">
      <c r="A1821" s="223">
        <v>345</v>
      </c>
      <c r="B1821" s="223" t="s">
        <v>49</v>
      </c>
      <c r="C1821" s="223" t="s">
        <v>4420</v>
      </c>
      <c r="D1821" s="224" t="s">
        <v>50</v>
      </c>
      <c r="E1821" s="224" t="s">
        <v>69</v>
      </c>
      <c r="F1821" s="225" t="s">
        <v>3763</v>
      </c>
      <c r="G1821" s="224" t="s">
        <v>117</v>
      </c>
      <c r="H1821" s="249" t="s">
        <v>4449</v>
      </c>
      <c r="I1821" s="224" t="s">
        <v>4450</v>
      </c>
      <c r="J1821" s="224" t="s">
        <v>4450</v>
      </c>
      <c r="K1821" s="224" t="s">
        <v>4423</v>
      </c>
      <c r="L1821" s="224" t="s">
        <v>4423</v>
      </c>
      <c r="M1821" s="227">
        <v>45912</v>
      </c>
      <c r="N1821" s="227">
        <v>45920</v>
      </c>
      <c r="O1821" s="227">
        <v>46284</v>
      </c>
      <c r="P1821" s="229">
        <v>30</v>
      </c>
      <c r="Q1821" s="225">
        <v>5000</v>
      </c>
      <c r="R1821" s="232">
        <v>0.08</v>
      </c>
      <c r="S1821" s="225">
        <v>400</v>
      </c>
      <c r="T1821" s="233">
        <v>12000</v>
      </c>
      <c r="U1821" s="233">
        <v>1200</v>
      </c>
      <c r="V1821" s="233">
        <v>0.1</v>
      </c>
      <c r="W1821" s="233">
        <v>6000</v>
      </c>
      <c r="X1821" s="233">
        <v>0.5</v>
      </c>
      <c r="Y1821" s="233">
        <v>3000</v>
      </c>
      <c r="Z1821" s="236">
        <v>0.25</v>
      </c>
      <c r="AA1821" s="233">
        <v>3000</v>
      </c>
      <c r="AB1821" s="233">
        <v>0.25</v>
      </c>
      <c r="AC1821" s="233">
        <v>4800</v>
      </c>
      <c r="AD1821" s="232">
        <v>0.4</v>
      </c>
      <c r="AE1821" s="147">
        <v>1200</v>
      </c>
      <c r="AF1821" s="250"/>
      <c r="AH1821" s="224" t="s">
        <v>50</v>
      </c>
    </row>
    <row r="1822" s="114" customFormat="1" ht="48" spans="1:34">
      <c r="A1822" s="223">
        <v>346</v>
      </c>
      <c r="B1822" s="223" t="s">
        <v>49</v>
      </c>
      <c r="C1822" s="223" t="s">
        <v>4420</v>
      </c>
      <c r="D1822" s="224" t="s">
        <v>50</v>
      </c>
      <c r="E1822" s="224" t="s">
        <v>69</v>
      </c>
      <c r="F1822" s="225" t="s">
        <v>3763</v>
      </c>
      <c r="G1822" s="224" t="s">
        <v>117</v>
      </c>
      <c r="H1822" s="249" t="s">
        <v>4451</v>
      </c>
      <c r="I1822" s="224" t="s">
        <v>4452</v>
      </c>
      <c r="J1822" s="224" t="s">
        <v>4452</v>
      </c>
      <c r="K1822" s="224" t="s">
        <v>4423</v>
      </c>
      <c r="L1822" s="224" t="s">
        <v>4423</v>
      </c>
      <c r="M1822" s="227">
        <v>45978</v>
      </c>
      <c r="N1822" s="227">
        <v>45979</v>
      </c>
      <c r="O1822" s="227">
        <v>46343</v>
      </c>
      <c r="P1822" s="229">
        <v>30</v>
      </c>
      <c r="Q1822" s="225">
        <v>5000</v>
      </c>
      <c r="R1822" s="232">
        <v>0.08</v>
      </c>
      <c r="S1822" s="225">
        <v>400</v>
      </c>
      <c r="T1822" s="233">
        <v>12000</v>
      </c>
      <c r="U1822" s="233">
        <v>1200</v>
      </c>
      <c r="V1822" s="233">
        <v>0.1</v>
      </c>
      <c r="W1822" s="233">
        <v>6000</v>
      </c>
      <c r="X1822" s="233">
        <v>0.5</v>
      </c>
      <c r="Y1822" s="233">
        <v>3000</v>
      </c>
      <c r="Z1822" s="236">
        <v>0.25</v>
      </c>
      <c r="AA1822" s="233">
        <v>3000</v>
      </c>
      <c r="AB1822" s="233">
        <v>0.25</v>
      </c>
      <c r="AC1822" s="233">
        <v>4800</v>
      </c>
      <c r="AD1822" s="232">
        <v>0.4</v>
      </c>
      <c r="AE1822" s="147">
        <v>1200</v>
      </c>
      <c r="AF1822" s="250"/>
      <c r="AH1822" s="224" t="s">
        <v>50</v>
      </c>
    </row>
    <row r="1823" s="114" customFormat="1" ht="48" spans="1:34">
      <c r="A1823" s="223">
        <v>347</v>
      </c>
      <c r="B1823" s="223" t="s">
        <v>49</v>
      </c>
      <c r="C1823" s="223" t="s">
        <v>4420</v>
      </c>
      <c r="D1823" s="224" t="s">
        <v>50</v>
      </c>
      <c r="E1823" s="224" t="s">
        <v>69</v>
      </c>
      <c r="F1823" s="225" t="s">
        <v>3763</v>
      </c>
      <c r="G1823" s="224" t="s">
        <v>117</v>
      </c>
      <c r="H1823" s="249" t="s">
        <v>4453</v>
      </c>
      <c r="I1823" s="224" t="s">
        <v>4454</v>
      </c>
      <c r="J1823" s="224" t="s">
        <v>4454</v>
      </c>
      <c r="K1823" s="224" t="s">
        <v>4431</v>
      </c>
      <c r="L1823" s="224" t="s">
        <v>4431</v>
      </c>
      <c r="M1823" s="227">
        <v>45803</v>
      </c>
      <c r="N1823" s="227">
        <v>45804</v>
      </c>
      <c r="O1823" s="227">
        <v>46168</v>
      </c>
      <c r="P1823" s="229">
        <v>100</v>
      </c>
      <c r="Q1823" s="225">
        <v>5000</v>
      </c>
      <c r="R1823" s="232">
        <v>0.08</v>
      </c>
      <c r="S1823" s="225">
        <v>400</v>
      </c>
      <c r="T1823" s="233">
        <v>40000</v>
      </c>
      <c r="U1823" s="233">
        <v>4000</v>
      </c>
      <c r="V1823" s="233">
        <v>0.1</v>
      </c>
      <c r="W1823" s="233">
        <v>20000</v>
      </c>
      <c r="X1823" s="233">
        <v>0.5</v>
      </c>
      <c r="Y1823" s="233">
        <v>10000</v>
      </c>
      <c r="Z1823" s="236">
        <v>0.25</v>
      </c>
      <c r="AA1823" s="233">
        <v>10000</v>
      </c>
      <c r="AB1823" s="233">
        <v>0.25</v>
      </c>
      <c r="AC1823" s="233">
        <v>16000</v>
      </c>
      <c r="AD1823" s="232">
        <v>0.4</v>
      </c>
      <c r="AE1823" s="147">
        <v>4000</v>
      </c>
      <c r="AF1823" s="250"/>
      <c r="AH1823" s="224" t="s">
        <v>50</v>
      </c>
    </row>
    <row r="1824" s="114" customFormat="1" ht="48" spans="1:34">
      <c r="A1824" s="223">
        <v>348</v>
      </c>
      <c r="B1824" s="223" t="s">
        <v>49</v>
      </c>
      <c r="C1824" s="223" t="s">
        <v>4402</v>
      </c>
      <c r="D1824" s="224" t="s">
        <v>50</v>
      </c>
      <c r="E1824" s="224" t="s">
        <v>69</v>
      </c>
      <c r="F1824" s="225" t="s">
        <v>3763</v>
      </c>
      <c r="G1824" s="224" t="s">
        <v>117</v>
      </c>
      <c r="H1824" s="249" t="s">
        <v>4455</v>
      </c>
      <c r="I1824" s="224" t="s">
        <v>4456</v>
      </c>
      <c r="J1824" s="224" t="s">
        <v>4456</v>
      </c>
      <c r="K1824" s="224" t="s">
        <v>4405</v>
      </c>
      <c r="L1824" s="224" t="s">
        <v>4405</v>
      </c>
      <c r="M1824" s="227">
        <v>45731</v>
      </c>
      <c r="N1824" s="227">
        <v>45737</v>
      </c>
      <c r="O1824" s="227">
        <v>46101</v>
      </c>
      <c r="P1824" s="229">
        <v>30</v>
      </c>
      <c r="Q1824" s="225">
        <v>5000</v>
      </c>
      <c r="R1824" s="232">
        <v>0.08</v>
      </c>
      <c r="S1824" s="225">
        <v>400</v>
      </c>
      <c r="T1824" s="233">
        <v>12000</v>
      </c>
      <c r="U1824" s="233">
        <v>1200</v>
      </c>
      <c r="V1824" s="233">
        <v>0.1</v>
      </c>
      <c r="W1824" s="233">
        <v>6000</v>
      </c>
      <c r="X1824" s="233">
        <v>0.5</v>
      </c>
      <c r="Y1824" s="233">
        <v>3000</v>
      </c>
      <c r="Z1824" s="236">
        <v>0.25</v>
      </c>
      <c r="AA1824" s="233">
        <v>3000</v>
      </c>
      <c r="AB1824" s="233">
        <v>0.25</v>
      </c>
      <c r="AC1824" s="233">
        <v>4800</v>
      </c>
      <c r="AD1824" s="232">
        <v>0.4</v>
      </c>
      <c r="AE1824" s="147">
        <v>1200</v>
      </c>
      <c r="AF1824" s="250"/>
      <c r="AH1824" s="224" t="s">
        <v>50</v>
      </c>
    </row>
    <row r="1825" s="114" customFormat="1" ht="48" spans="1:34">
      <c r="A1825" s="223">
        <v>349</v>
      </c>
      <c r="B1825" s="223" t="s">
        <v>49</v>
      </c>
      <c r="C1825" s="223" t="s">
        <v>4420</v>
      </c>
      <c r="D1825" s="224" t="s">
        <v>50</v>
      </c>
      <c r="E1825" s="224" t="s">
        <v>69</v>
      </c>
      <c r="F1825" s="225" t="s">
        <v>3763</v>
      </c>
      <c r="G1825" s="224" t="s">
        <v>117</v>
      </c>
      <c r="H1825" s="249" t="s">
        <v>4457</v>
      </c>
      <c r="I1825" s="224" t="s">
        <v>4458</v>
      </c>
      <c r="J1825" s="224" t="s">
        <v>4458</v>
      </c>
      <c r="K1825" s="224" t="s">
        <v>4423</v>
      </c>
      <c r="L1825" s="224" t="s">
        <v>4423</v>
      </c>
      <c r="M1825" s="227">
        <v>45915</v>
      </c>
      <c r="N1825" s="227">
        <v>45920</v>
      </c>
      <c r="O1825" s="227">
        <v>46284</v>
      </c>
      <c r="P1825" s="229">
        <v>300</v>
      </c>
      <c r="Q1825" s="225">
        <v>5000</v>
      </c>
      <c r="R1825" s="232">
        <v>0.08</v>
      </c>
      <c r="S1825" s="225">
        <v>400</v>
      </c>
      <c r="T1825" s="233">
        <v>120000</v>
      </c>
      <c r="U1825" s="233">
        <v>12000</v>
      </c>
      <c r="V1825" s="233">
        <v>0.1</v>
      </c>
      <c r="W1825" s="233">
        <v>60000</v>
      </c>
      <c r="X1825" s="233">
        <v>0.5</v>
      </c>
      <c r="Y1825" s="233">
        <v>30000</v>
      </c>
      <c r="Z1825" s="236">
        <v>0.25</v>
      </c>
      <c r="AA1825" s="233">
        <v>30000</v>
      </c>
      <c r="AB1825" s="233">
        <v>0.25</v>
      </c>
      <c r="AC1825" s="233">
        <v>48000</v>
      </c>
      <c r="AD1825" s="232">
        <v>0.4</v>
      </c>
      <c r="AE1825" s="147">
        <v>12000</v>
      </c>
      <c r="AF1825" s="250"/>
      <c r="AH1825" s="224" t="s">
        <v>50</v>
      </c>
    </row>
    <row r="1826" s="114" customFormat="1" ht="48" spans="1:34">
      <c r="A1826" s="223">
        <v>350</v>
      </c>
      <c r="B1826" s="223" t="s">
        <v>49</v>
      </c>
      <c r="C1826" s="223" t="s">
        <v>4413</v>
      </c>
      <c r="D1826" s="224" t="s">
        <v>50</v>
      </c>
      <c r="E1826" s="224" t="s">
        <v>69</v>
      </c>
      <c r="F1826" s="225" t="s">
        <v>3763</v>
      </c>
      <c r="G1826" s="224" t="s">
        <v>117</v>
      </c>
      <c r="H1826" s="249" t="s">
        <v>4459</v>
      </c>
      <c r="I1826" s="224" t="s">
        <v>4460</v>
      </c>
      <c r="J1826" s="224" t="s">
        <v>4460</v>
      </c>
      <c r="K1826" s="224" t="s">
        <v>4416</v>
      </c>
      <c r="L1826" s="224" t="s">
        <v>4416</v>
      </c>
      <c r="M1826" s="227">
        <v>45769</v>
      </c>
      <c r="N1826" s="227">
        <v>45773</v>
      </c>
      <c r="O1826" s="227">
        <v>46137</v>
      </c>
      <c r="P1826" s="229">
        <v>20</v>
      </c>
      <c r="Q1826" s="225">
        <v>5000</v>
      </c>
      <c r="R1826" s="232">
        <v>0.08</v>
      </c>
      <c r="S1826" s="225">
        <v>400</v>
      </c>
      <c r="T1826" s="233">
        <v>8000</v>
      </c>
      <c r="U1826" s="233">
        <v>800</v>
      </c>
      <c r="V1826" s="233">
        <v>0.1</v>
      </c>
      <c r="W1826" s="233">
        <v>4000</v>
      </c>
      <c r="X1826" s="233">
        <v>0.5</v>
      </c>
      <c r="Y1826" s="233">
        <v>2000</v>
      </c>
      <c r="Z1826" s="236">
        <v>0.25</v>
      </c>
      <c r="AA1826" s="233">
        <v>2000</v>
      </c>
      <c r="AB1826" s="233">
        <v>0.25</v>
      </c>
      <c r="AC1826" s="233">
        <v>3200</v>
      </c>
      <c r="AD1826" s="232">
        <v>0.4</v>
      </c>
      <c r="AE1826" s="147">
        <v>800</v>
      </c>
      <c r="AF1826" s="250"/>
      <c r="AH1826" s="224" t="s">
        <v>50</v>
      </c>
    </row>
    <row r="1827" s="114" customFormat="1" ht="48" spans="1:34">
      <c r="A1827" s="223">
        <v>351</v>
      </c>
      <c r="B1827" s="223" t="s">
        <v>49</v>
      </c>
      <c r="C1827" s="223" t="s">
        <v>4413</v>
      </c>
      <c r="D1827" s="224" t="s">
        <v>50</v>
      </c>
      <c r="E1827" s="224" t="s">
        <v>69</v>
      </c>
      <c r="F1827" s="225" t="s">
        <v>3763</v>
      </c>
      <c r="G1827" s="224" t="s">
        <v>117</v>
      </c>
      <c r="H1827" s="249" t="s">
        <v>4461</v>
      </c>
      <c r="I1827" s="224" t="s">
        <v>4462</v>
      </c>
      <c r="J1827" s="224" t="s">
        <v>4462</v>
      </c>
      <c r="K1827" s="224" t="s">
        <v>4442</v>
      </c>
      <c r="L1827" s="224" t="s">
        <v>4442</v>
      </c>
      <c r="M1827" s="227">
        <v>45800</v>
      </c>
      <c r="N1827" s="227">
        <v>45801</v>
      </c>
      <c r="O1827" s="227">
        <v>46165</v>
      </c>
      <c r="P1827" s="229">
        <v>30</v>
      </c>
      <c r="Q1827" s="225">
        <v>5000</v>
      </c>
      <c r="R1827" s="232">
        <v>0.08</v>
      </c>
      <c r="S1827" s="225">
        <v>400</v>
      </c>
      <c r="T1827" s="233">
        <v>12000</v>
      </c>
      <c r="U1827" s="233">
        <v>1200</v>
      </c>
      <c r="V1827" s="233">
        <v>0.1</v>
      </c>
      <c r="W1827" s="233">
        <v>6000</v>
      </c>
      <c r="X1827" s="233">
        <v>0.5</v>
      </c>
      <c r="Y1827" s="233">
        <v>3000</v>
      </c>
      <c r="Z1827" s="236">
        <v>0.25</v>
      </c>
      <c r="AA1827" s="233">
        <v>3000</v>
      </c>
      <c r="AB1827" s="233">
        <v>0.25</v>
      </c>
      <c r="AC1827" s="233">
        <v>4800</v>
      </c>
      <c r="AD1827" s="232">
        <v>0.4</v>
      </c>
      <c r="AE1827" s="147">
        <v>1200</v>
      </c>
      <c r="AF1827" s="250"/>
      <c r="AH1827" s="224" t="s">
        <v>50</v>
      </c>
    </row>
    <row r="1828" s="114" customFormat="1" ht="48" spans="1:34">
      <c r="A1828" s="223">
        <v>352</v>
      </c>
      <c r="B1828" s="223" t="s">
        <v>49</v>
      </c>
      <c r="C1828" s="223" t="s">
        <v>4420</v>
      </c>
      <c r="D1828" s="224" t="s">
        <v>50</v>
      </c>
      <c r="E1828" s="224" t="s">
        <v>69</v>
      </c>
      <c r="F1828" s="225" t="s">
        <v>3763</v>
      </c>
      <c r="G1828" s="224" t="s">
        <v>117</v>
      </c>
      <c r="H1828" s="249" t="s">
        <v>4463</v>
      </c>
      <c r="I1828" s="224" t="s">
        <v>4464</v>
      </c>
      <c r="J1828" s="224" t="s">
        <v>4464</v>
      </c>
      <c r="K1828" s="224" t="s">
        <v>4431</v>
      </c>
      <c r="L1828" s="224" t="s">
        <v>4431</v>
      </c>
      <c r="M1828" s="227">
        <v>45825</v>
      </c>
      <c r="N1828" s="227">
        <v>45830</v>
      </c>
      <c r="O1828" s="227">
        <v>46194</v>
      </c>
      <c r="P1828" s="229">
        <v>50</v>
      </c>
      <c r="Q1828" s="225">
        <v>5000</v>
      </c>
      <c r="R1828" s="232">
        <v>0.08</v>
      </c>
      <c r="S1828" s="225">
        <v>400</v>
      </c>
      <c r="T1828" s="233">
        <v>20000</v>
      </c>
      <c r="U1828" s="233">
        <v>2000</v>
      </c>
      <c r="V1828" s="233">
        <v>0.1</v>
      </c>
      <c r="W1828" s="233">
        <v>10000</v>
      </c>
      <c r="X1828" s="233">
        <v>0.5</v>
      </c>
      <c r="Y1828" s="233">
        <v>5000</v>
      </c>
      <c r="Z1828" s="236">
        <v>0.25</v>
      </c>
      <c r="AA1828" s="233">
        <v>5000</v>
      </c>
      <c r="AB1828" s="233">
        <v>0.25</v>
      </c>
      <c r="AC1828" s="233">
        <v>8000</v>
      </c>
      <c r="AD1828" s="232">
        <v>0.4</v>
      </c>
      <c r="AE1828" s="147">
        <v>2000</v>
      </c>
      <c r="AF1828" s="250"/>
      <c r="AH1828" s="224" t="s">
        <v>50</v>
      </c>
    </row>
    <row r="1829" s="114" customFormat="1" ht="48" spans="1:34">
      <c r="A1829" s="223">
        <v>353</v>
      </c>
      <c r="B1829" s="223" t="s">
        <v>49</v>
      </c>
      <c r="C1829" s="223" t="s">
        <v>4434</v>
      </c>
      <c r="D1829" s="224" t="s">
        <v>50</v>
      </c>
      <c r="E1829" s="224" t="s">
        <v>69</v>
      </c>
      <c r="F1829" s="225" t="s">
        <v>3763</v>
      </c>
      <c r="G1829" s="224" t="s">
        <v>117</v>
      </c>
      <c r="H1829" s="249" t="s">
        <v>4465</v>
      </c>
      <c r="I1829" s="224" t="s">
        <v>4466</v>
      </c>
      <c r="J1829" s="224" t="s">
        <v>4466</v>
      </c>
      <c r="K1829" s="224" t="s">
        <v>4467</v>
      </c>
      <c r="L1829" s="224" t="s">
        <v>4467</v>
      </c>
      <c r="M1829" s="227">
        <v>45833</v>
      </c>
      <c r="N1829" s="227">
        <v>45838</v>
      </c>
      <c r="O1829" s="227">
        <v>46202</v>
      </c>
      <c r="P1829" s="229">
        <v>136</v>
      </c>
      <c r="Q1829" s="225">
        <v>5000</v>
      </c>
      <c r="R1829" s="232">
        <v>0.08</v>
      </c>
      <c r="S1829" s="225">
        <v>400</v>
      </c>
      <c r="T1829" s="233">
        <v>54400</v>
      </c>
      <c r="U1829" s="233">
        <v>5440</v>
      </c>
      <c r="V1829" s="233">
        <v>0.1</v>
      </c>
      <c r="W1829" s="233">
        <v>27200</v>
      </c>
      <c r="X1829" s="233">
        <v>0.5</v>
      </c>
      <c r="Y1829" s="233">
        <v>13600</v>
      </c>
      <c r="Z1829" s="236">
        <v>0.25</v>
      </c>
      <c r="AA1829" s="233">
        <v>13600</v>
      </c>
      <c r="AB1829" s="233">
        <v>0.25</v>
      </c>
      <c r="AC1829" s="233">
        <v>21760</v>
      </c>
      <c r="AD1829" s="232">
        <v>0.4</v>
      </c>
      <c r="AE1829" s="147">
        <v>5440</v>
      </c>
      <c r="AF1829" s="250"/>
      <c r="AH1829" s="224" t="s">
        <v>50</v>
      </c>
    </row>
    <row r="1830" s="114" customFormat="1" ht="48" spans="1:34">
      <c r="A1830" s="223">
        <v>354</v>
      </c>
      <c r="B1830" s="223" t="s">
        <v>49</v>
      </c>
      <c r="C1830" s="223" t="s">
        <v>4413</v>
      </c>
      <c r="D1830" s="224" t="s">
        <v>50</v>
      </c>
      <c r="E1830" s="224" t="s">
        <v>69</v>
      </c>
      <c r="F1830" s="225" t="s">
        <v>3763</v>
      </c>
      <c r="G1830" s="224" t="s">
        <v>117</v>
      </c>
      <c r="H1830" s="249" t="s">
        <v>4468</v>
      </c>
      <c r="I1830" s="224" t="s">
        <v>4469</v>
      </c>
      <c r="J1830" s="224" t="s">
        <v>4469</v>
      </c>
      <c r="K1830" s="224" t="s">
        <v>4419</v>
      </c>
      <c r="L1830" s="224" t="s">
        <v>4419</v>
      </c>
      <c r="M1830" s="227">
        <v>45765</v>
      </c>
      <c r="N1830" s="227">
        <v>45766</v>
      </c>
      <c r="O1830" s="227">
        <v>46130</v>
      </c>
      <c r="P1830" s="229">
        <v>20</v>
      </c>
      <c r="Q1830" s="225">
        <v>5000</v>
      </c>
      <c r="R1830" s="232">
        <v>0.08</v>
      </c>
      <c r="S1830" s="225">
        <v>400</v>
      </c>
      <c r="T1830" s="233">
        <v>8000</v>
      </c>
      <c r="U1830" s="233">
        <v>800</v>
      </c>
      <c r="V1830" s="233">
        <v>0.1</v>
      </c>
      <c r="W1830" s="233">
        <v>4000</v>
      </c>
      <c r="X1830" s="233">
        <v>0.5</v>
      </c>
      <c r="Y1830" s="233">
        <v>2000</v>
      </c>
      <c r="Z1830" s="236">
        <v>0.25</v>
      </c>
      <c r="AA1830" s="233">
        <v>2000</v>
      </c>
      <c r="AB1830" s="233">
        <v>0.25</v>
      </c>
      <c r="AC1830" s="233">
        <v>3200</v>
      </c>
      <c r="AD1830" s="232">
        <v>0.4</v>
      </c>
      <c r="AE1830" s="147">
        <v>800</v>
      </c>
      <c r="AF1830" s="250"/>
      <c r="AH1830" s="224" t="s">
        <v>50</v>
      </c>
    </row>
    <row r="1831" s="114" customFormat="1" ht="48" spans="1:34">
      <c r="A1831" s="223">
        <v>355</v>
      </c>
      <c r="B1831" s="223" t="s">
        <v>49</v>
      </c>
      <c r="C1831" s="223" t="s">
        <v>4402</v>
      </c>
      <c r="D1831" s="224" t="s">
        <v>50</v>
      </c>
      <c r="E1831" s="224" t="s">
        <v>69</v>
      </c>
      <c r="F1831" s="225" t="s">
        <v>3763</v>
      </c>
      <c r="G1831" s="224" t="s">
        <v>117</v>
      </c>
      <c r="H1831" s="249" t="s">
        <v>4470</v>
      </c>
      <c r="I1831" s="224" t="s">
        <v>4471</v>
      </c>
      <c r="J1831" s="224" t="s">
        <v>4471</v>
      </c>
      <c r="K1831" s="224" t="s">
        <v>4472</v>
      </c>
      <c r="L1831" s="224" t="s">
        <v>4472</v>
      </c>
      <c r="M1831" s="227">
        <v>45715</v>
      </c>
      <c r="N1831" s="227">
        <v>45724</v>
      </c>
      <c r="O1831" s="227">
        <v>46088</v>
      </c>
      <c r="P1831" s="229">
        <v>28</v>
      </c>
      <c r="Q1831" s="225">
        <v>5000</v>
      </c>
      <c r="R1831" s="232">
        <v>0.08</v>
      </c>
      <c r="S1831" s="225">
        <v>400</v>
      </c>
      <c r="T1831" s="233">
        <v>11200</v>
      </c>
      <c r="U1831" s="233">
        <v>1120</v>
      </c>
      <c r="V1831" s="233">
        <v>0.1</v>
      </c>
      <c r="W1831" s="233">
        <v>5600</v>
      </c>
      <c r="X1831" s="233">
        <v>0.5</v>
      </c>
      <c r="Y1831" s="233">
        <v>2800</v>
      </c>
      <c r="Z1831" s="236">
        <v>0.25</v>
      </c>
      <c r="AA1831" s="233">
        <v>2800</v>
      </c>
      <c r="AB1831" s="233">
        <v>0.25</v>
      </c>
      <c r="AC1831" s="233">
        <v>4480</v>
      </c>
      <c r="AD1831" s="232">
        <v>0.4</v>
      </c>
      <c r="AE1831" s="147">
        <v>1120</v>
      </c>
      <c r="AF1831" s="250"/>
      <c r="AH1831" s="224" t="s">
        <v>50</v>
      </c>
    </row>
    <row r="1832" s="114" customFormat="1" ht="48" spans="1:34">
      <c r="A1832" s="223">
        <v>356</v>
      </c>
      <c r="B1832" s="223" t="s">
        <v>49</v>
      </c>
      <c r="C1832" s="223" t="s">
        <v>4413</v>
      </c>
      <c r="D1832" s="224" t="s">
        <v>50</v>
      </c>
      <c r="E1832" s="224" t="s">
        <v>69</v>
      </c>
      <c r="F1832" s="225" t="s">
        <v>3763</v>
      </c>
      <c r="G1832" s="224" t="s">
        <v>117</v>
      </c>
      <c r="H1832" s="249" t="s">
        <v>4473</v>
      </c>
      <c r="I1832" s="224" t="s">
        <v>4474</v>
      </c>
      <c r="J1832" s="224" t="s">
        <v>4474</v>
      </c>
      <c r="K1832" s="224" t="s">
        <v>4442</v>
      </c>
      <c r="L1832" s="224" t="s">
        <v>4442</v>
      </c>
      <c r="M1832" s="227">
        <v>45826</v>
      </c>
      <c r="N1832" s="227">
        <v>45826</v>
      </c>
      <c r="O1832" s="227">
        <v>46190</v>
      </c>
      <c r="P1832" s="229">
        <v>80</v>
      </c>
      <c r="Q1832" s="225">
        <v>5000</v>
      </c>
      <c r="R1832" s="232">
        <v>0.08</v>
      </c>
      <c r="S1832" s="225">
        <v>400</v>
      </c>
      <c r="T1832" s="233">
        <v>32000</v>
      </c>
      <c r="U1832" s="233">
        <v>3200</v>
      </c>
      <c r="V1832" s="233">
        <v>0.1</v>
      </c>
      <c r="W1832" s="233">
        <v>16000</v>
      </c>
      <c r="X1832" s="233">
        <v>0.5</v>
      </c>
      <c r="Y1832" s="233">
        <v>8000</v>
      </c>
      <c r="Z1832" s="236">
        <v>0.25</v>
      </c>
      <c r="AA1832" s="233">
        <v>8000</v>
      </c>
      <c r="AB1832" s="233">
        <v>0.25</v>
      </c>
      <c r="AC1832" s="233">
        <v>12800</v>
      </c>
      <c r="AD1832" s="232">
        <v>0.4</v>
      </c>
      <c r="AE1832" s="147">
        <v>3200</v>
      </c>
      <c r="AF1832" s="250"/>
      <c r="AH1832" s="224" t="s">
        <v>50</v>
      </c>
    </row>
    <row r="1833" s="114" customFormat="1" ht="48" spans="1:34">
      <c r="A1833" s="223">
        <v>357</v>
      </c>
      <c r="B1833" s="223" t="s">
        <v>49</v>
      </c>
      <c r="C1833" s="223" t="s">
        <v>4402</v>
      </c>
      <c r="D1833" s="224" t="s">
        <v>50</v>
      </c>
      <c r="E1833" s="224" t="s">
        <v>69</v>
      </c>
      <c r="F1833" s="225" t="s">
        <v>3763</v>
      </c>
      <c r="G1833" s="224" t="s">
        <v>117</v>
      </c>
      <c r="H1833" s="249" t="s">
        <v>4475</v>
      </c>
      <c r="I1833" s="224" t="s">
        <v>4476</v>
      </c>
      <c r="J1833" s="224" t="s">
        <v>4476</v>
      </c>
      <c r="K1833" s="224" t="s">
        <v>4477</v>
      </c>
      <c r="L1833" s="224" t="s">
        <v>4477</v>
      </c>
      <c r="M1833" s="227">
        <v>45776</v>
      </c>
      <c r="N1833" s="227">
        <v>45777</v>
      </c>
      <c r="O1833" s="227">
        <v>46141</v>
      </c>
      <c r="P1833" s="229">
        <v>148</v>
      </c>
      <c r="Q1833" s="225">
        <v>5000</v>
      </c>
      <c r="R1833" s="232">
        <v>0.08</v>
      </c>
      <c r="S1833" s="225">
        <v>400</v>
      </c>
      <c r="T1833" s="233">
        <v>59200</v>
      </c>
      <c r="U1833" s="233">
        <v>5920</v>
      </c>
      <c r="V1833" s="233">
        <v>0.1</v>
      </c>
      <c r="W1833" s="233">
        <v>29600</v>
      </c>
      <c r="X1833" s="233">
        <v>0.5</v>
      </c>
      <c r="Y1833" s="233">
        <v>14800</v>
      </c>
      <c r="Z1833" s="236">
        <v>0.25</v>
      </c>
      <c r="AA1833" s="233">
        <v>14800</v>
      </c>
      <c r="AB1833" s="233">
        <v>0.25</v>
      </c>
      <c r="AC1833" s="233">
        <v>23680</v>
      </c>
      <c r="AD1833" s="232">
        <v>0.4</v>
      </c>
      <c r="AE1833" s="147">
        <v>5920</v>
      </c>
      <c r="AF1833" s="250"/>
      <c r="AH1833" s="224" t="s">
        <v>50</v>
      </c>
    </row>
    <row r="1834" s="114" customFormat="1" ht="48" spans="1:34">
      <c r="A1834" s="223">
        <v>358</v>
      </c>
      <c r="B1834" s="223" t="s">
        <v>49</v>
      </c>
      <c r="C1834" s="223" t="s">
        <v>4413</v>
      </c>
      <c r="D1834" s="224" t="s">
        <v>50</v>
      </c>
      <c r="E1834" s="224" t="s">
        <v>69</v>
      </c>
      <c r="F1834" s="225" t="s">
        <v>3763</v>
      </c>
      <c r="G1834" s="224" t="s">
        <v>117</v>
      </c>
      <c r="H1834" s="249" t="s">
        <v>4478</v>
      </c>
      <c r="I1834" s="224" t="s">
        <v>4479</v>
      </c>
      <c r="J1834" s="224" t="s">
        <v>4479</v>
      </c>
      <c r="K1834" s="224" t="s">
        <v>4480</v>
      </c>
      <c r="L1834" s="224" t="s">
        <v>4480</v>
      </c>
      <c r="M1834" s="227">
        <v>45765</v>
      </c>
      <c r="N1834" s="227">
        <v>45766</v>
      </c>
      <c r="O1834" s="227">
        <v>46130</v>
      </c>
      <c r="P1834" s="229">
        <v>26</v>
      </c>
      <c r="Q1834" s="225">
        <v>5000</v>
      </c>
      <c r="R1834" s="232">
        <v>0.08</v>
      </c>
      <c r="S1834" s="225">
        <v>400</v>
      </c>
      <c r="T1834" s="233">
        <v>10400</v>
      </c>
      <c r="U1834" s="233">
        <v>1040</v>
      </c>
      <c r="V1834" s="233">
        <v>0.1</v>
      </c>
      <c r="W1834" s="233">
        <v>5200</v>
      </c>
      <c r="X1834" s="233">
        <v>0.5</v>
      </c>
      <c r="Y1834" s="233">
        <v>2600</v>
      </c>
      <c r="Z1834" s="236">
        <v>0.25</v>
      </c>
      <c r="AA1834" s="233">
        <v>2600</v>
      </c>
      <c r="AB1834" s="233">
        <v>0.25</v>
      </c>
      <c r="AC1834" s="233">
        <v>4160</v>
      </c>
      <c r="AD1834" s="232">
        <v>0.4</v>
      </c>
      <c r="AE1834" s="147">
        <v>1040</v>
      </c>
      <c r="AF1834" s="250"/>
      <c r="AH1834" s="224" t="s">
        <v>50</v>
      </c>
    </row>
    <row r="1835" s="114" customFormat="1" ht="48" spans="1:34">
      <c r="A1835" s="223">
        <v>359</v>
      </c>
      <c r="B1835" s="223" t="s">
        <v>49</v>
      </c>
      <c r="C1835" s="223" t="s">
        <v>4420</v>
      </c>
      <c r="D1835" s="224" t="s">
        <v>50</v>
      </c>
      <c r="E1835" s="224" t="s">
        <v>69</v>
      </c>
      <c r="F1835" s="225" t="s">
        <v>3763</v>
      </c>
      <c r="G1835" s="224" t="s">
        <v>117</v>
      </c>
      <c r="H1835" s="249" t="s">
        <v>4481</v>
      </c>
      <c r="I1835" s="224" t="s">
        <v>4482</v>
      </c>
      <c r="J1835" s="224" t="s">
        <v>4482</v>
      </c>
      <c r="K1835" s="224" t="s">
        <v>4423</v>
      </c>
      <c r="L1835" s="224" t="s">
        <v>4423</v>
      </c>
      <c r="M1835" s="227">
        <v>45660</v>
      </c>
      <c r="N1835" s="227">
        <v>45662</v>
      </c>
      <c r="O1835" s="227">
        <v>46026</v>
      </c>
      <c r="P1835" s="229">
        <v>80</v>
      </c>
      <c r="Q1835" s="225">
        <v>5000</v>
      </c>
      <c r="R1835" s="232">
        <v>0.08</v>
      </c>
      <c r="S1835" s="225">
        <v>400</v>
      </c>
      <c r="T1835" s="233">
        <v>32000</v>
      </c>
      <c r="U1835" s="233">
        <v>3200</v>
      </c>
      <c r="V1835" s="233">
        <v>0.1</v>
      </c>
      <c r="W1835" s="233">
        <v>16000</v>
      </c>
      <c r="X1835" s="233">
        <v>0.5</v>
      </c>
      <c r="Y1835" s="233">
        <v>8000</v>
      </c>
      <c r="Z1835" s="236">
        <v>0.25</v>
      </c>
      <c r="AA1835" s="233">
        <v>8000</v>
      </c>
      <c r="AB1835" s="233">
        <v>0.25</v>
      </c>
      <c r="AC1835" s="233">
        <v>12800</v>
      </c>
      <c r="AD1835" s="232">
        <v>0.4</v>
      </c>
      <c r="AE1835" s="147">
        <v>3200</v>
      </c>
      <c r="AF1835" s="250"/>
      <c r="AH1835" s="224" t="s">
        <v>50</v>
      </c>
    </row>
    <row r="1836" s="114" customFormat="1" ht="48" spans="1:34">
      <c r="A1836" s="223">
        <v>360</v>
      </c>
      <c r="B1836" s="223" t="s">
        <v>49</v>
      </c>
      <c r="C1836" s="223" t="s">
        <v>4420</v>
      </c>
      <c r="D1836" s="224" t="s">
        <v>50</v>
      </c>
      <c r="E1836" s="224" t="s">
        <v>69</v>
      </c>
      <c r="F1836" s="225" t="s">
        <v>3763</v>
      </c>
      <c r="G1836" s="224" t="s">
        <v>117</v>
      </c>
      <c r="H1836" s="249" t="s">
        <v>4483</v>
      </c>
      <c r="I1836" s="224" t="s">
        <v>4484</v>
      </c>
      <c r="J1836" s="224" t="s">
        <v>4484</v>
      </c>
      <c r="K1836" s="224" t="s">
        <v>4485</v>
      </c>
      <c r="L1836" s="224" t="s">
        <v>4485</v>
      </c>
      <c r="M1836" s="227">
        <v>45803</v>
      </c>
      <c r="N1836" s="227">
        <v>45804</v>
      </c>
      <c r="O1836" s="227">
        <v>46168</v>
      </c>
      <c r="P1836" s="229">
        <v>60</v>
      </c>
      <c r="Q1836" s="225">
        <v>5000</v>
      </c>
      <c r="R1836" s="232">
        <v>0.08</v>
      </c>
      <c r="S1836" s="225">
        <v>400</v>
      </c>
      <c r="T1836" s="233">
        <v>24000</v>
      </c>
      <c r="U1836" s="233">
        <v>2400</v>
      </c>
      <c r="V1836" s="233">
        <v>0.1</v>
      </c>
      <c r="W1836" s="233">
        <v>12000</v>
      </c>
      <c r="X1836" s="233">
        <v>0.5</v>
      </c>
      <c r="Y1836" s="233">
        <v>6000</v>
      </c>
      <c r="Z1836" s="236">
        <v>0.25</v>
      </c>
      <c r="AA1836" s="233">
        <v>6000</v>
      </c>
      <c r="AB1836" s="233">
        <v>0.25</v>
      </c>
      <c r="AC1836" s="233">
        <v>9600</v>
      </c>
      <c r="AD1836" s="232">
        <v>0.4</v>
      </c>
      <c r="AE1836" s="147">
        <v>2400</v>
      </c>
      <c r="AF1836" s="250"/>
      <c r="AH1836" s="224" t="s">
        <v>50</v>
      </c>
    </row>
    <row r="1837" s="114" customFormat="1" ht="48" spans="1:34">
      <c r="A1837" s="223">
        <v>361</v>
      </c>
      <c r="B1837" s="223" t="s">
        <v>49</v>
      </c>
      <c r="C1837" s="223" t="s">
        <v>4420</v>
      </c>
      <c r="D1837" s="224" t="s">
        <v>50</v>
      </c>
      <c r="E1837" s="224" t="s">
        <v>69</v>
      </c>
      <c r="F1837" s="225" t="s">
        <v>3763</v>
      </c>
      <c r="G1837" s="224" t="s">
        <v>117</v>
      </c>
      <c r="H1837" s="249" t="s">
        <v>4486</v>
      </c>
      <c r="I1837" s="224" t="s">
        <v>4487</v>
      </c>
      <c r="J1837" s="224" t="s">
        <v>4487</v>
      </c>
      <c r="K1837" s="224" t="s">
        <v>4431</v>
      </c>
      <c r="L1837" s="224" t="s">
        <v>4431</v>
      </c>
      <c r="M1837" s="227">
        <v>45882</v>
      </c>
      <c r="N1837" s="227">
        <v>45925</v>
      </c>
      <c r="O1837" s="227">
        <v>46289</v>
      </c>
      <c r="P1837" s="229">
        <v>220</v>
      </c>
      <c r="Q1837" s="225">
        <v>5000</v>
      </c>
      <c r="R1837" s="232">
        <v>0.08</v>
      </c>
      <c r="S1837" s="225">
        <v>400</v>
      </c>
      <c r="T1837" s="233">
        <v>88000</v>
      </c>
      <c r="U1837" s="233">
        <v>8800</v>
      </c>
      <c r="V1837" s="233">
        <v>0.1</v>
      </c>
      <c r="W1837" s="233">
        <v>44000</v>
      </c>
      <c r="X1837" s="233">
        <v>0.5</v>
      </c>
      <c r="Y1837" s="233">
        <v>22000</v>
      </c>
      <c r="Z1837" s="236">
        <v>0.25</v>
      </c>
      <c r="AA1837" s="233">
        <v>22000</v>
      </c>
      <c r="AB1837" s="233">
        <v>0.25</v>
      </c>
      <c r="AC1837" s="233">
        <v>35200</v>
      </c>
      <c r="AD1837" s="232">
        <v>0.4</v>
      </c>
      <c r="AE1837" s="147">
        <v>8800</v>
      </c>
      <c r="AF1837" s="250"/>
      <c r="AH1837" s="224" t="s">
        <v>50</v>
      </c>
    </row>
    <row r="1838" s="114" customFormat="1" ht="48" spans="1:34">
      <c r="A1838" s="223">
        <v>362</v>
      </c>
      <c r="B1838" s="223" t="s">
        <v>49</v>
      </c>
      <c r="C1838" s="223" t="s">
        <v>4420</v>
      </c>
      <c r="D1838" s="224" t="s">
        <v>50</v>
      </c>
      <c r="E1838" s="224" t="s">
        <v>69</v>
      </c>
      <c r="F1838" s="225" t="s">
        <v>3763</v>
      </c>
      <c r="G1838" s="224" t="s">
        <v>117</v>
      </c>
      <c r="H1838" s="249" t="s">
        <v>4488</v>
      </c>
      <c r="I1838" s="224" t="s">
        <v>4489</v>
      </c>
      <c r="J1838" s="224" t="s">
        <v>4489</v>
      </c>
      <c r="K1838" s="224" t="s">
        <v>4423</v>
      </c>
      <c r="L1838" s="224" t="s">
        <v>4423</v>
      </c>
      <c r="M1838" s="227">
        <v>45742</v>
      </c>
      <c r="N1838" s="227">
        <v>45747</v>
      </c>
      <c r="O1838" s="227">
        <v>46111</v>
      </c>
      <c r="P1838" s="229">
        <v>38</v>
      </c>
      <c r="Q1838" s="225">
        <v>5000</v>
      </c>
      <c r="R1838" s="232">
        <v>0.08</v>
      </c>
      <c r="S1838" s="225">
        <v>400</v>
      </c>
      <c r="T1838" s="233">
        <v>15200</v>
      </c>
      <c r="U1838" s="233">
        <v>1520</v>
      </c>
      <c r="V1838" s="233">
        <v>0.1</v>
      </c>
      <c r="W1838" s="233">
        <v>7600</v>
      </c>
      <c r="X1838" s="233">
        <v>0.5</v>
      </c>
      <c r="Y1838" s="233">
        <v>3800</v>
      </c>
      <c r="Z1838" s="236">
        <v>0.25</v>
      </c>
      <c r="AA1838" s="233">
        <v>3800</v>
      </c>
      <c r="AB1838" s="233">
        <v>0.25</v>
      </c>
      <c r="AC1838" s="233">
        <v>6080</v>
      </c>
      <c r="AD1838" s="232">
        <v>0.4</v>
      </c>
      <c r="AE1838" s="147">
        <v>1520</v>
      </c>
      <c r="AF1838" s="250"/>
      <c r="AH1838" s="224" t="s">
        <v>50</v>
      </c>
    </row>
    <row r="1839" s="114" customFormat="1" ht="48" spans="1:34">
      <c r="A1839" s="223">
        <v>363</v>
      </c>
      <c r="B1839" s="223" t="s">
        <v>49</v>
      </c>
      <c r="C1839" s="223" t="s">
        <v>4420</v>
      </c>
      <c r="D1839" s="224" t="s">
        <v>50</v>
      </c>
      <c r="E1839" s="224" t="s">
        <v>69</v>
      </c>
      <c r="F1839" s="225" t="s">
        <v>3763</v>
      </c>
      <c r="G1839" s="224" t="s">
        <v>117</v>
      </c>
      <c r="H1839" s="249" t="s">
        <v>4490</v>
      </c>
      <c r="I1839" s="224" t="s">
        <v>4491</v>
      </c>
      <c r="J1839" s="224" t="s">
        <v>4491</v>
      </c>
      <c r="K1839" s="224" t="s">
        <v>4423</v>
      </c>
      <c r="L1839" s="224" t="s">
        <v>4423</v>
      </c>
      <c r="M1839" s="227">
        <v>45672</v>
      </c>
      <c r="N1839" s="227">
        <v>45716</v>
      </c>
      <c r="O1839" s="227">
        <v>46080</v>
      </c>
      <c r="P1839" s="229">
        <v>80</v>
      </c>
      <c r="Q1839" s="225">
        <v>5000</v>
      </c>
      <c r="R1839" s="232">
        <v>0.08</v>
      </c>
      <c r="S1839" s="225">
        <v>400</v>
      </c>
      <c r="T1839" s="233">
        <v>32000</v>
      </c>
      <c r="U1839" s="233">
        <v>3200</v>
      </c>
      <c r="V1839" s="233">
        <v>0.1</v>
      </c>
      <c r="W1839" s="233">
        <v>16000</v>
      </c>
      <c r="X1839" s="233">
        <v>0.5</v>
      </c>
      <c r="Y1839" s="233">
        <v>8000</v>
      </c>
      <c r="Z1839" s="236">
        <v>0.25</v>
      </c>
      <c r="AA1839" s="233">
        <v>8000</v>
      </c>
      <c r="AB1839" s="233">
        <v>0.25</v>
      </c>
      <c r="AC1839" s="233">
        <v>12800</v>
      </c>
      <c r="AD1839" s="232">
        <v>0.4</v>
      </c>
      <c r="AE1839" s="147">
        <v>3200</v>
      </c>
      <c r="AF1839" s="250"/>
      <c r="AH1839" s="224" t="s">
        <v>50</v>
      </c>
    </row>
    <row r="1840" s="114" customFormat="1" ht="48" spans="1:34">
      <c r="A1840" s="223">
        <v>364</v>
      </c>
      <c r="B1840" s="223" t="s">
        <v>49</v>
      </c>
      <c r="C1840" s="223" t="s">
        <v>4413</v>
      </c>
      <c r="D1840" s="224" t="s">
        <v>50</v>
      </c>
      <c r="E1840" s="224" t="s">
        <v>69</v>
      </c>
      <c r="F1840" s="225" t="s">
        <v>3763</v>
      </c>
      <c r="G1840" s="224" t="s">
        <v>117</v>
      </c>
      <c r="H1840" s="249" t="s">
        <v>4492</v>
      </c>
      <c r="I1840" s="224" t="s">
        <v>4493</v>
      </c>
      <c r="J1840" s="224" t="s">
        <v>4493</v>
      </c>
      <c r="K1840" s="224" t="s">
        <v>4494</v>
      </c>
      <c r="L1840" s="224" t="s">
        <v>4494</v>
      </c>
      <c r="M1840" s="227">
        <v>45799</v>
      </c>
      <c r="N1840" s="227">
        <v>45801</v>
      </c>
      <c r="O1840" s="227">
        <v>46165</v>
      </c>
      <c r="P1840" s="229">
        <v>699</v>
      </c>
      <c r="Q1840" s="225">
        <v>5000</v>
      </c>
      <c r="R1840" s="232">
        <v>0.08</v>
      </c>
      <c r="S1840" s="225">
        <v>400</v>
      </c>
      <c r="T1840" s="233">
        <v>279600</v>
      </c>
      <c r="U1840" s="233">
        <v>27960</v>
      </c>
      <c r="V1840" s="233">
        <v>0.1</v>
      </c>
      <c r="W1840" s="233">
        <v>139800</v>
      </c>
      <c r="X1840" s="233">
        <v>0.5</v>
      </c>
      <c r="Y1840" s="233">
        <v>69900</v>
      </c>
      <c r="Z1840" s="236">
        <v>0.25</v>
      </c>
      <c r="AA1840" s="233">
        <v>69900</v>
      </c>
      <c r="AB1840" s="233">
        <v>0.25</v>
      </c>
      <c r="AC1840" s="233">
        <v>111840</v>
      </c>
      <c r="AD1840" s="232">
        <v>0.4</v>
      </c>
      <c r="AE1840" s="147">
        <v>27960</v>
      </c>
      <c r="AF1840" s="250"/>
      <c r="AH1840" s="224" t="s">
        <v>50</v>
      </c>
    </row>
    <row r="1841" s="114" customFormat="1" ht="48" spans="1:34">
      <c r="A1841" s="223">
        <v>365</v>
      </c>
      <c r="B1841" s="223" t="s">
        <v>49</v>
      </c>
      <c r="C1841" s="223" t="s">
        <v>4420</v>
      </c>
      <c r="D1841" s="224" t="s">
        <v>50</v>
      </c>
      <c r="E1841" s="224" t="s">
        <v>69</v>
      </c>
      <c r="F1841" s="225" t="s">
        <v>3763</v>
      </c>
      <c r="G1841" s="224" t="s">
        <v>117</v>
      </c>
      <c r="H1841" s="249" t="s">
        <v>4495</v>
      </c>
      <c r="I1841" s="224" t="s">
        <v>4496</v>
      </c>
      <c r="J1841" s="224" t="s">
        <v>4496</v>
      </c>
      <c r="K1841" s="224" t="s">
        <v>4431</v>
      </c>
      <c r="L1841" s="224" t="s">
        <v>4431</v>
      </c>
      <c r="M1841" s="227">
        <v>45882</v>
      </c>
      <c r="N1841" s="227">
        <v>45927</v>
      </c>
      <c r="O1841" s="227">
        <v>46291</v>
      </c>
      <c r="P1841" s="229">
        <v>155</v>
      </c>
      <c r="Q1841" s="225">
        <v>5000</v>
      </c>
      <c r="R1841" s="232">
        <v>0.08</v>
      </c>
      <c r="S1841" s="225">
        <v>400</v>
      </c>
      <c r="T1841" s="233">
        <v>62000</v>
      </c>
      <c r="U1841" s="233">
        <v>6200</v>
      </c>
      <c r="V1841" s="233">
        <v>0.1</v>
      </c>
      <c r="W1841" s="233">
        <v>31000</v>
      </c>
      <c r="X1841" s="233">
        <v>0.5</v>
      </c>
      <c r="Y1841" s="233">
        <v>15500</v>
      </c>
      <c r="Z1841" s="236">
        <v>0.25</v>
      </c>
      <c r="AA1841" s="233">
        <v>15500</v>
      </c>
      <c r="AB1841" s="233">
        <v>0.25</v>
      </c>
      <c r="AC1841" s="233">
        <v>24800</v>
      </c>
      <c r="AD1841" s="232">
        <v>0.4</v>
      </c>
      <c r="AE1841" s="147">
        <v>6200</v>
      </c>
      <c r="AF1841" s="250"/>
      <c r="AH1841" s="224" t="s">
        <v>50</v>
      </c>
    </row>
    <row r="1842" s="114" customFormat="1" ht="48" spans="1:34">
      <c r="A1842" s="223">
        <v>366</v>
      </c>
      <c r="B1842" s="223" t="s">
        <v>49</v>
      </c>
      <c r="C1842" s="223" t="s">
        <v>4420</v>
      </c>
      <c r="D1842" s="224" t="s">
        <v>50</v>
      </c>
      <c r="E1842" s="224" t="s">
        <v>69</v>
      </c>
      <c r="F1842" s="225" t="s">
        <v>3763</v>
      </c>
      <c r="G1842" s="224" t="s">
        <v>117</v>
      </c>
      <c r="H1842" s="249" t="s">
        <v>4497</v>
      </c>
      <c r="I1842" s="224" t="s">
        <v>4498</v>
      </c>
      <c r="J1842" s="224" t="s">
        <v>4498</v>
      </c>
      <c r="K1842" s="224" t="s">
        <v>4431</v>
      </c>
      <c r="L1842" s="224" t="s">
        <v>4431</v>
      </c>
      <c r="M1842" s="227">
        <v>45861</v>
      </c>
      <c r="N1842" s="227">
        <v>45867</v>
      </c>
      <c r="O1842" s="227">
        <v>46231</v>
      </c>
      <c r="P1842" s="229">
        <v>80</v>
      </c>
      <c r="Q1842" s="225">
        <v>5000</v>
      </c>
      <c r="R1842" s="232">
        <v>0.08</v>
      </c>
      <c r="S1842" s="225">
        <v>400</v>
      </c>
      <c r="T1842" s="233">
        <v>32000</v>
      </c>
      <c r="U1842" s="233">
        <v>3200</v>
      </c>
      <c r="V1842" s="233">
        <v>0.1</v>
      </c>
      <c r="W1842" s="233">
        <v>16000</v>
      </c>
      <c r="X1842" s="233">
        <v>0.5</v>
      </c>
      <c r="Y1842" s="233">
        <v>8000</v>
      </c>
      <c r="Z1842" s="236">
        <v>0.25</v>
      </c>
      <c r="AA1842" s="233">
        <v>8000</v>
      </c>
      <c r="AB1842" s="233">
        <v>0.25</v>
      </c>
      <c r="AC1842" s="233">
        <v>12800</v>
      </c>
      <c r="AD1842" s="232">
        <v>0.4</v>
      </c>
      <c r="AE1842" s="147">
        <v>3200</v>
      </c>
      <c r="AF1842" s="250"/>
      <c r="AH1842" s="224" t="s">
        <v>50</v>
      </c>
    </row>
    <row r="1843" s="114" customFormat="1" ht="48" spans="1:34">
      <c r="A1843" s="223">
        <v>367</v>
      </c>
      <c r="B1843" s="223" t="s">
        <v>49</v>
      </c>
      <c r="C1843" s="223" t="s">
        <v>4420</v>
      </c>
      <c r="D1843" s="224" t="s">
        <v>50</v>
      </c>
      <c r="E1843" s="224" t="s">
        <v>69</v>
      </c>
      <c r="F1843" s="225" t="s">
        <v>3763</v>
      </c>
      <c r="G1843" s="224" t="s">
        <v>117</v>
      </c>
      <c r="H1843" s="249" t="s">
        <v>4499</v>
      </c>
      <c r="I1843" s="224" t="s">
        <v>4500</v>
      </c>
      <c r="J1843" s="224" t="s">
        <v>4500</v>
      </c>
      <c r="K1843" s="224" t="s">
        <v>4423</v>
      </c>
      <c r="L1843" s="224" t="s">
        <v>4423</v>
      </c>
      <c r="M1843" s="227">
        <v>45679</v>
      </c>
      <c r="N1843" s="227">
        <v>45692</v>
      </c>
      <c r="O1843" s="227">
        <v>46056</v>
      </c>
      <c r="P1843" s="229">
        <v>100</v>
      </c>
      <c r="Q1843" s="225">
        <v>5000</v>
      </c>
      <c r="R1843" s="232">
        <v>0.08</v>
      </c>
      <c r="S1843" s="225">
        <v>400</v>
      </c>
      <c r="T1843" s="233">
        <v>40000</v>
      </c>
      <c r="U1843" s="233">
        <v>4000</v>
      </c>
      <c r="V1843" s="233">
        <v>0.1</v>
      </c>
      <c r="W1843" s="233">
        <v>20000</v>
      </c>
      <c r="X1843" s="233">
        <v>0.5</v>
      </c>
      <c r="Y1843" s="233">
        <v>10000</v>
      </c>
      <c r="Z1843" s="236">
        <v>0.25</v>
      </c>
      <c r="AA1843" s="233">
        <v>10000</v>
      </c>
      <c r="AB1843" s="233">
        <v>0.25</v>
      </c>
      <c r="AC1843" s="233">
        <v>16000</v>
      </c>
      <c r="AD1843" s="232">
        <v>0.4</v>
      </c>
      <c r="AE1843" s="147">
        <v>4000</v>
      </c>
      <c r="AF1843" s="250"/>
      <c r="AH1843" s="224" t="s">
        <v>50</v>
      </c>
    </row>
    <row r="1844" s="114" customFormat="1" ht="48" spans="1:34">
      <c r="A1844" s="223">
        <v>368</v>
      </c>
      <c r="B1844" s="223" t="s">
        <v>49</v>
      </c>
      <c r="C1844" s="223" t="s">
        <v>4413</v>
      </c>
      <c r="D1844" s="224" t="s">
        <v>50</v>
      </c>
      <c r="E1844" s="224" t="s">
        <v>69</v>
      </c>
      <c r="F1844" s="225" t="s">
        <v>3763</v>
      </c>
      <c r="G1844" s="224" t="s">
        <v>117</v>
      </c>
      <c r="H1844" s="249" t="s">
        <v>4501</v>
      </c>
      <c r="I1844" s="224" t="s">
        <v>4502</v>
      </c>
      <c r="J1844" s="224" t="s">
        <v>4502</v>
      </c>
      <c r="K1844" s="224" t="s">
        <v>4442</v>
      </c>
      <c r="L1844" s="224" t="s">
        <v>4442</v>
      </c>
      <c r="M1844" s="227">
        <v>45798</v>
      </c>
      <c r="N1844" s="227">
        <v>45801</v>
      </c>
      <c r="O1844" s="227">
        <v>46165</v>
      </c>
      <c r="P1844" s="229">
        <v>30</v>
      </c>
      <c r="Q1844" s="225">
        <v>5000</v>
      </c>
      <c r="R1844" s="232">
        <v>0.08</v>
      </c>
      <c r="S1844" s="225">
        <v>400</v>
      </c>
      <c r="T1844" s="233">
        <v>12000</v>
      </c>
      <c r="U1844" s="233">
        <v>1200</v>
      </c>
      <c r="V1844" s="233">
        <v>0.1</v>
      </c>
      <c r="W1844" s="233">
        <v>6000</v>
      </c>
      <c r="X1844" s="233">
        <v>0.5</v>
      </c>
      <c r="Y1844" s="233">
        <v>3000</v>
      </c>
      <c r="Z1844" s="236">
        <v>0.25</v>
      </c>
      <c r="AA1844" s="233">
        <v>3000</v>
      </c>
      <c r="AB1844" s="233">
        <v>0.25</v>
      </c>
      <c r="AC1844" s="233">
        <v>4800</v>
      </c>
      <c r="AD1844" s="232">
        <v>0.4</v>
      </c>
      <c r="AE1844" s="147">
        <v>1200</v>
      </c>
      <c r="AF1844" s="250"/>
      <c r="AH1844" s="224" t="s">
        <v>50</v>
      </c>
    </row>
    <row r="1845" s="114" customFormat="1" ht="48" spans="1:34">
      <c r="A1845" s="223">
        <v>369</v>
      </c>
      <c r="B1845" s="223" t="s">
        <v>49</v>
      </c>
      <c r="C1845" s="223" t="s">
        <v>4413</v>
      </c>
      <c r="D1845" s="224" t="s">
        <v>50</v>
      </c>
      <c r="E1845" s="224" t="s">
        <v>69</v>
      </c>
      <c r="F1845" s="225" t="s">
        <v>3763</v>
      </c>
      <c r="G1845" s="224" t="s">
        <v>117</v>
      </c>
      <c r="H1845" s="249" t="s">
        <v>4503</v>
      </c>
      <c r="I1845" s="224" t="s">
        <v>4504</v>
      </c>
      <c r="J1845" s="224" t="s">
        <v>4504</v>
      </c>
      <c r="K1845" s="224" t="s">
        <v>4442</v>
      </c>
      <c r="L1845" s="224" t="s">
        <v>4442</v>
      </c>
      <c r="M1845" s="227">
        <v>45800</v>
      </c>
      <c r="N1845" s="227">
        <v>45801</v>
      </c>
      <c r="O1845" s="227">
        <v>46165</v>
      </c>
      <c r="P1845" s="229">
        <v>50</v>
      </c>
      <c r="Q1845" s="225">
        <v>5000</v>
      </c>
      <c r="R1845" s="232">
        <v>0.08</v>
      </c>
      <c r="S1845" s="225">
        <v>400</v>
      </c>
      <c r="T1845" s="233">
        <v>20000</v>
      </c>
      <c r="U1845" s="233">
        <v>2000</v>
      </c>
      <c r="V1845" s="233">
        <v>0.1</v>
      </c>
      <c r="W1845" s="233">
        <v>10000</v>
      </c>
      <c r="X1845" s="233">
        <v>0.5</v>
      </c>
      <c r="Y1845" s="233">
        <v>5000</v>
      </c>
      <c r="Z1845" s="236">
        <v>0.25</v>
      </c>
      <c r="AA1845" s="233">
        <v>5000</v>
      </c>
      <c r="AB1845" s="233">
        <v>0.25</v>
      </c>
      <c r="AC1845" s="233">
        <v>8000</v>
      </c>
      <c r="AD1845" s="232">
        <v>0.4</v>
      </c>
      <c r="AE1845" s="147">
        <v>2000</v>
      </c>
      <c r="AF1845" s="250"/>
      <c r="AH1845" s="224" t="s">
        <v>50</v>
      </c>
    </row>
    <row r="1846" s="114" customFormat="1" ht="48" spans="1:34">
      <c r="A1846" s="223">
        <v>370</v>
      </c>
      <c r="B1846" s="223" t="s">
        <v>49</v>
      </c>
      <c r="C1846" s="223" t="s">
        <v>4413</v>
      </c>
      <c r="D1846" s="224" t="s">
        <v>50</v>
      </c>
      <c r="E1846" s="224" t="s">
        <v>69</v>
      </c>
      <c r="F1846" s="225" t="s">
        <v>3763</v>
      </c>
      <c r="G1846" s="224" t="s">
        <v>117</v>
      </c>
      <c r="H1846" s="249" t="s">
        <v>4505</v>
      </c>
      <c r="I1846" s="224" t="s">
        <v>4506</v>
      </c>
      <c r="J1846" s="224" t="s">
        <v>4506</v>
      </c>
      <c r="K1846" s="224" t="s">
        <v>4426</v>
      </c>
      <c r="L1846" s="224" t="s">
        <v>4426</v>
      </c>
      <c r="M1846" s="227">
        <v>45714</v>
      </c>
      <c r="N1846" s="227">
        <v>45716</v>
      </c>
      <c r="O1846" s="227">
        <v>46080</v>
      </c>
      <c r="P1846" s="229">
        <v>1081</v>
      </c>
      <c r="Q1846" s="225">
        <v>5000</v>
      </c>
      <c r="R1846" s="232">
        <v>0.08</v>
      </c>
      <c r="S1846" s="225">
        <v>400</v>
      </c>
      <c r="T1846" s="233">
        <v>432400</v>
      </c>
      <c r="U1846" s="233">
        <v>43240</v>
      </c>
      <c r="V1846" s="233">
        <v>0.1</v>
      </c>
      <c r="W1846" s="233">
        <v>216200</v>
      </c>
      <c r="X1846" s="233">
        <v>0.5</v>
      </c>
      <c r="Y1846" s="233">
        <v>108100</v>
      </c>
      <c r="Z1846" s="236">
        <v>0.25</v>
      </c>
      <c r="AA1846" s="233">
        <v>108100</v>
      </c>
      <c r="AB1846" s="233">
        <v>0.25</v>
      </c>
      <c r="AC1846" s="233">
        <v>172960</v>
      </c>
      <c r="AD1846" s="232">
        <v>0.4</v>
      </c>
      <c r="AE1846" s="147">
        <v>43240</v>
      </c>
      <c r="AF1846" s="250"/>
      <c r="AH1846" s="224" t="s">
        <v>50</v>
      </c>
    </row>
    <row r="1847" s="114" customFormat="1" ht="48" spans="1:34">
      <c r="A1847" s="223">
        <v>371</v>
      </c>
      <c r="B1847" s="223" t="s">
        <v>49</v>
      </c>
      <c r="C1847" s="223" t="s">
        <v>4420</v>
      </c>
      <c r="D1847" s="224" t="s">
        <v>50</v>
      </c>
      <c r="E1847" s="224" t="s">
        <v>69</v>
      </c>
      <c r="F1847" s="225" t="s">
        <v>3763</v>
      </c>
      <c r="G1847" s="224" t="s">
        <v>117</v>
      </c>
      <c r="H1847" s="249" t="s">
        <v>4507</v>
      </c>
      <c r="I1847" s="224" t="s">
        <v>4508</v>
      </c>
      <c r="J1847" s="224" t="s">
        <v>4508</v>
      </c>
      <c r="K1847" s="224" t="s">
        <v>4423</v>
      </c>
      <c r="L1847" s="224" t="s">
        <v>4423</v>
      </c>
      <c r="M1847" s="227">
        <v>45680</v>
      </c>
      <c r="N1847" s="227">
        <v>45702</v>
      </c>
      <c r="O1847" s="227">
        <v>46066</v>
      </c>
      <c r="P1847" s="229">
        <v>774</v>
      </c>
      <c r="Q1847" s="225">
        <v>5000</v>
      </c>
      <c r="R1847" s="232">
        <v>0.08</v>
      </c>
      <c r="S1847" s="225">
        <v>400</v>
      </c>
      <c r="T1847" s="233">
        <v>309600</v>
      </c>
      <c r="U1847" s="233">
        <v>30960</v>
      </c>
      <c r="V1847" s="233">
        <v>0.1</v>
      </c>
      <c r="W1847" s="233">
        <v>154800</v>
      </c>
      <c r="X1847" s="233">
        <v>0.5</v>
      </c>
      <c r="Y1847" s="233">
        <v>77400</v>
      </c>
      <c r="Z1847" s="236">
        <v>0.25</v>
      </c>
      <c r="AA1847" s="233">
        <v>77400</v>
      </c>
      <c r="AB1847" s="233">
        <v>0.25</v>
      </c>
      <c r="AC1847" s="233">
        <v>123840</v>
      </c>
      <c r="AD1847" s="232">
        <v>0.4</v>
      </c>
      <c r="AE1847" s="147">
        <v>30960</v>
      </c>
      <c r="AF1847" s="250"/>
      <c r="AH1847" s="224" t="s">
        <v>50</v>
      </c>
    </row>
    <row r="1848" s="114" customFormat="1" ht="48" spans="1:34">
      <c r="A1848" s="223">
        <v>372</v>
      </c>
      <c r="B1848" s="223" t="s">
        <v>49</v>
      </c>
      <c r="C1848" s="223" t="s">
        <v>4420</v>
      </c>
      <c r="D1848" s="224" t="s">
        <v>50</v>
      </c>
      <c r="E1848" s="224" t="s">
        <v>69</v>
      </c>
      <c r="F1848" s="225" t="s">
        <v>3763</v>
      </c>
      <c r="G1848" s="224" t="s">
        <v>117</v>
      </c>
      <c r="H1848" s="249" t="s">
        <v>4509</v>
      </c>
      <c r="I1848" s="224" t="s">
        <v>4510</v>
      </c>
      <c r="J1848" s="224" t="s">
        <v>4510</v>
      </c>
      <c r="K1848" s="224" t="s">
        <v>4423</v>
      </c>
      <c r="L1848" s="224" t="s">
        <v>4423</v>
      </c>
      <c r="M1848" s="227">
        <v>45666</v>
      </c>
      <c r="N1848" s="227">
        <v>45692</v>
      </c>
      <c r="O1848" s="227">
        <v>46056</v>
      </c>
      <c r="P1848" s="229">
        <v>50</v>
      </c>
      <c r="Q1848" s="225">
        <v>5000</v>
      </c>
      <c r="R1848" s="232">
        <v>0.08</v>
      </c>
      <c r="S1848" s="225">
        <v>400</v>
      </c>
      <c r="T1848" s="233">
        <v>20000</v>
      </c>
      <c r="U1848" s="233">
        <v>2000</v>
      </c>
      <c r="V1848" s="233">
        <v>0.1</v>
      </c>
      <c r="W1848" s="233">
        <v>10000</v>
      </c>
      <c r="X1848" s="233">
        <v>0.5</v>
      </c>
      <c r="Y1848" s="233">
        <v>5000</v>
      </c>
      <c r="Z1848" s="236">
        <v>0.25</v>
      </c>
      <c r="AA1848" s="233">
        <v>5000</v>
      </c>
      <c r="AB1848" s="233">
        <v>0.25</v>
      </c>
      <c r="AC1848" s="233">
        <v>8000</v>
      </c>
      <c r="AD1848" s="232">
        <v>0.4</v>
      </c>
      <c r="AE1848" s="147">
        <v>2000</v>
      </c>
      <c r="AF1848" s="250"/>
      <c r="AH1848" s="224" t="s">
        <v>50</v>
      </c>
    </row>
    <row r="1849" s="114" customFormat="1" ht="48" spans="1:34">
      <c r="A1849" s="223">
        <v>373</v>
      </c>
      <c r="B1849" s="223" t="s">
        <v>49</v>
      </c>
      <c r="C1849" s="223" t="s">
        <v>4413</v>
      </c>
      <c r="D1849" s="224" t="s">
        <v>50</v>
      </c>
      <c r="E1849" s="224" t="s">
        <v>69</v>
      </c>
      <c r="F1849" s="225" t="s">
        <v>3763</v>
      </c>
      <c r="G1849" s="224" t="s">
        <v>117</v>
      </c>
      <c r="H1849" s="249" t="s">
        <v>4511</v>
      </c>
      <c r="I1849" s="224" t="s">
        <v>4512</v>
      </c>
      <c r="J1849" s="224" t="s">
        <v>4512</v>
      </c>
      <c r="K1849" s="224" t="s">
        <v>4442</v>
      </c>
      <c r="L1849" s="224" t="s">
        <v>4442</v>
      </c>
      <c r="M1849" s="227">
        <v>45798</v>
      </c>
      <c r="N1849" s="227">
        <v>45801</v>
      </c>
      <c r="O1849" s="227">
        <v>46165</v>
      </c>
      <c r="P1849" s="229">
        <v>25</v>
      </c>
      <c r="Q1849" s="225">
        <v>5000</v>
      </c>
      <c r="R1849" s="232">
        <v>0.08</v>
      </c>
      <c r="S1849" s="225">
        <v>400</v>
      </c>
      <c r="T1849" s="233">
        <v>10000</v>
      </c>
      <c r="U1849" s="233">
        <v>1000</v>
      </c>
      <c r="V1849" s="233">
        <v>0.1</v>
      </c>
      <c r="W1849" s="233">
        <v>5000</v>
      </c>
      <c r="X1849" s="233">
        <v>0.5</v>
      </c>
      <c r="Y1849" s="233">
        <v>2500</v>
      </c>
      <c r="Z1849" s="236">
        <v>0.25</v>
      </c>
      <c r="AA1849" s="233">
        <v>2500</v>
      </c>
      <c r="AB1849" s="233">
        <v>0.25</v>
      </c>
      <c r="AC1849" s="233">
        <v>4000</v>
      </c>
      <c r="AD1849" s="232">
        <v>0.4</v>
      </c>
      <c r="AE1849" s="147">
        <v>1000</v>
      </c>
      <c r="AF1849" s="250"/>
      <c r="AH1849" s="224" t="s">
        <v>50</v>
      </c>
    </row>
    <row r="1850" s="114" customFormat="1" ht="48" spans="1:34">
      <c r="A1850" s="223">
        <v>374</v>
      </c>
      <c r="B1850" s="223" t="s">
        <v>49</v>
      </c>
      <c r="C1850" s="223" t="s">
        <v>4413</v>
      </c>
      <c r="D1850" s="224" t="s">
        <v>50</v>
      </c>
      <c r="E1850" s="224" t="s">
        <v>69</v>
      </c>
      <c r="F1850" s="225" t="s">
        <v>3763</v>
      </c>
      <c r="G1850" s="224" t="s">
        <v>117</v>
      </c>
      <c r="H1850" s="249" t="s">
        <v>4513</v>
      </c>
      <c r="I1850" s="224" t="s">
        <v>4514</v>
      </c>
      <c r="J1850" s="224" t="s">
        <v>4514</v>
      </c>
      <c r="K1850" s="224" t="s">
        <v>4442</v>
      </c>
      <c r="L1850" s="224" t="s">
        <v>4442</v>
      </c>
      <c r="M1850" s="227">
        <v>45798</v>
      </c>
      <c r="N1850" s="227">
        <v>45801</v>
      </c>
      <c r="O1850" s="227">
        <v>46165</v>
      </c>
      <c r="P1850" s="229">
        <v>35</v>
      </c>
      <c r="Q1850" s="225">
        <v>5000</v>
      </c>
      <c r="R1850" s="232">
        <v>0.08</v>
      </c>
      <c r="S1850" s="225">
        <v>400</v>
      </c>
      <c r="T1850" s="233">
        <v>14000</v>
      </c>
      <c r="U1850" s="233">
        <v>1400</v>
      </c>
      <c r="V1850" s="233">
        <v>0.1</v>
      </c>
      <c r="W1850" s="233">
        <v>7000</v>
      </c>
      <c r="X1850" s="233">
        <v>0.5</v>
      </c>
      <c r="Y1850" s="233">
        <v>3500</v>
      </c>
      <c r="Z1850" s="236">
        <v>0.25</v>
      </c>
      <c r="AA1850" s="233">
        <v>3500</v>
      </c>
      <c r="AB1850" s="233">
        <v>0.25</v>
      </c>
      <c r="AC1850" s="233">
        <v>5600</v>
      </c>
      <c r="AD1850" s="232">
        <v>0.4</v>
      </c>
      <c r="AE1850" s="147">
        <v>1400</v>
      </c>
      <c r="AF1850" s="250"/>
      <c r="AH1850" s="224" t="s">
        <v>50</v>
      </c>
    </row>
    <row r="1851" s="114" customFormat="1" ht="48" spans="1:34">
      <c r="A1851" s="223">
        <v>375</v>
      </c>
      <c r="B1851" s="223" t="s">
        <v>49</v>
      </c>
      <c r="C1851" s="223" t="s">
        <v>4413</v>
      </c>
      <c r="D1851" s="224" t="s">
        <v>50</v>
      </c>
      <c r="E1851" s="224" t="s">
        <v>69</v>
      </c>
      <c r="F1851" s="225" t="s">
        <v>3763</v>
      </c>
      <c r="G1851" s="224" t="s">
        <v>117</v>
      </c>
      <c r="H1851" s="249" t="s">
        <v>4515</v>
      </c>
      <c r="I1851" s="224" t="s">
        <v>4516</v>
      </c>
      <c r="J1851" s="224" t="s">
        <v>4516</v>
      </c>
      <c r="K1851" s="224" t="s">
        <v>4419</v>
      </c>
      <c r="L1851" s="224" t="s">
        <v>4419</v>
      </c>
      <c r="M1851" s="227">
        <v>45714</v>
      </c>
      <c r="N1851" s="227">
        <v>45716</v>
      </c>
      <c r="O1851" s="227">
        <v>46080</v>
      </c>
      <c r="P1851" s="229">
        <v>30</v>
      </c>
      <c r="Q1851" s="225">
        <v>5000</v>
      </c>
      <c r="R1851" s="232">
        <v>0.08</v>
      </c>
      <c r="S1851" s="225">
        <v>400</v>
      </c>
      <c r="T1851" s="233">
        <v>12000</v>
      </c>
      <c r="U1851" s="233">
        <v>1200</v>
      </c>
      <c r="V1851" s="233">
        <v>0.1</v>
      </c>
      <c r="W1851" s="233">
        <v>6000</v>
      </c>
      <c r="X1851" s="233">
        <v>0.5</v>
      </c>
      <c r="Y1851" s="233">
        <v>3000</v>
      </c>
      <c r="Z1851" s="236">
        <v>0.25</v>
      </c>
      <c r="AA1851" s="233">
        <v>3000</v>
      </c>
      <c r="AB1851" s="233">
        <v>0.25</v>
      </c>
      <c r="AC1851" s="233">
        <v>4800</v>
      </c>
      <c r="AD1851" s="232">
        <v>0.4</v>
      </c>
      <c r="AE1851" s="147">
        <v>1200</v>
      </c>
      <c r="AF1851" s="250"/>
      <c r="AH1851" s="224" t="s">
        <v>50</v>
      </c>
    </row>
    <row r="1852" s="114" customFormat="1" ht="48" spans="1:34">
      <c r="A1852" s="223">
        <v>376</v>
      </c>
      <c r="B1852" s="223" t="s">
        <v>49</v>
      </c>
      <c r="C1852" s="223" t="s">
        <v>4420</v>
      </c>
      <c r="D1852" s="224" t="s">
        <v>50</v>
      </c>
      <c r="E1852" s="224" t="s">
        <v>69</v>
      </c>
      <c r="F1852" s="225" t="s">
        <v>3763</v>
      </c>
      <c r="G1852" s="224" t="s">
        <v>117</v>
      </c>
      <c r="H1852" s="249" t="s">
        <v>4517</v>
      </c>
      <c r="I1852" s="224" t="s">
        <v>4518</v>
      </c>
      <c r="J1852" s="224" t="s">
        <v>4518</v>
      </c>
      <c r="K1852" s="224" t="s">
        <v>4423</v>
      </c>
      <c r="L1852" s="224" t="s">
        <v>4423</v>
      </c>
      <c r="M1852" s="227">
        <v>45672</v>
      </c>
      <c r="N1852" s="227">
        <v>45716</v>
      </c>
      <c r="O1852" s="227">
        <v>46080</v>
      </c>
      <c r="P1852" s="229">
        <v>90</v>
      </c>
      <c r="Q1852" s="225">
        <v>5000</v>
      </c>
      <c r="R1852" s="232">
        <v>0.08</v>
      </c>
      <c r="S1852" s="225">
        <v>400</v>
      </c>
      <c r="T1852" s="233">
        <v>36000</v>
      </c>
      <c r="U1852" s="233">
        <v>3600</v>
      </c>
      <c r="V1852" s="233">
        <v>0.1</v>
      </c>
      <c r="W1852" s="233">
        <v>18000</v>
      </c>
      <c r="X1852" s="233">
        <v>0.5</v>
      </c>
      <c r="Y1852" s="233">
        <v>9000</v>
      </c>
      <c r="Z1852" s="236">
        <v>0.25</v>
      </c>
      <c r="AA1852" s="233">
        <v>9000</v>
      </c>
      <c r="AB1852" s="233">
        <v>0.25</v>
      </c>
      <c r="AC1852" s="233">
        <v>14400</v>
      </c>
      <c r="AD1852" s="232">
        <v>0.4</v>
      </c>
      <c r="AE1852" s="147">
        <v>3600</v>
      </c>
      <c r="AF1852" s="250"/>
      <c r="AH1852" s="224" t="s">
        <v>50</v>
      </c>
    </row>
    <row r="1853" s="114" customFormat="1" ht="48" spans="1:34">
      <c r="A1853" s="223">
        <v>377</v>
      </c>
      <c r="B1853" s="223" t="s">
        <v>49</v>
      </c>
      <c r="C1853" s="223" t="s">
        <v>4413</v>
      </c>
      <c r="D1853" s="224" t="s">
        <v>50</v>
      </c>
      <c r="E1853" s="224" t="s">
        <v>69</v>
      </c>
      <c r="F1853" s="225" t="s">
        <v>3763</v>
      </c>
      <c r="G1853" s="224" t="s">
        <v>117</v>
      </c>
      <c r="H1853" s="249" t="s">
        <v>4519</v>
      </c>
      <c r="I1853" s="224" t="s">
        <v>4520</v>
      </c>
      <c r="J1853" s="224" t="s">
        <v>4520</v>
      </c>
      <c r="K1853" s="224" t="s">
        <v>4442</v>
      </c>
      <c r="L1853" s="224" t="s">
        <v>4442</v>
      </c>
      <c r="M1853" s="227">
        <v>45798</v>
      </c>
      <c r="N1853" s="227">
        <v>45801</v>
      </c>
      <c r="O1853" s="227">
        <v>46165</v>
      </c>
      <c r="P1853" s="229">
        <v>30</v>
      </c>
      <c r="Q1853" s="225">
        <v>5000</v>
      </c>
      <c r="R1853" s="232">
        <v>0.08</v>
      </c>
      <c r="S1853" s="225">
        <v>400</v>
      </c>
      <c r="T1853" s="233">
        <v>12000</v>
      </c>
      <c r="U1853" s="233">
        <v>1200</v>
      </c>
      <c r="V1853" s="233">
        <v>0.1</v>
      </c>
      <c r="W1853" s="233">
        <v>6000</v>
      </c>
      <c r="X1853" s="233">
        <v>0.5</v>
      </c>
      <c r="Y1853" s="233">
        <v>3000</v>
      </c>
      <c r="Z1853" s="236">
        <v>0.25</v>
      </c>
      <c r="AA1853" s="233">
        <v>3000</v>
      </c>
      <c r="AB1853" s="233">
        <v>0.25</v>
      </c>
      <c r="AC1853" s="233">
        <v>4800</v>
      </c>
      <c r="AD1853" s="232">
        <v>0.4</v>
      </c>
      <c r="AE1853" s="147">
        <v>1200</v>
      </c>
      <c r="AF1853" s="250"/>
      <c r="AH1853" s="224" t="s">
        <v>50</v>
      </c>
    </row>
    <row r="1854" s="114" customFormat="1" ht="48" spans="1:34">
      <c r="A1854" s="223">
        <v>378</v>
      </c>
      <c r="B1854" s="223" t="s">
        <v>49</v>
      </c>
      <c r="C1854" s="223" t="s">
        <v>4413</v>
      </c>
      <c r="D1854" s="224" t="s">
        <v>50</v>
      </c>
      <c r="E1854" s="224" t="s">
        <v>69</v>
      </c>
      <c r="F1854" s="225" t="s">
        <v>3763</v>
      </c>
      <c r="G1854" s="224" t="s">
        <v>117</v>
      </c>
      <c r="H1854" s="249" t="s">
        <v>4521</v>
      </c>
      <c r="I1854" s="224" t="s">
        <v>4522</v>
      </c>
      <c r="J1854" s="224" t="s">
        <v>4522</v>
      </c>
      <c r="K1854" s="224" t="s">
        <v>4419</v>
      </c>
      <c r="L1854" s="224" t="s">
        <v>4419</v>
      </c>
      <c r="M1854" s="227">
        <v>45714</v>
      </c>
      <c r="N1854" s="227">
        <v>45716</v>
      </c>
      <c r="O1854" s="227">
        <v>46080</v>
      </c>
      <c r="P1854" s="229">
        <v>68</v>
      </c>
      <c r="Q1854" s="225">
        <v>5000</v>
      </c>
      <c r="R1854" s="232">
        <v>0.08</v>
      </c>
      <c r="S1854" s="225">
        <v>400</v>
      </c>
      <c r="T1854" s="233">
        <v>27200</v>
      </c>
      <c r="U1854" s="233">
        <v>2720</v>
      </c>
      <c r="V1854" s="233">
        <v>0.1</v>
      </c>
      <c r="W1854" s="233">
        <v>13600</v>
      </c>
      <c r="X1854" s="233">
        <v>0.5</v>
      </c>
      <c r="Y1854" s="233">
        <v>6800</v>
      </c>
      <c r="Z1854" s="236">
        <v>0.25</v>
      </c>
      <c r="AA1854" s="233">
        <v>6800</v>
      </c>
      <c r="AB1854" s="233">
        <v>0.25</v>
      </c>
      <c r="AC1854" s="233">
        <v>10880</v>
      </c>
      <c r="AD1854" s="232">
        <v>0.4</v>
      </c>
      <c r="AE1854" s="147">
        <v>2720</v>
      </c>
      <c r="AF1854" s="250"/>
      <c r="AH1854" s="224" t="s">
        <v>50</v>
      </c>
    </row>
    <row r="1855" s="114" customFormat="1" ht="48" spans="1:34">
      <c r="A1855" s="223">
        <v>379</v>
      </c>
      <c r="B1855" s="223" t="s">
        <v>49</v>
      </c>
      <c r="C1855" s="223" t="s">
        <v>4420</v>
      </c>
      <c r="D1855" s="224" t="s">
        <v>50</v>
      </c>
      <c r="E1855" s="224" t="s">
        <v>69</v>
      </c>
      <c r="F1855" s="225" t="s">
        <v>3763</v>
      </c>
      <c r="G1855" s="224" t="s">
        <v>117</v>
      </c>
      <c r="H1855" s="249" t="s">
        <v>4523</v>
      </c>
      <c r="I1855" s="224" t="s">
        <v>4524</v>
      </c>
      <c r="J1855" s="224" t="s">
        <v>4524</v>
      </c>
      <c r="K1855" s="224" t="s">
        <v>4431</v>
      </c>
      <c r="L1855" s="224" t="s">
        <v>4431</v>
      </c>
      <c r="M1855" s="227">
        <v>45679</v>
      </c>
      <c r="N1855" s="227">
        <v>45701</v>
      </c>
      <c r="O1855" s="227">
        <v>46065</v>
      </c>
      <c r="P1855" s="229">
        <v>160</v>
      </c>
      <c r="Q1855" s="225">
        <v>5000</v>
      </c>
      <c r="R1855" s="232">
        <v>0.08</v>
      </c>
      <c r="S1855" s="225">
        <v>400</v>
      </c>
      <c r="T1855" s="233">
        <v>64000</v>
      </c>
      <c r="U1855" s="233">
        <v>6400</v>
      </c>
      <c r="V1855" s="233">
        <v>0.1</v>
      </c>
      <c r="W1855" s="233">
        <v>32000</v>
      </c>
      <c r="X1855" s="233">
        <v>0.5</v>
      </c>
      <c r="Y1855" s="233">
        <v>16000</v>
      </c>
      <c r="Z1855" s="236">
        <v>0.25</v>
      </c>
      <c r="AA1855" s="233">
        <v>16000</v>
      </c>
      <c r="AB1855" s="233">
        <v>0.25</v>
      </c>
      <c r="AC1855" s="233">
        <v>25600</v>
      </c>
      <c r="AD1855" s="232">
        <v>0.4</v>
      </c>
      <c r="AE1855" s="147">
        <v>6400</v>
      </c>
      <c r="AF1855" s="250"/>
      <c r="AH1855" s="224" t="s">
        <v>50</v>
      </c>
    </row>
    <row r="1856" s="114" customFormat="1" ht="48" spans="1:34">
      <c r="A1856" s="223">
        <v>380</v>
      </c>
      <c r="B1856" s="223" t="s">
        <v>49</v>
      </c>
      <c r="C1856" s="223" t="s">
        <v>4402</v>
      </c>
      <c r="D1856" s="224" t="s">
        <v>50</v>
      </c>
      <c r="E1856" s="224" t="s">
        <v>69</v>
      </c>
      <c r="F1856" s="225" t="s">
        <v>3763</v>
      </c>
      <c r="G1856" s="224" t="s">
        <v>117</v>
      </c>
      <c r="H1856" s="249" t="s">
        <v>4525</v>
      </c>
      <c r="I1856" s="224" t="s">
        <v>4526</v>
      </c>
      <c r="J1856" s="224" t="s">
        <v>4526</v>
      </c>
      <c r="K1856" s="224" t="s">
        <v>4527</v>
      </c>
      <c r="L1856" s="224" t="s">
        <v>4527</v>
      </c>
      <c r="M1856" s="227">
        <v>45718</v>
      </c>
      <c r="N1856" s="227">
        <v>45737</v>
      </c>
      <c r="O1856" s="227">
        <v>46101</v>
      </c>
      <c r="P1856" s="229">
        <v>85</v>
      </c>
      <c r="Q1856" s="225">
        <v>5000</v>
      </c>
      <c r="R1856" s="232">
        <v>0.08</v>
      </c>
      <c r="S1856" s="225">
        <v>400</v>
      </c>
      <c r="T1856" s="233">
        <v>34000</v>
      </c>
      <c r="U1856" s="233">
        <v>3400</v>
      </c>
      <c r="V1856" s="233">
        <v>0.1</v>
      </c>
      <c r="W1856" s="233">
        <v>17000</v>
      </c>
      <c r="X1856" s="233">
        <v>0.5</v>
      </c>
      <c r="Y1856" s="233">
        <v>8500</v>
      </c>
      <c r="Z1856" s="236">
        <v>0.25</v>
      </c>
      <c r="AA1856" s="233">
        <v>8500</v>
      </c>
      <c r="AB1856" s="233">
        <v>0.25</v>
      </c>
      <c r="AC1856" s="233">
        <v>13600</v>
      </c>
      <c r="AD1856" s="232">
        <v>0.4</v>
      </c>
      <c r="AE1856" s="147">
        <v>3400</v>
      </c>
      <c r="AF1856" s="250"/>
      <c r="AH1856" s="224" t="s">
        <v>50</v>
      </c>
    </row>
    <row r="1857" s="114" customFormat="1" ht="48" spans="1:34">
      <c r="A1857" s="223">
        <v>381</v>
      </c>
      <c r="B1857" s="223" t="s">
        <v>49</v>
      </c>
      <c r="C1857" s="223" t="s">
        <v>4420</v>
      </c>
      <c r="D1857" s="224" t="s">
        <v>50</v>
      </c>
      <c r="E1857" s="224" t="s">
        <v>69</v>
      </c>
      <c r="F1857" s="225" t="s">
        <v>3763</v>
      </c>
      <c r="G1857" s="224" t="s">
        <v>117</v>
      </c>
      <c r="H1857" s="249" t="s">
        <v>4528</v>
      </c>
      <c r="I1857" s="224" t="s">
        <v>4529</v>
      </c>
      <c r="J1857" s="224" t="s">
        <v>4529</v>
      </c>
      <c r="K1857" s="224" t="s">
        <v>4423</v>
      </c>
      <c r="L1857" s="224" t="s">
        <v>4423</v>
      </c>
      <c r="M1857" s="227">
        <v>45673</v>
      </c>
      <c r="N1857" s="227">
        <v>45692</v>
      </c>
      <c r="O1857" s="227">
        <v>46056</v>
      </c>
      <c r="P1857" s="229">
        <v>38</v>
      </c>
      <c r="Q1857" s="225">
        <v>5000</v>
      </c>
      <c r="R1857" s="232">
        <v>0.08</v>
      </c>
      <c r="S1857" s="225">
        <v>400</v>
      </c>
      <c r="T1857" s="233">
        <v>15200</v>
      </c>
      <c r="U1857" s="233">
        <v>1520</v>
      </c>
      <c r="V1857" s="233">
        <v>0.1</v>
      </c>
      <c r="W1857" s="233">
        <v>7600</v>
      </c>
      <c r="X1857" s="233">
        <v>0.5</v>
      </c>
      <c r="Y1857" s="233">
        <v>3800</v>
      </c>
      <c r="Z1857" s="236">
        <v>0.25</v>
      </c>
      <c r="AA1857" s="233">
        <v>3800</v>
      </c>
      <c r="AB1857" s="233">
        <v>0.25</v>
      </c>
      <c r="AC1857" s="233">
        <v>6080</v>
      </c>
      <c r="AD1857" s="232">
        <v>0.4</v>
      </c>
      <c r="AE1857" s="147">
        <v>1520</v>
      </c>
      <c r="AF1857" s="250"/>
      <c r="AH1857" s="224" t="s">
        <v>50</v>
      </c>
    </row>
    <row r="1858" s="114" customFormat="1" ht="48" spans="1:34">
      <c r="A1858" s="223">
        <v>382</v>
      </c>
      <c r="B1858" s="223" t="s">
        <v>49</v>
      </c>
      <c r="C1858" s="223" t="s">
        <v>4434</v>
      </c>
      <c r="D1858" s="224" t="s">
        <v>50</v>
      </c>
      <c r="E1858" s="224" t="s">
        <v>69</v>
      </c>
      <c r="F1858" s="225" t="s">
        <v>3763</v>
      </c>
      <c r="G1858" s="224" t="s">
        <v>117</v>
      </c>
      <c r="H1858" s="249" t="s">
        <v>4530</v>
      </c>
      <c r="I1858" s="224" t="s">
        <v>4531</v>
      </c>
      <c r="J1858" s="224" t="s">
        <v>4531</v>
      </c>
      <c r="K1858" s="224" t="s">
        <v>4532</v>
      </c>
      <c r="L1858" s="224" t="s">
        <v>4532</v>
      </c>
      <c r="M1858" s="227">
        <v>45990</v>
      </c>
      <c r="N1858" s="227">
        <v>45991</v>
      </c>
      <c r="O1858" s="227">
        <v>46355</v>
      </c>
      <c r="P1858" s="229">
        <v>200</v>
      </c>
      <c r="Q1858" s="225">
        <v>5000</v>
      </c>
      <c r="R1858" s="232">
        <v>0.08</v>
      </c>
      <c r="S1858" s="225">
        <v>400</v>
      </c>
      <c r="T1858" s="233">
        <v>80000</v>
      </c>
      <c r="U1858" s="233">
        <v>8000</v>
      </c>
      <c r="V1858" s="233">
        <v>0.1</v>
      </c>
      <c r="W1858" s="233">
        <v>40000</v>
      </c>
      <c r="X1858" s="233">
        <v>0.5</v>
      </c>
      <c r="Y1858" s="233">
        <v>20000</v>
      </c>
      <c r="Z1858" s="236">
        <v>0.25</v>
      </c>
      <c r="AA1858" s="233">
        <v>20000</v>
      </c>
      <c r="AB1858" s="233">
        <v>0.25</v>
      </c>
      <c r="AC1858" s="233">
        <v>32000</v>
      </c>
      <c r="AD1858" s="232">
        <v>0.4</v>
      </c>
      <c r="AE1858" s="147">
        <v>8000</v>
      </c>
      <c r="AF1858" s="250"/>
      <c r="AH1858" s="224" t="s">
        <v>50</v>
      </c>
    </row>
    <row r="1859" s="114" customFormat="1" ht="48" spans="1:34">
      <c r="A1859" s="223">
        <v>383</v>
      </c>
      <c r="B1859" s="223" t="s">
        <v>49</v>
      </c>
      <c r="C1859" s="223" t="s">
        <v>4420</v>
      </c>
      <c r="D1859" s="224" t="s">
        <v>50</v>
      </c>
      <c r="E1859" s="224" t="s">
        <v>69</v>
      </c>
      <c r="F1859" s="225" t="s">
        <v>3763</v>
      </c>
      <c r="G1859" s="224" t="s">
        <v>117</v>
      </c>
      <c r="H1859" s="249" t="s">
        <v>4533</v>
      </c>
      <c r="I1859" s="224" t="s">
        <v>4534</v>
      </c>
      <c r="J1859" s="224" t="s">
        <v>4534</v>
      </c>
      <c r="K1859" s="224" t="s">
        <v>4423</v>
      </c>
      <c r="L1859" s="224" t="s">
        <v>4423</v>
      </c>
      <c r="M1859" s="227">
        <v>45744</v>
      </c>
      <c r="N1859" s="227">
        <v>45747</v>
      </c>
      <c r="O1859" s="227">
        <v>46111</v>
      </c>
      <c r="P1859" s="229">
        <v>80</v>
      </c>
      <c r="Q1859" s="225">
        <v>5000</v>
      </c>
      <c r="R1859" s="232">
        <v>0.08</v>
      </c>
      <c r="S1859" s="225">
        <v>400</v>
      </c>
      <c r="T1859" s="233">
        <v>32000</v>
      </c>
      <c r="U1859" s="233">
        <v>3200</v>
      </c>
      <c r="V1859" s="233">
        <v>0.1</v>
      </c>
      <c r="W1859" s="233">
        <v>16000</v>
      </c>
      <c r="X1859" s="233">
        <v>0.5</v>
      </c>
      <c r="Y1859" s="233">
        <v>8000</v>
      </c>
      <c r="Z1859" s="236">
        <v>0.25</v>
      </c>
      <c r="AA1859" s="233">
        <v>8000</v>
      </c>
      <c r="AB1859" s="233">
        <v>0.25</v>
      </c>
      <c r="AC1859" s="233">
        <v>12800</v>
      </c>
      <c r="AD1859" s="232">
        <v>0.4</v>
      </c>
      <c r="AE1859" s="147">
        <v>3200</v>
      </c>
      <c r="AF1859" s="250"/>
      <c r="AH1859" s="224" t="s">
        <v>50</v>
      </c>
    </row>
    <row r="1860" s="114" customFormat="1" ht="48" spans="1:34">
      <c r="A1860" s="223">
        <v>384</v>
      </c>
      <c r="B1860" s="223" t="s">
        <v>49</v>
      </c>
      <c r="C1860" s="223" t="s">
        <v>4402</v>
      </c>
      <c r="D1860" s="224" t="s">
        <v>50</v>
      </c>
      <c r="E1860" s="224" t="s">
        <v>69</v>
      </c>
      <c r="F1860" s="225" t="s">
        <v>3763</v>
      </c>
      <c r="G1860" s="224" t="s">
        <v>117</v>
      </c>
      <c r="H1860" s="249" t="s">
        <v>4535</v>
      </c>
      <c r="I1860" s="224" t="s">
        <v>4536</v>
      </c>
      <c r="J1860" s="224" t="s">
        <v>4536</v>
      </c>
      <c r="K1860" s="224" t="s">
        <v>4537</v>
      </c>
      <c r="L1860" s="224" t="s">
        <v>4537</v>
      </c>
      <c r="M1860" s="227">
        <v>45791</v>
      </c>
      <c r="N1860" s="227">
        <v>45793</v>
      </c>
      <c r="O1860" s="227">
        <v>46157</v>
      </c>
      <c r="P1860" s="229">
        <v>73</v>
      </c>
      <c r="Q1860" s="225">
        <v>5000</v>
      </c>
      <c r="R1860" s="232">
        <v>0.08</v>
      </c>
      <c r="S1860" s="225">
        <v>400</v>
      </c>
      <c r="T1860" s="233">
        <v>29200</v>
      </c>
      <c r="U1860" s="233">
        <v>2920</v>
      </c>
      <c r="V1860" s="233">
        <v>0.1</v>
      </c>
      <c r="W1860" s="233">
        <v>14600</v>
      </c>
      <c r="X1860" s="233">
        <v>0.5</v>
      </c>
      <c r="Y1860" s="233">
        <v>7300</v>
      </c>
      <c r="Z1860" s="236">
        <v>0.25</v>
      </c>
      <c r="AA1860" s="233">
        <v>7300</v>
      </c>
      <c r="AB1860" s="233">
        <v>0.25</v>
      </c>
      <c r="AC1860" s="233">
        <v>11680</v>
      </c>
      <c r="AD1860" s="232">
        <v>0.4</v>
      </c>
      <c r="AE1860" s="147">
        <v>2920</v>
      </c>
      <c r="AF1860" s="250"/>
      <c r="AH1860" s="224" t="s">
        <v>50</v>
      </c>
    </row>
    <row r="1861" s="114" customFormat="1" ht="48" spans="1:34">
      <c r="A1861" s="223">
        <v>385</v>
      </c>
      <c r="B1861" s="223" t="s">
        <v>49</v>
      </c>
      <c r="C1861" s="223" t="s">
        <v>4420</v>
      </c>
      <c r="D1861" s="224" t="s">
        <v>50</v>
      </c>
      <c r="E1861" s="224" t="s">
        <v>69</v>
      </c>
      <c r="F1861" s="225" t="s">
        <v>3763</v>
      </c>
      <c r="G1861" s="224" t="s">
        <v>117</v>
      </c>
      <c r="H1861" s="249" t="s">
        <v>4538</v>
      </c>
      <c r="I1861" s="224" t="s">
        <v>4539</v>
      </c>
      <c r="J1861" s="224" t="s">
        <v>4539</v>
      </c>
      <c r="K1861" s="224" t="s">
        <v>4431</v>
      </c>
      <c r="L1861" s="224" t="s">
        <v>4431</v>
      </c>
      <c r="M1861" s="227">
        <v>45679</v>
      </c>
      <c r="N1861" s="227">
        <v>45684</v>
      </c>
      <c r="O1861" s="227">
        <v>46048</v>
      </c>
      <c r="P1861" s="229">
        <v>50</v>
      </c>
      <c r="Q1861" s="225">
        <v>5000</v>
      </c>
      <c r="R1861" s="232">
        <v>0.08</v>
      </c>
      <c r="S1861" s="225">
        <v>400</v>
      </c>
      <c r="T1861" s="233">
        <v>20000</v>
      </c>
      <c r="U1861" s="233">
        <v>2000</v>
      </c>
      <c r="V1861" s="233">
        <v>0.1</v>
      </c>
      <c r="W1861" s="233">
        <v>10000</v>
      </c>
      <c r="X1861" s="233">
        <v>0.5</v>
      </c>
      <c r="Y1861" s="233">
        <v>5000</v>
      </c>
      <c r="Z1861" s="236">
        <v>0.25</v>
      </c>
      <c r="AA1861" s="233">
        <v>5000</v>
      </c>
      <c r="AB1861" s="233">
        <v>0.25</v>
      </c>
      <c r="AC1861" s="233">
        <v>8000</v>
      </c>
      <c r="AD1861" s="232">
        <v>0.4</v>
      </c>
      <c r="AE1861" s="147">
        <v>2000</v>
      </c>
      <c r="AF1861" s="250"/>
      <c r="AH1861" s="224" t="s">
        <v>50</v>
      </c>
    </row>
    <row r="1862" s="114" customFormat="1" ht="48" spans="1:34">
      <c r="A1862" s="223">
        <v>386</v>
      </c>
      <c r="B1862" s="223" t="s">
        <v>49</v>
      </c>
      <c r="C1862" s="223" t="s">
        <v>4413</v>
      </c>
      <c r="D1862" s="224" t="s">
        <v>50</v>
      </c>
      <c r="E1862" s="224" t="s">
        <v>69</v>
      </c>
      <c r="F1862" s="225" t="s">
        <v>3763</v>
      </c>
      <c r="G1862" s="224" t="s">
        <v>117</v>
      </c>
      <c r="H1862" s="249" t="s">
        <v>4540</v>
      </c>
      <c r="I1862" s="224" t="s">
        <v>4541</v>
      </c>
      <c r="J1862" s="224" t="s">
        <v>4541</v>
      </c>
      <c r="K1862" s="224" t="s">
        <v>4426</v>
      </c>
      <c r="L1862" s="224" t="s">
        <v>4426</v>
      </c>
      <c r="M1862" s="227">
        <v>45820</v>
      </c>
      <c r="N1862" s="227">
        <v>45815</v>
      </c>
      <c r="O1862" s="227">
        <v>46179</v>
      </c>
      <c r="P1862" s="229">
        <v>15</v>
      </c>
      <c r="Q1862" s="225">
        <v>5000</v>
      </c>
      <c r="R1862" s="232">
        <v>0.08</v>
      </c>
      <c r="S1862" s="225">
        <v>400</v>
      </c>
      <c r="T1862" s="233">
        <v>6000</v>
      </c>
      <c r="U1862" s="233">
        <v>600</v>
      </c>
      <c r="V1862" s="233">
        <v>0.1</v>
      </c>
      <c r="W1862" s="233">
        <v>3000</v>
      </c>
      <c r="X1862" s="233">
        <v>0.5</v>
      </c>
      <c r="Y1862" s="233">
        <v>1500</v>
      </c>
      <c r="Z1862" s="236">
        <v>0.25</v>
      </c>
      <c r="AA1862" s="233">
        <v>1500</v>
      </c>
      <c r="AB1862" s="233">
        <v>0.25</v>
      </c>
      <c r="AC1862" s="233">
        <v>2400</v>
      </c>
      <c r="AD1862" s="232">
        <v>0.4</v>
      </c>
      <c r="AE1862" s="147">
        <v>600</v>
      </c>
      <c r="AF1862" s="250"/>
      <c r="AH1862" s="224" t="s">
        <v>50</v>
      </c>
    </row>
    <row r="1863" s="114" customFormat="1" ht="48" spans="1:34">
      <c r="A1863" s="223">
        <v>387</v>
      </c>
      <c r="B1863" s="223" t="s">
        <v>49</v>
      </c>
      <c r="C1863" s="223" t="s">
        <v>4420</v>
      </c>
      <c r="D1863" s="224" t="s">
        <v>50</v>
      </c>
      <c r="E1863" s="224" t="s">
        <v>69</v>
      </c>
      <c r="F1863" s="225" t="s">
        <v>3763</v>
      </c>
      <c r="G1863" s="224" t="s">
        <v>117</v>
      </c>
      <c r="H1863" s="249" t="s">
        <v>4542</v>
      </c>
      <c r="I1863" s="224" t="s">
        <v>4543</v>
      </c>
      <c r="J1863" s="224" t="s">
        <v>4543</v>
      </c>
      <c r="K1863" s="224" t="s">
        <v>4423</v>
      </c>
      <c r="L1863" s="224" t="s">
        <v>4423</v>
      </c>
      <c r="M1863" s="227">
        <v>45711</v>
      </c>
      <c r="N1863" s="227">
        <v>45716</v>
      </c>
      <c r="O1863" s="227">
        <v>46080</v>
      </c>
      <c r="P1863" s="229">
        <v>80</v>
      </c>
      <c r="Q1863" s="225">
        <v>5000</v>
      </c>
      <c r="R1863" s="232">
        <v>0.08</v>
      </c>
      <c r="S1863" s="225">
        <v>400</v>
      </c>
      <c r="T1863" s="233">
        <v>32000</v>
      </c>
      <c r="U1863" s="233">
        <v>3200</v>
      </c>
      <c r="V1863" s="233">
        <v>0.1</v>
      </c>
      <c r="W1863" s="233">
        <v>16000</v>
      </c>
      <c r="X1863" s="233">
        <v>0.5</v>
      </c>
      <c r="Y1863" s="233">
        <v>8000</v>
      </c>
      <c r="Z1863" s="236">
        <v>0.25</v>
      </c>
      <c r="AA1863" s="233">
        <v>8000</v>
      </c>
      <c r="AB1863" s="233">
        <v>0.25</v>
      </c>
      <c r="AC1863" s="233">
        <v>12800</v>
      </c>
      <c r="AD1863" s="232">
        <v>0.4</v>
      </c>
      <c r="AE1863" s="147">
        <v>3200</v>
      </c>
      <c r="AF1863" s="250"/>
      <c r="AH1863" s="224" t="s">
        <v>50</v>
      </c>
    </row>
    <row r="1864" s="114" customFormat="1" ht="48" spans="1:34">
      <c r="A1864" s="223">
        <v>388</v>
      </c>
      <c r="B1864" s="223" t="s">
        <v>49</v>
      </c>
      <c r="C1864" s="223" t="s">
        <v>4420</v>
      </c>
      <c r="D1864" s="224" t="s">
        <v>50</v>
      </c>
      <c r="E1864" s="224" t="s">
        <v>69</v>
      </c>
      <c r="F1864" s="225" t="s">
        <v>3763</v>
      </c>
      <c r="G1864" s="224" t="s">
        <v>117</v>
      </c>
      <c r="H1864" s="249" t="s">
        <v>4544</v>
      </c>
      <c r="I1864" s="224" t="s">
        <v>4545</v>
      </c>
      <c r="J1864" s="224" t="s">
        <v>4545</v>
      </c>
      <c r="K1864" s="224" t="s">
        <v>4423</v>
      </c>
      <c r="L1864" s="224" t="s">
        <v>4423</v>
      </c>
      <c r="M1864" s="227">
        <v>45706</v>
      </c>
      <c r="N1864" s="227">
        <v>45712</v>
      </c>
      <c r="O1864" s="227">
        <v>46076</v>
      </c>
      <c r="P1864" s="229">
        <v>164</v>
      </c>
      <c r="Q1864" s="225">
        <v>5000</v>
      </c>
      <c r="R1864" s="232">
        <v>0.08</v>
      </c>
      <c r="S1864" s="225">
        <v>400</v>
      </c>
      <c r="T1864" s="233">
        <v>65600</v>
      </c>
      <c r="U1864" s="233">
        <v>6560</v>
      </c>
      <c r="V1864" s="233">
        <v>0.1</v>
      </c>
      <c r="W1864" s="233">
        <v>32800</v>
      </c>
      <c r="X1864" s="233">
        <v>0.5</v>
      </c>
      <c r="Y1864" s="233">
        <v>16400</v>
      </c>
      <c r="Z1864" s="236">
        <v>0.25</v>
      </c>
      <c r="AA1864" s="233">
        <v>16400</v>
      </c>
      <c r="AB1864" s="233">
        <v>0.25</v>
      </c>
      <c r="AC1864" s="233">
        <v>26240</v>
      </c>
      <c r="AD1864" s="232">
        <v>0.4</v>
      </c>
      <c r="AE1864" s="147">
        <v>6560</v>
      </c>
      <c r="AF1864" s="250"/>
      <c r="AH1864" s="224" t="s">
        <v>50</v>
      </c>
    </row>
    <row r="1865" s="114" customFormat="1" ht="48" spans="1:34">
      <c r="A1865" s="223">
        <v>389</v>
      </c>
      <c r="B1865" s="223" t="s">
        <v>49</v>
      </c>
      <c r="C1865" s="223" t="s">
        <v>4420</v>
      </c>
      <c r="D1865" s="224" t="s">
        <v>50</v>
      </c>
      <c r="E1865" s="224" t="s">
        <v>69</v>
      </c>
      <c r="F1865" s="225" t="s">
        <v>3763</v>
      </c>
      <c r="G1865" s="224" t="s">
        <v>117</v>
      </c>
      <c r="H1865" s="249" t="s">
        <v>4546</v>
      </c>
      <c r="I1865" s="224" t="s">
        <v>4547</v>
      </c>
      <c r="J1865" s="224" t="s">
        <v>4547</v>
      </c>
      <c r="K1865" s="224" t="s">
        <v>4423</v>
      </c>
      <c r="L1865" s="224" t="s">
        <v>4423</v>
      </c>
      <c r="M1865" s="227">
        <v>45701</v>
      </c>
      <c r="N1865" s="227">
        <v>45708</v>
      </c>
      <c r="O1865" s="227">
        <v>46072</v>
      </c>
      <c r="P1865" s="229">
        <v>48</v>
      </c>
      <c r="Q1865" s="225">
        <v>5000</v>
      </c>
      <c r="R1865" s="232">
        <v>0.08</v>
      </c>
      <c r="S1865" s="225">
        <v>400</v>
      </c>
      <c r="T1865" s="233">
        <v>19200</v>
      </c>
      <c r="U1865" s="233">
        <v>1920</v>
      </c>
      <c r="V1865" s="233">
        <v>0.1</v>
      </c>
      <c r="W1865" s="233">
        <v>9600</v>
      </c>
      <c r="X1865" s="233">
        <v>0.5</v>
      </c>
      <c r="Y1865" s="233">
        <v>4800</v>
      </c>
      <c r="Z1865" s="236">
        <v>0.25</v>
      </c>
      <c r="AA1865" s="233">
        <v>4800</v>
      </c>
      <c r="AB1865" s="233">
        <v>0.25</v>
      </c>
      <c r="AC1865" s="233">
        <v>7680</v>
      </c>
      <c r="AD1865" s="232">
        <v>0.4</v>
      </c>
      <c r="AE1865" s="147">
        <v>1920</v>
      </c>
      <c r="AF1865" s="250"/>
      <c r="AH1865" s="224" t="s">
        <v>50</v>
      </c>
    </row>
    <row r="1866" s="114" customFormat="1" ht="48" spans="1:34">
      <c r="A1866" s="223">
        <v>390</v>
      </c>
      <c r="B1866" s="223" t="s">
        <v>49</v>
      </c>
      <c r="C1866" s="223" t="s">
        <v>4420</v>
      </c>
      <c r="D1866" s="224" t="s">
        <v>50</v>
      </c>
      <c r="E1866" s="224" t="s">
        <v>69</v>
      </c>
      <c r="F1866" s="225" t="s">
        <v>3763</v>
      </c>
      <c r="G1866" s="224" t="s">
        <v>117</v>
      </c>
      <c r="H1866" s="249" t="s">
        <v>4548</v>
      </c>
      <c r="I1866" s="224" t="s">
        <v>4549</v>
      </c>
      <c r="J1866" s="224" t="s">
        <v>4549</v>
      </c>
      <c r="K1866" s="224" t="s">
        <v>4485</v>
      </c>
      <c r="L1866" s="224" t="s">
        <v>4485</v>
      </c>
      <c r="M1866" s="227">
        <v>45803</v>
      </c>
      <c r="N1866" s="227">
        <v>45804</v>
      </c>
      <c r="O1866" s="227">
        <v>46168</v>
      </c>
      <c r="P1866" s="229">
        <v>50</v>
      </c>
      <c r="Q1866" s="225">
        <v>5000</v>
      </c>
      <c r="R1866" s="232">
        <v>0.08</v>
      </c>
      <c r="S1866" s="225">
        <v>400</v>
      </c>
      <c r="T1866" s="233">
        <v>20000</v>
      </c>
      <c r="U1866" s="233">
        <v>2000</v>
      </c>
      <c r="V1866" s="233">
        <v>0.1</v>
      </c>
      <c r="W1866" s="233">
        <v>10000</v>
      </c>
      <c r="X1866" s="233">
        <v>0.5</v>
      </c>
      <c r="Y1866" s="233">
        <v>5000</v>
      </c>
      <c r="Z1866" s="236">
        <v>0.25</v>
      </c>
      <c r="AA1866" s="233">
        <v>5000</v>
      </c>
      <c r="AB1866" s="233">
        <v>0.25</v>
      </c>
      <c r="AC1866" s="233">
        <v>8000</v>
      </c>
      <c r="AD1866" s="232">
        <v>0.4</v>
      </c>
      <c r="AE1866" s="147">
        <v>2000</v>
      </c>
      <c r="AF1866" s="250"/>
      <c r="AH1866" s="224" t="s">
        <v>50</v>
      </c>
    </row>
    <row r="1867" s="114" customFormat="1" ht="48" spans="1:34">
      <c r="A1867" s="223">
        <v>391</v>
      </c>
      <c r="B1867" s="223" t="s">
        <v>49</v>
      </c>
      <c r="C1867" s="223" t="s">
        <v>4420</v>
      </c>
      <c r="D1867" s="224" t="s">
        <v>50</v>
      </c>
      <c r="E1867" s="224" t="s">
        <v>69</v>
      </c>
      <c r="F1867" s="225" t="s">
        <v>3763</v>
      </c>
      <c r="G1867" s="224" t="s">
        <v>117</v>
      </c>
      <c r="H1867" s="249" t="s">
        <v>4550</v>
      </c>
      <c r="I1867" s="224" t="s">
        <v>4551</v>
      </c>
      <c r="J1867" s="224" t="s">
        <v>4551</v>
      </c>
      <c r="K1867" s="224" t="s">
        <v>4423</v>
      </c>
      <c r="L1867" s="224" t="s">
        <v>4423</v>
      </c>
      <c r="M1867" s="227">
        <v>45711</v>
      </c>
      <c r="N1867" s="227">
        <v>45713</v>
      </c>
      <c r="O1867" s="227">
        <v>46077</v>
      </c>
      <c r="P1867" s="229">
        <v>661</v>
      </c>
      <c r="Q1867" s="225">
        <v>5000</v>
      </c>
      <c r="R1867" s="232">
        <v>0.08</v>
      </c>
      <c r="S1867" s="225">
        <v>400</v>
      </c>
      <c r="T1867" s="233">
        <v>264400</v>
      </c>
      <c r="U1867" s="233">
        <v>26440</v>
      </c>
      <c r="V1867" s="233">
        <v>0.1</v>
      </c>
      <c r="W1867" s="233">
        <v>132200</v>
      </c>
      <c r="X1867" s="233">
        <v>0.5</v>
      </c>
      <c r="Y1867" s="233">
        <v>66100</v>
      </c>
      <c r="Z1867" s="236">
        <v>0.25</v>
      </c>
      <c r="AA1867" s="233">
        <v>66100</v>
      </c>
      <c r="AB1867" s="233">
        <v>0.25</v>
      </c>
      <c r="AC1867" s="233">
        <v>105760</v>
      </c>
      <c r="AD1867" s="232">
        <v>0.4</v>
      </c>
      <c r="AE1867" s="147">
        <v>26440</v>
      </c>
      <c r="AF1867" s="250"/>
      <c r="AH1867" s="224" t="s">
        <v>50</v>
      </c>
    </row>
    <row r="1868" s="114" customFormat="1" ht="48" spans="1:34">
      <c r="A1868" s="223">
        <v>392</v>
      </c>
      <c r="B1868" s="223" t="s">
        <v>49</v>
      </c>
      <c r="C1868" s="223" t="s">
        <v>4420</v>
      </c>
      <c r="D1868" s="224" t="s">
        <v>50</v>
      </c>
      <c r="E1868" s="224" t="s">
        <v>69</v>
      </c>
      <c r="F1868" s="225" t="s">
        <v>3763</v>
      </c>
      <c r="G1868" s="224" t="s">
        <v>117</v>
      </c>
      <c r="H1868" s="249" t="s">
        <v>4552</v>
      </c>
      <c r="I1868" s="224" t="s">
        <v>4553</v>
      </c>
      <c r="J1868" s="224" t="s">
        <v>4553</v>
      </c>
      <c r="K1868" s="224" t="s">
        <v>4423</v>
      </c>
      <c r="L1868" s="224" t="s">
        <v>4423</v>
      </c>
      <c r="M1868" s="227">
        <v>45700</v>
      </c>
      <c r="N1868" s="227">
        <v>45716</v>
      </c>
      <c r="O1868" s="227">
        <v>46080</v>
      </c>
      <c r="P1868" s="229">
        <v>99</v>
      </c>
      <c r="Q1868" s="225">
        <v>5000</v>
      </c>
      <c r="R1868" s="232">
        <v>0.08</v>
      </c>
      <c r="S1868" s="225">
        <v>400</v>
      </c>
      <c r="T1868" s="233">
        <v>39600</v>
      </c>
      <c r="U1868" s="233">
        <v>3960</v>
      </c>
      <c r="V1868" s="233">
        <v>0.1</v>
      </c>
      <c r="W1868" s="233">
        <v>19800</v>
      </c>
      <c r="X1868" s="233">
        <v>0.5</v>
      </c>
      <c r="Y1868" s="233">
        <v>9900</v>
      </c>
      <c r="Z1868" s="236">
        <v>0.25</v>
      </c>
      <c r="AA1868" s="233">
        <v>9900</v>
      </c>
      <c r="AB1868" s="233">
        <v>0.25</v>
      </c>
      <c r="AC1868" s="233">
        <v>15840</v>
      </c>
      <c r="AD1868" s="232">
        <v>0.4</v>
      </c>
      <c r="AE1868" s="147">
        <v>3960</v>
      </c>
      <c r="AF1868" s="250"/>
      <c r="AH1868" s="224" t="s">
        <v>50</v>
      </c>
    </row>
    <row r="1869" s="114" customFormat="1" ht="48" spans="1:34">
      <c r="A1869" s="223">
        <v>393</v>
      </c>
      <c r="B1869" s="223" t="s">
        <v>49</v>
      </c>
      <c r="C1869" s="223" t="s">
        <v>4420</v>
      </c>
      <c r="D1869" s="224" t="s">
        <v>50</v>
      </c>
      <c r="E1869" s="224" t="s">
        <v>69</v>
      </c>
      <c r="F1869" s="225" t="s">
        <v>3763</v>
      </c>
      <c r="G1869" s="224" t="s">
        <v>117</v>
      </c>
      <c r="H1869" s="249" t="s">
        <v>4554</v>
      </c>
      <c r="I1869" s="224" t="s">
        <v>4555</v>
      </c>
      <c r="J1869" s="224" t="s">
        <v>4555</v>
      </c>
      <c r="K1869" s="224" t="s">
        <v>4423</v>
      </c>
      <c r="L1869" s="224" t="s">
        <v>4423</v>
      </c>
      <c r="M1869" s="227">
        <v>45711</v>
      </c>
      <c r="N1869" s="227">
        <v>45716</v>
      </c>
      <c r="O1869" s="227">
        <v>46080</v>
      </c>
      <c r="P1869" s="229">
        <v>70</v>
      </c>
      <c r="Q1869" s="225">
        <v>5000</v>
      </c>
      <c r="R1869" s="232">
        <v>0.08</v>
      </c>
      <c r="S1869" s="225">
        <v>400</v>
      </c>
      <c r="T1869" s="233">
        <v>28000</v>
      </c>
      <c r="U1869" s="233">
        <v>2800</v>
      </c>
      <c r="V1869" s="233">
        <v>0.1</v>
      </c>
      <c r="W1869" s="233">
        <v>14000</v>
      </c>
      <c r="X1869" s="233">
        <v>0.5</v>
      </c>
      <c r="Y1869" s="233">
        <v>7000</v>
      </c>
      <c r="Z1869" s="236">
        <v>0.25</v>
      </c>
      <c r="AA1869" s="233">
        <v>7000</v>
      </c>
      <c r="AB1869" s="233">
        <v>0.25</v>
      </c>
      <c r="AC1869" s="233">
        <v>11200</v>
      </c>
      <c r="AD1869" s="232">
        <v>0.4</v>
      </c>
      <c r="AE1869" s="147">
        <v>2800</v>
      </c>
      <c r="AF1869" s="250"/>
      <c r="AH1869" s="224" t="s">
        <v>50</v>
      </c>
    </row>
    <row r="1870" s="114" customFormat="1" ht="48" spans="1:34">
      <c r="A1870" s="223">
        <v>394</v>
      </c>
      <c r="B1870" s="223" t="s">
        <v>49</v>
      </c>
      <c r="C1870" s="223" t="s">
        <v>4420</v>
      </c>
      <c r="D1870" s="224" t="s">
        <v>50</v>
      </c>
      <c r="E1870" s="224" t="s">
        <v>69</v>
      </c>
      <c r="F1870" s="225" t="s">
        <v>3763</v>
      </c>
      <c r="G1870" s="224" t="s">
        <v>117</v>
      </c>
      <c r="H1870" s="249" t="s">
        <v>4556</v>
      </c>
      <c r="I1870" s="224" t="s">
        <v>4557</v>
      </c>
      <c r="J1870" s="224" t="s">
        <v>4557</v>
      </c>
      <c r="K1870" s="224" t="s">
        <v>4423</v>
      </c>
      <c r="L1870" s="224" t="s">
        <v>4423</v>
      </c>
      <c r="M1870" s="227">
        <v>45710</v>
      </c>
      <c r="N1870" s="227">
        <v>45716</v>
      </c>
      <c r="O1870" s="227">
        <v>46080</v>
      </c>
      <c r="P1870" s="229">
        <v>54</v>
      </c>
      <c r="Q1870" s="225">
        <v>5000</v>
      </c>
      <c r="R1870" s="232">
        <v>0.08</v>
      </c>
      <c r="S1870" s="225">
        <v>400</v>
      </c>
      <c r="T1870" s="233">
        <v>21600</v>
      </c>
      <c r="U1870" s="233">
        <v>2160</v>
      </c>
      <c r="V1870" s="233">
        <v>0.1</v>
      </c>
      <c r="W1870" s="233">
        <v>10800</v>
      </c>
      <c r="X1870" s="233">
        <v>0.5</v>
      </c>
      <c r="Y1870" s="233">
        <v>5400</v>
      </c>
      <c r="Z1870" s="236">
        <v>0.25</v>
      </c>
      <c r="AA1870" s="233">
        <v>5400</v>
      </c>
      <c r="AB1870" s="233">
        <v>0.25</v>
      </c>
      <c r="AC1870" s="233">
        <v>8640</v>
      </c>
      <c r="AD1870" s="232">
        <v>0.4</v>
      </c>
      <c r="AE1870" s="147">
        <v>2160</v>
      </c>
      <c r="AF1870" s="250"/>
      <c r="AH1870" s="224" t="s">
        <v>50</v>
      </c>
    </row>
    <row r="1871" s="114" customFormat="1" ht="48" spans="1:34">
      <c r="A1871" s="223">
        <v>395</v>
      </c>
      <c r="B1871" s="223" t="s">
        <v>49</v>
      </c>
      <c r="C1871" s="223" t="s">
        <v>4402</v>
      </c>
      <c r="D1871" s="224" t="s">
        <v>50</v>
      </c>
      <c r="E1871" s="224" t="s">
        <v>69</v>
      </c>
      <c r="F1871" s="225" t="s">
        <v>3763</v>
      </c>
      <c r="G1871" s="224" t="s">
        <v>117</v>
      </c>
      <c r="H1871" s="249" t="s">
        <v>4558</v>
      </c>
      <c r="I1871" s="224" t="s">
        <v>4559</v>
      </c>
      <c r="J1871" s="224" t="s">
        <v>4559</v>
      </c>
      <c r="K1871" s="224" t="s">
        <v>4477</v>
      </c>
      <c r="L1871" s="224" t="s">
        <v>4477</v>
      </c>
      <c r="M1871" s="227">
        <v>45737</v>
      </c>
      <c r="N1871" s="227">
        <v>45745</v>
      </c>
      <c r="O1871" s="227">
        <v>46109</v>
      </c>
      <c r="P1871" s="229">
        <v>135</v>
      </c>
      <c r="Q1871" s="225">
        <v>5000</v>
      </c>
      <c r="R1871" s="232">
        <v>0.08</v>
      </c>
      <c r="S1871" s="225">
        <v>400</v>
      </c>
      <c r="T1871" s="233">
        <v>54000</v>
      </c>
      <c r="U1871" s="233">
        <v>5400</v>
      </c>
      <c r="V1871" s="233">
        <v>0.1</v>
      </c>
      <c r="W1871" s="233">
        <v>27000</v>
      </c>
      <c r="X1871" s="233">
        <v>0.5</v>
      </c>
      <c r="Y1871" s="233">
        <v>13500</v>
      </c>
      <c r="Z1871" s="236">
        <v>0.25</v>
      </c>
      <c r="AA1871" s="233">
        <v>13500</v>
      </c>
      <c r="AB1871" s="233">
        <v>0.25</v>
      </c>
      <c r="AC1871" s="233">
        <v>21600</v>
      </c>
      <c r="AD1871" s="232">
        <v>0.4</v>
      </c>
      <c r="AE1871" s="147">
        <v>5400</v>
      </c>
      <c r="AF1871" s="250"/>
      <c r="AH1871" s="224" t="s">
        <v>50</v>
      </c>
    </row>
    <row r="1872" s="114" customFormat="1" ht="48" spans="1:34">
      <c r="A1872" s="223">
        <v>396</v>
      </c>
      <c r="B1872" s="223" t="s">
        <v>49</v>
      </c>
      <c r="C1872" s="223" t="s">
        <v>4420</v>
      </c>
      <c r="D1872" s="224" t="s">
        <v>50</v>
      </c>
      <c r="E1872" s="224" t="s">
        <v>69</v>
      </c>
      <c r="F1872" s="225" t="s">
        <v>3763</v>
      </c>
      <c r="G1872" s="224" t="s">
        <v>117</v>
      </c>
      <c r="H1872" s="249" t="s">
        <v>4560</v>
      </c>
      <c r="I1872" s="224" t="s">
        <v>4561</v>
      </c>
      <c r="J1872" s="224" t="s">
        <v>4561</v>
      </c>
      <c r="K1872" s="224" t="s">
        <v>4423</v>
      </c>
      <c r="L1872" s="224" t="s">
        <v>4423</v>
      </c>
      <c r="M1872" s="227">
        <v>45706</v>
      </c>
      <c r="N1872" s="227">
        <v>45716</v>
      </c>
      <c r="O1872" s="227">
        <v>46080</v>
      </c>
      <c r="P1872" s="229">
        <v>90</v>
      </c>
      <c r="Q1872" s="225">
        <v>5000</v>
      </c>
      <c r="R1872" s="232">
        <v>0.08</v>
      </c>
      <c r="S1872" s="225">
        <v>400</v>
      </c>
      <c r="T1872" s="233">
        <v>36000</v>
      </c>
      <c r="U1872" s="233">
        <v>3600</v>
      </c>
      <c r="V1872" s="233">
        <v>0.1</v>
      </c>
      <c r="W1872" s="233">
        <v>18000</v>
      </c>
      <c r="X1872" s="233">
        <v>0.5</v>
      </c>
      <c r="Y1872" s="233">
        <v>9000</v>
      </c>
      <c r="Z1872" s="236">
        <v>0.25</v>
      </c>
      <c r="AA1872" s="233">
        <v>9000</v>
      </c>
      <c r="AB1872" s="233">
        <v>0.25</v>
      </c>
      <c r="AC1872" s="233">
        <v>14400</v>
      </c>
      <c r="AD1872" s="232">
        <v>0.4</v>
      </c>
      <c r="AE1872" s="147">
        <v>3600</v>
      </c>
      <c r="AF1872" s="250"/>
      <c r="AH1872" s="224" t="s">
        <v>50</v>
      </c>
    </row>
    <row r="1873" s="114" customFormat="1" ht="48" spans="1:34">
      <c r="A1873" s="223">
        <v>397</v>
      </c>
      <c r="B1873" s="223" t="s">
        <v>49</v>
      </c>
      <c r="C1873" s="223" t="s">
        <v>4420</v>
      </c>
      <c r="D1873" s="224" t="s">
        <v>50</v>
      </c>
      <c r="E1873" s="224" t="s">
        <v>69</v>
      </c>
      <c r="F1873" s="225" t="s">
        <v>3763</v>
      </c>
      <c r="G1873" s="224" t="s">
        <v>117</v>
      </c>
      <c r="H1873" s="249" t="s">
        <v>4562</v>
      </c>
      <c r="I1873" s="224" t="s">
        <v>4563</v>
      </c>
      <c r="J1873" s="224" t="s">
        <v>4563</v>
      </c>
      <c r="K1873" s="224" t="s">
        <v>4423</v>
      </c>
      <c r="L1873" s="224" t="s">
        <v>4423</v>
      </c>
      <c r="M1873" s="227">
        <v>45706</v>
      </c>
      <c r="N1873" s="227">
        <v>45725</v>
      </c>
      <c r="O1873" s="227">
        <v>46089</v>
      </c>
      <c r="P1873" s="229">
        <v>98</v>
      </c>
      <c r="Q1873" s="225">
        <v>5000</v>
      </c>
      <c r="R1873" s="232">
        <v>0.08</v>
      </c>
      <c r="S1873" s="225">
        <v>400</v>
      </c>
      <c r="T1873" s="233">
        <v>39200</v>
      </c>
      <c r="U1873" s="233">
        <v>3920</v>
      </c>
      <c r="V1873" s="233">
        <v>0.1</v>
      </c>
      <c r="W1873" s="233">
        <v>19600</v>
      </c>
      <c r="X1873" s="233">
        <v>0.5</v>
      </c>
      <c r="Y1873" s="233">
        <v>9800</v>
      </c>
      <c r="Z1873" s="236">
        <v>0.25</v>
      </c>
      <c r="AA1873" s="233">
        <v>9800</v>
      </c>
      <c r="AB1873" s="233">
        <v>0.25</v>
      </c>
      <c r="AC1873" s="233">
        <v>15680</v>
      </c>
      <c r="AD1873" s="232">
        <v>0.4</v>
      </c>
      <c r="AE1873" s="147">
        <v>3920</v>
      </c>
      <c r="AF1873" s="250"/>
      <c r="AH1873" s="224" t="s">
        <v>50</v>
      </c>
    </row>
    <row r="1874" s="114" customFormat="1" ht="48" spans="1:34">
      <c r="A1874" s="223">
        <v>398</v>
      </c>
      <c r="B1874" s="223" t="s">
        <v>49</v>
      </c>
      <c r="C1874" s="223" t="s">
        <v>4564</v>
      </c>
      <c r="D1874" s="224" t="s">
        <v>50</v>
      </c>
      <c r="E1874" s="224" t="s">
        <v>69</v>
      </c>
      <c r="F1874" s="225" t="s">
        <v>3763</v>
      </c>
      <c r="G1874" s="224" t="s">
        <v>117</v>
      </c>
      <c r="H1874" s="249" t="s">
        <v>4565</v>
      </c>
      <c r="I1874" s="224" t="s">
        <v>4566</v>
      </c>
      <c r="J1874" s="224" t="s">
        <v>4566</v>
      </c>
      <c r="K1874" s="224" t="s">
        <v>4567</v>
      </c>
      <c r="L1874" s="224" t="s">
        <v>4567</v>
      </c>
      <c r="M1874" s="227">
        <v>45661</v>
      </c>
      <c r="N1874" s="227">
        <v>45667</v>
      </c>
      <c r="O1874" s="227">
        <v>46031</v>
      </c>
      <c r="P1874" s="229">
        <v>180</v>
      </c>
      <c r="Q1874" s="225">
        <v>5000</v>
      </c>
      <c r="R1874" s="232">
        <v>0.08</v>
      </c>
      <c r="S1874" s="225">
        <v>400</v>
      </c>
      <c r="T1874" s="233">
        <v>72000</v>
      </c>
      <c r="U1874" s="233">
        <v>7200</v>
      </c>
      <c r="V1874" s="233">
        <v>0.1</v>
      </c>
      <c r="W1874" s="233">
        <v>36000</v>
      </c>
      <c r="X1874" s="233">
        <v>0.5</v>
      </c>
      <c r="Y1874" s="233">
        <v>18000</v>
      </c>
      <c r="Z1874" s="236">
        <v>0.25</v>
      </c>
      <c r="AA1874" s="233">
        <v>18000</v>
      </c>
      <c r="AB1874" s="233">
        <v>0.25</v>
      </c>
      <c r="AC1874" s="233">
        <v>28800</v>
      </c>
      <c r="AD1874" s="232">
        <v>0.4</v>
      </c>
      <c r="AE1874" s="147">
        <v>7200</v>
      </c>
      <c r="AF1874" s="250"/>
      <c r="AH1874" s="224" t="s">
        <v>50</v>
      </c>
    </row>
    <row r="1875" s="114" customFormat="1" ht="48" spans="1:34">
      <c r="A1875" s="223">
        <v>399</v>
      </c>
      <c r="B1875" s="223" t="s">
        <v>49</v>
      </c>
      <c r="C1875" s="223" t="s">
        <v>4420</v>
      </c>
      <c r="D1875" s="224" t="s">
        <v>50</v>
      </c>
      <c r="E1875" s="224" t="s">
        <v>69</v>
      </c>
      <c r="F1875" s="225" t="s">
        <v>3763</v>
      </c>
      <c r="G1875" s="224" t="s">
        <v>117</v>
      </c>
      <c r="H1875" s="249" t="s">
        <v>4568</v>
      </c>
      <c r="I1875" s="224" t="s">
        <v>4569</v>
      </c>
      <c r="J1875" s="224" t="s">
        <v>4569</v>
      </c>
      <c r="K1875" s="224" t="s">
        <v>4431</v>
      </c>
      <c r="L1875" s="224" t="s">
        <v>4431</v>
      </c>
      <c r="M1875" s="227">
        <v>45803</v>
      </c>
      <c r="N1875" s="227">
        <v>45808</v>
      </c>
      <c r="O1875" s="227">
        <v>46172</v>
      </c>
      <c r="P1875" s="229">
        <v>220</v>
      </c>
      <c r="Q1875" s="225">
        <v>5000</v>
      </c>
      <c r="R1875" s="232">
        <v>0.08</v>
      </c>
      <c r="S1875" s="225">
        <v>400</v>
      </c>
      <c r="T1875" s="233">
        <v>88000</v>
      </c>
      <c r="U1875" s="233">
        <v>8800</v>
      </c>
      <c r="V1875" s="233">
        <v>0.1</v>
      </c>
      <c r="W1875" s="233">
        <v>44000</v>
      </c>
      <c r="X1875" s="233">
        <v>0.5</v>
      </c>
      <c r="Y1875" s="233">
        <v>22000</v>
      </c>
      <c r="Z1875" s="236">
        <v>0.25</v>
      </c>
      <c r="AA1875" s="233">
        <v>22000</v>
      </c>
      <c r="AB1875" s="233">
        <v>0.25</v>
      </c>
      <c r="AC1875" s="233">
        <v>35200</v>
      </c>
      <c r="AD1875" s="232">
        <v>0.4</v>
      </c>
      <c r="AE1875" s="147">
        <v>8800</v>
      </c>
      <c r="AF1875" s="250"/>
      <c r="AH1875" s="224" t="s">
        <v>50</v>
      </c>
    </row>
    <row r="1876" s="114" customFormat="1" ht="48" spans="1:34">
      <c r="A1876" s="223">
        <v>400</v>
      </c>
      <c r="B1876" s="223" t="s">
        <v>49</v>
      </c>
      <c r="C1876" s="223" t="s">
        <v>4413</v>
      </c>
      <c r="D1876" s="224" t="s">
        <v>50</v>
      </c>
      <c r="E1876" s="224" t="s">
        <v>69</v>
      </c>
      <c r="F1876" s="225" t="s">
        <v>3763</v>
      </c>
      <c r="G1876" s="224" t="s">
        <v>117</v>
      </c>
      <c r="H1876" s="249" t="s">
        <v>4570</v>
      </c>
      <c r="I1876" s="224" t="s">
        <v>4571</v>
      </c>
      <c r="J1876" s="224" t="s">
        <v>4571</v>
      </c>
      <c r="K1876" s="224" t="s">
        <v>4426</v>
      </c>
      <c r="L1876" s="224" t="s">
        <v>4426</v>
      </c>
      <c r="M1876" s="227">
        <v>45680</v>
      </c>
      <c r="N1876" s="227">
        <v>45688</v>
      </c>
      <c r="O1876" s="227">
        <v>46052</v>
      </c>
      <c r="P1876" s="229">
        <v>90</v>
      </c>
      <c r="Q1876" s="225">
        <v>5000</v>
      </c>
      <c r="R1876" s="232">
        <v>0.08</v>
      </c>
      <c r="S1876" s="225">
        <v>400</v>
      </c>
      <c r="T1876" s="233">
        <v>36000</v>
      </c>
      <c r="U1876" s="233">
        <v>3600</v>
      </c>
      <c r="V1876" s="233">
        <v>0.1</v>
      </c>
      <c r="W1876" s="233">
        <v>18000</v>
      </c>
      <c r="X1876" s="233">
        <v>0.5</v>
      </c>
      <c r="Y1876" s="233">
        <v>9000</v>
      </c>
      <c r="Z1876" s="236">
        <v>0.25</v>
      </c>
      <c r="AA1876" s="233">
        <v>9000</v>
      </c>
      <c r="AB1876" s="233">
        <v>0.25</v>
      </c>
      <c r="AC1876" s="233">
        <v>14400</v>
      </c>
      <c r="AD1876" s="232">
        <v>0.4</v>
      </c>
      <c r="AE1876" s="147">
        <v>3600</v>
      </c>
      <c r="AF1876" s="250"/>
      <c r="AH1876" s="224" t="s">
        <v>50</v>
      </c>
    </row>
    <row r="1877" s="114" customFormat="1" ht="48" spans="1:34">
      <c r="A1877" s="223">
        <v>401</v>
      </c>
      <c r="B1877" s="223" t="s">
        <v>49</v>
      </c>
      <c r="C1877" s="223" t="s">
        <v>4420</v>
      </c>
      <c r="D1877" s="224" t="s">
        <v>50</v>
      </c>
      <c r="E1877" s="224" t="s">
        <v>69</v>
      </c>
      <c r="F1877" s="225" t="s">
        <v>3763</v>
      </c>
      <c r="G1877" s="224" t="s">
        <v>117</v>
      </c>
      <c r="H1877" s="249" t="s">
        <v>4572</v>
      </c>
      <c r="I1877" s="224" t="s">
        <v>4573</v>
      </c>
      <c r="J1877" s="224" t="s">
        <v>4573</v>
      </c>
      <c r="K1877" s="224" t="s">
        <v>4423</v>
      </c>
      <c r="L1877" s="224" t="s">
        <v>4423</v>
      </c>
      <c r="M1877" s="227">
        <v>45715</v>
      </c>
      <c r="N1877" s="227">
        <v>45716</v>
      </c>
      <c r="O1877" s="227">
        <v>46080</v>
      </c>
      <c r="P1877" s="229">
        <v>30</v>
      </c>
      <c r="Q1877" s="225">
        <v>5000</v>
      </c>
      <c r="R1877" s="232">
        <v>0.08</v>
      </c>
      <c r="S1877" s="225">
        <v>400</v>
      </c>
      <c r="T1877" s="233">
        <v>12000</v>
      </c>
      <c r="U1877" s="233">
        <v>1200</v>
      </c>
      <c r="V1877" s="233">
        <v>0.1</v>
      </c>
      <c r="W1877" s="233">
        <v>6000</v>
      </c>
      <c r="X1877" s="233">
        <v>0.5</v>
      </c>
      <c r="Y1877" s="233">
        <v>3000</v>
      </c>
      <c r="Z1877" s="236">
        <v>0.25</v>
      </c>
      <c r="AA1877" s="233">
        <v>3000</v>
      </c>
      <c r="AB1877" s="233">
        <v>0.25</v>
      </c>
      <c r="AC1877" s="233">
        <v>4800</v>
      </c>
      <c r="AD1877" s="232">
        <v>0.4</v>
      </c>
      <c r="AE1877" s="147">
        <v>1200</v>
      </c>
      <c r="AF1877" s="250"/>
      <c r="AH1877" s="224" t="s">
        <v>50</v>
      </c>
    </row>
    <row r="1878" s="114" customFormat="1" ht="48" spans="1:34">
      <c r="A1878" s="223">
        <v>402</v>
      </c>
      <c r="B1878" s="223" t="s">
        <v>49</v>
      </c>
      <c r="C1878" s="223" t="s">
        <v>4420</v>
      </c>
      <c r="D1878" s="224" t="s">
        <v>50</v>
      </c>
      <c r="E1878" s="224" t="s">
        <v>69</v>
      </c>
      <c r="F1878" s="225" t="s">
        <v>3763</v>
      </c>
      <c r="G1878" s="224" t="s">
        <v>117</v>
      </c>
      <c r="H1878" s="249" t="s">
        <v>4574</v>
      </c>
      <c r="I1878" s="224" t="s">
        <v>4575</v>
      </c>
      <c r="J1878" s="224" t="s">
        <v>4575</v>
      </c>
      <c r="K1878" s="224" t="s">
        <v>4423</v>
      </c>
      <c r="L1878" s="224" t="s">
        <v>4423</v>
      </c>
      <c r="M1878" s="227">
        <v>45666</v>
      </c>
      <c r="N1878" s="227">
        <v>45692</v>
      </c>
      <c r="O1878" s="227">
        <v>46056</v>
      </c>
      <c r="P1878" s="229">
        <v>50</v>
      </c>
      <c r="Q1878" s="225">
        <v>5000</v>
      </c>
      <c r="R1878" s="232">
        <v>0.08</v>
      </c>
      <c r="S1878" s="225">
        <v>400</v>
      </c>
      <c r="T1878" s="233">
        <v>20000</v>
      </c>
      <c r="U1878" s="233">
        <v>2000</v>
      </c>
      <c r="V1878" s="233">
        <v>0.1</v>
      </c>
      <c r="W1878" s="233">
        <v>10000</v>
      </c>
      <c r="X1878" s="233">
        <v>0.5</v>
      </c>
      <c r="Y1878" s="233">
        <v>5000</v>
      </c>
      <c r="Z1878" s="236">
        <v>0.25</v>
      </c>
      <c r="AA1878" s="233">
        <v>5000</v>
      </c>
      <c r="AB1878" s="233">
        <v>0.25</v>
      </c>
      <c r="AC1878" s="233">
        <v>8000</v>
      </c>
      <c r="AD1878" s="232">
        <v>0.4</v>
      </c>
      <c r="AE1878" s="147">
        <v>2000</v>
      </c>
      <c r="AF1878" s="250"/>
      <c r="AH1878" s="224" t="s">
        <v>50</v>
      </c>
    </row>
    <row r="1879" s="114" customFormat="1" ht="48" spans="1:34">
      <c r="A1879" s="223">
        <v>403</v>
      </c>
      <c r="B1879" s="223" t="s">
        <v>49</v>
      </c>
      <c r="C1879" s="223" t="s">
        <v>4420</v>
      </c>
      <c r="D1879" s="224" t="s">
        <v>50</v>
      </c>
      <c r="E1879" s="224" t="s">
        <v>69</v>
      </c>
      <c r="F1879" s="225" t="s">
        <v>3763</v>
      </c>
      <c r="G1879" s="224" t="s">
        <v>117</v>
      </c>
      <c r="H1879" s="249" t="s">
        <v>4576</v>
      </c>
      <c r="I1879" s="224" t="s">
        <v>4577</v>
      </c>
      <c r="J1879" s="224" t="s">
        <v>4577</v>
      </c>
      <c r="K1879" s="224" t="s">
        <v>4423</v>
      </c>
      <c r="L1879" s="224" t="s">
        <v>4423</v>
      </c>
      <c r="M1879" s="227">
        <v>45715</v>
      </c>
      <c r="N1879" s="227">
        <v>45716</v>
      </c>
      <c r="O1879" s="227">
        <v>46080</v>
      </c>
      <c r="P1879" s="229">
        <v>76</v>
      </c>
      <c r="Q1879" s="225">
        <v>5000</v>
      </c>
      <c r="R1879" s="232">
        <v>0.08</v>
      </c>
      <c r="S1879" s="225">
        <v>400</v>
      </c>
      <c r="T1879" s="233">
        <v>30400</v>
      </c>
      <c r="U1879" s="233">
        <v>3040</v>
      </c>
      <c r="V1879" s="233">
        <v>0.1</v>
      </c>
      <c r="W1879" s="233">
        <v>15200</v>
      </c>
      <c r="X1879" s="233">
        <v>0.5</v>
      </c>
      <c r="Y1879" s="233">
        <v>7600</v>
      </c>
      <c r="Z1879" s="236">
        <v>0.25</v>
      </c>
      <c r="AA1879" s="233">
        <v>7600</v>
      </c>
      <c r="AB1879" s="233">
        <v>0.25</v>
      </c>
      <c r="AC1879" s="233">
        <v>12160</v>
      </c>
      <c r="AD1879" s="232">
        <v>0.4</v>
      </c>
      <c r="AE1879" s="147">
        <v>3040</v>
      </c>
      <c r="AF1879" s="250"/>
      <c r="AH1879" s="224" t="s">
        <v>50</v>
      </c>
    </row>
    <row r="1880" s="114" customFormat="1" ht="48" spans="1:34">
      <c r="A1880" s="223">
        <v>404</v>
      </c>
      <c r="B1880" s="223" t="s">
        <v>49</v>
      </c>
      <c r="C1880" s="223" t="s">
        <v>4420</v>
      </c>
      <c r="D1880" s="224" t="s">
        <v>50</v>
      </c>
      <c r="E1880" s="224" t="s">
        <v>69</v>
      </c>
      <c r="F1880" s="225" t="s">
        <v>3763</v>
      </c>
      <c r="G1880" s="224" t="s">
        <v>117</v>
      </c>
      <c r="H1880" s="249" t="s">
        <v>4578</v>
      </c>
      <c r="I1880" s="224" t="s">
        <v>4579</v>
      </c>
      <c r="J1880" s="224" t="s">
        <v>4579</v>
      </c>
      <c r="K1880" s="224" t="s">
        <v>4423</v>
      </c>
      <c r="L1880" s="224" t="s">
        <v>4423</v>
      </c>
      <c r="M1880" s="227">
        <v>45715</v>
      </c>
      <c r="N1880" s="227">
        <v>45716</v>
      </c>
      <c r="O1880" s="227">
        <v>46080</v>
      </c>
      <c r="P1880" s="229">
        <v>39</v>
      </c>
      <c r="Q1880" s="225">
        <v>5000</v>
      </c>
      <c r="R1880" s="232">
        <v>0.08</v>
      </c>
      <c r="S1880" s="225">
        <v>400</v>
      </c>
      <c r="T1880" s="233">
        <v>15600</v>
      </c>
      <c r="U1880" s="233">
        <v>1560</v>
      </c>
      <c r="V1880" s="233">
        <v>0.1</v>
      </c>
      <c r="W1880" s="233">
        <v>7800</v>
      </c>
      <c r="X1880" s="233">
        <v>0.5</v>
      </c>
      <c r="Y1880" s="233">
        <v>3900</v>
      </c>
      <c r="Z1880" s="236">
        <v>0.25</v>
      </c>
      <c r="AA1880" s="233">
        <v>3900</v>
      </c>
      <c r="AB1880" s="233">
        <v>0.25</v>
      </c>
      <c r="AC1880" s="233">
        <v>6240</v>
      </c>
      <c r="AD1880" s="232">
        <v>0.4</v>
      </c>
      <c r="AE1880" s="147">
        <v>1560</v>
      </c>
      <c r="AF1880" s="250"/>
      <c r="AH1880" s="224" t="s">
        <v>50</v>
      </c>
    </row>
    <row r="1881" s="114" customFormat="1" ht="48" spans="1:34">
      <c r="A1881" s="223">
        <v>405</v>
      </c>
      <c r="B1881" s="223" t="s">
        <v>49</v>
      </c>
      <c r="C1881" s="223" t="s">
        <v>4413</v>
      </c>
      <c r="D1881" s="224" t="s">
        <v>50</v>
      </c>
      <c r="E1881" s="224" t="s">
        <v>69</v>
      </c>
      <c r="F1881" s="225" t="s">
        <v>3763</v>
      </c>
      <c r="G1881" s="224" t="s">
        <v>117</v>
      </c>
      <c r="H1881" s="249" t="s">
        <v>4580</v>
      </c>
      <c r="I1881" s="224" t="s">
        <v>4581</v>
      </c>
      <c r="J1881" s="224" t="s">
        <v>4581</v>
      </c>
      <c r="K1881" s="224" t="s">
        <v>4442</v>
      </c>
      <c r="L1881" s="224" t="s">
        <v>4442</v>
      </c>
      <c r="M1881" s="227">
        <v>45799</v>
      </c>
      <c r="N1881" s="227">
        <v>45801</v>
      </c>
      <c r="O1881" s="227">
        <v>46165</v>
      </c>
      <c r="P1881" s="229">
        <v>60</v>
      </c>
      <c r="Q1881" s="225">
        <v>5000</v>
      </c>
      <c r="R1881" s="232">
        <v>0.08</v>
      </c>
      <c r="S1881" s="225">
        <v>400</v>
      </c>
      <c r="T1881" s="233">
        <v>24000</v>
      </c>
      <c r="U1881" s="233">
        <v>2400</v>
      </c>
      <c r="V1881" s="233">
        <v>0.1</v>
      </c>
      <c r="W1881" s="233">
        <v>12000</v>
      </c>
      <c r="X1881" s="233">
        <v>0.5</v>
      </c>
      <c r="Y1881" s="233">
        <v>6000</v>
      </c>
      <c r="Z1881" s="236">
        <v>0.25</v>
      </c>
      <c r="AA1881" s="233">
        <v>6000</v>
      </c>
      <c r="AB1881" s="233">
        <v>0.25</v>
      </c>
      <c r="AC1881" s="233">
        <v>9600</v>
      </c>
      <c r="AD1881" s="232">
        <v>0.4</v>
      </c>
      <c r="AE1881" s="147">
        <v>2400</v>
      </c>
      <c r="AF1881" s="250"/>
      <c r="AH1881" s="224" t="s">
        <v>50</v>
      </c>
    </row>
    <row r="1882" s="114" customFormat="1" ht="48" spans="1:34">
      <c r="A1882" s="223">
        <v>406</v>
      </c>
      <c r="B1882" s="223" t="s">
        <v>49</v>
      </c>
      <c r="C1882" s="223" t="s">
        <v>4402</v>
      </c>
      <c r="D1882" s="224" t="s">
        <v>50</v>
      </c>
      <c r="E1882" s="224" t="s">
        <v>69</v>
      </c>
      <c r="F1882" s="225" t="s">
        <v>3763</v>
      </c>
      <c r="G1882" s="224" t="s">
        <v>117</v>
      </c>
      <c r="H1882" s="249" t="s">
        <v>4582</v>
      </c>
      <c r="I1882" s="224" t="s">
        <v>4583</v>
      </c>
      <c r="J1882" s="224" t="s">
        <v>4583</v>
      </c>
      <c r="K1882" s="224" t="s">
        <v>4405</v>
      </c>
      <c r="L1882" s="224" t="s">
        <v>4405</v>
      </c>
      <c r="M1882" s="227">
        <v>45660</v>
      </c>
      <c r="N1882" s="227">
        <v>45731</v>
      </c>
      <c r="O1882" s="227">
        <v>46095</v>
      </c>
      <c r="P1882" s="229">
        <v>50</v>
      </c>
      <c r="Q1882" s="225">
        <v>5000</v>
      </c>
      <c r="R1882" s="232">
        <v>0.08</v>
      </c>
      <c r="S1882" s="225">
        <v>400</v>
      </c>
      <c r="T1882" s="233">
        <v>20000</v>
      </c>
      <c r="U1882" s="233">
        <v>2000</v>
      </c>
      <c r="V1882" s="233">
        <v>0.1</v>
      </c>
      <c r="W1882" s="233">
        <v>10000</v>
      </c>
      <c r="X1882" s="233">
        <v>0.5</v>
      </c>
      <c r="Y1882" s="233">
        <v>5000</v>
      </c>
      <c r="Z1882" s="236">
        <v>0.25</v>
      </c>
      <c r="AA1882" s="233">
        <v>5000</v>
      </c>
      <c r="AB1882" s="233">
        <v>0.25</v>
      </c>
      <c r="AC1882" s="233">
        <v>8000</v>
      </c>
      <c r="AD1882" s="232">
        <v>0.4</v>
      </c>
      <c r="AE1882" s="147">
        <v>2000</v>
      </c>
      <c r="AF1882" s="250"/>
      <c r="AH1882" s="224" t="s">
        <v>50</v>
      </c>
    </row>
    <row r="1883" s="114" customFormat="1" ht="48" spans="1:34">
      <c r="A1883" s="223">
        <v>407</v>
      </c>
      <c r="B1883" s="223" t="s">
        <v>49</v>
      </c>
      <c r="C1883" s="223" t="s">
        <v>4420</v>
      </c>
      <c r="D1883" s="224" t="s">
        <v>50</v>
      </c>
      <c r="E1883" s="224" t="s">
        <v>69</v>
      </c>
      <c r="F1883" s="225" t="s">
        <v>3763</v>
      </c>
      <c r="G1883" s="224" t="s">
        <v>117</v>
      </c>
      <c r="H1883" s="249" t="s">
        <v>4584</v>
      </c>
      <c r="I1883" s="224" t="s">
        <v>4585</v>
      </c>
      <c r="J1883" s="224" t="s">
        <v>4585</v>
      </c>
      <c r="K1883" s="224" t="s">
        <v>4423</v>
      </c>
      <c r="L1883" s="224" t="s">
        <v>4423</v>
      </c>
      <c r="M1883" s="227">
        <v>45737</v>
      </c>
      <c r="N1883" s="227">
        <v>45736</v>
      </c>
      <c r="O1883" s="227">
        <v>46100</v>
      </c>
      <c r="P1883" s="229">
        <v>20</v>
      </c>
      <c r="Q1883" s="225">
        <v>5000</v>
      </c>
      <c r="R1883" s="232">
        <v>0.08</v>
      </c>
      <c r="S1883" s="225">
        <v>400</v>
      </c>
      <c r="T1883" s="233">
        <v>8000</v>
      </c>
      <c r="U1883" s="233">
        <v>800</v>
      </c>
      <c r="V1883" s="233">
        <v>0.1</v>
      </c>
      <c r="W1883" s="233">
        <v>4000</v>
      </c>
      <c r="X1883" s="233">
        <v>0.5</v>
      </c>
      <c r="Y1883" s="233">
        <v>2000</v>
      </c>
      <c r="Z1883" s="236">
        <v>0.25</v>
      </c>
      <c r="AA1883" s="233">
        <v>2000</v>
      </c>
      <c r="AB1883" s="233">
        <v>0.25</v>
      </c>
      <c r="AC1883" s="233">
        <v>3200</v>
      </c>
      <c r="AD1883" s="232">
        <v>0.4</v>
      </c>
      <c r="AE1883" s="147">
        <v>800</v>
      </c>
      <c r="AF1883" s="250"/>
      <c r="AH1883" s="224" t="s">
        <v>50</v>
      </c>
    </row>
    <row r="1884" s="114" customFormat="1" ht="48" spans="1:34">
      <c r="A1884" s="223">
        <v>408</v>
      </c>
      <c r="B1884" s="223" t="s">
        <v>49</v>
      </c>
      <c r="C1884" s="223" t="s">
        <v>4420</v>
      </c>
      <c r="D1884" s="224" t="s">
        <v>50</v>
      </c>
      <c r="E1884" s="224" t="s">
        <v>69</v>
      </c>
      <c r="F1884" s="225" t="s">
        <v>3763</v>
      </c>
      <c r="G1884" s="224" t="s">
        <v>117</v>
      </c>
      <c r="H1884" s="249" t="s">
        <v>4586</v>
      </c>
      <c r="I1884" s="224" t="s">
        <v>4587</v>
      </c>
      <c r="J1884" s="224" t="s">
        <v>4587</v>
      </c>
      <c r="K1884" s="224" t="s">
        <v>4431</v>
      </c>
      <c r="L1884" s="224" t="s">
        <v>4431</v>
      </c>
      <c r="M1884" s="227">
        <v>46006</v>
      </c>
      <c r="N1884" s="227">
        <v>46007</v>
      </c>
      <c r="O1884" s="227">
        <v>46371</v>
      </c>
      <c r="P1884" s="229">
        <v>55</v>
      </c>
      <c r="Q1884" s="225">
        <v>5000</v>
      </c>
      <c r="R1884" s="232">
        <v>0.08</v>
      </c>
      <c r="S1884" s="225">
        <v>400</v>
      </c>
      <c r="T1884" s="233">
        <v>22000</v>
      </c>
      <c r="U1884" s="233">
        <v>2200</v>
      </c>
      <c r="V1884" s="233">
        <v>0.1</v>
      </c>
      <c r="W1884" s="233">
        <v>11000</v>
      </c>
      <c r="X1884" s="233">
        <v>0.5</v>
      </c>
      <c r="Y1884" s="233">
        <v>5500</v>
      </c>
      <c r="Z1884" s="236">
        <v>0.25</v>
      </c>
      <c r="AA1884" s="233">
        <v>5500</v>
      </c>
      <c r="AB1884" s="233">
        <v>0.25</v>
      </c>
      <c r="AC1884" s="233">
        <v>8800</v>
      </c>
      <c r="AD1884" s="232">
        <v>0.4</v>
      </c>
      <c r="AE1884" s="147">
        <v>2200</v>
      </c>
      <c r="AF1884" s="250"/>
      <c r="AH1884" s="224" t="s">
        <v>50</v>
      </c>
    </row>
    <row r="1885" s="114" customFormat="1" ht="48" spans="1:34">
      <c r="A1885" s="223">
        <v>409</v>
      </c>
      <c r="B1885" s="223" t="s">
        <v>49</v>
      </c>
      <c r="C1885" s="223" t="s">
        <v>4413</v>
      </c>
      <c r="D1885" s="224" t="s">
        <v>50</v>
      </c>
      <c r="E1885" s="224" t="s">
        <v>69</v>
      </c>
      <c r="F1885" s="225" t="s">
        <v>3763</v>
      </c>
      <c r="G1885" s="224" t="s">
        <v>117</v>
      </c>
      <c r="H1885" s="249" t="s">
        <v>4588</v>
      </c>
      <c r="I1885" s="224" t="s">
        <v>4589</v>
      </c>
      <c r="J1885" s="224" t="s">
        <v>4589</v>
      </c>
      <c r="K1885" s="224" t="s">
        <v>4419</v>
      </c>
      <c r="L1885" s="224" t="s">
        <v>4419</v>
      </c>
      <c r="M1885" s="227">
        <v>45730</v>
      </c>
      <c r="N1885" s="227">
        <v>45735</v>
      </c>
      <c r="O1885" s="227">
        <v>46099</v>
      </c>
      <c r="P1885" s="229">
        <v>40</v>
      </c>
      <c r="Q1885" s="225">
        <v>5000</v>
      </c>
      <c r="R1885" s="232">
        <v>0.08</v>
      </c>
      <c r="S1885" s="225">
        <v>400</v>
      </c>
      <c r="T1885" s="233">
        <v>16000</v>
      </c>
      <c r="U1885" s="233">
        <v>1600</v>
      </c>
      <c r="V1885" s="233">
        <v>0.1</v>
      </c>
      <c r="W1885" s="233">
        <v>8000</v>
      </c>
      <c r="X1885" s="233">
        <v>0.5</v>
      </c>
      <c r="Y1885" s="233">
        <v>4000</v>
      </c>
      <c r="Z1885" s="236">
        <v>0.25</v>
      </c>
      <c r="AA1885" s="233">
        <v>4000</v>
      </c>
      <c r="AB1885" s="233">
        <v>0.25</v>
      </c>
      <c r="AC1885" s="233">
        <v>6400</v>
      </c>
      <c r="AD1885" s="232">
        <v>0.4</v>
      </c>
      <c r="AE1885" s="147">
        <v>1600</v>
      </c>
      <c r="AF1885" s="250"/>
      <c r="AH1885" s="224" t="s">
        <v>50</v>
      </c>
    </row>
    <row r="1886" s="114" customFormat="1" ht="48" spans="1:34">
      <c r="A1886" s="223">
        <v>410</v>
      </c>
      <c r="B1886" s="223" t="s">
        <v>49</v>
      </c>
      <c r="C1886" s="223" t="s">
        <v>4564</v>
      </c>
      <c r="D1886" s="224" t="s">
        <v>50</v>
      </c>
      <c r="E1886" s="224" t="s">
        <v>69</v>
      </c>
      <c r="F1886" s="225" t="s">
        <v>3763</v>
      </c>
      <c r="G1886" s="224" t="s">
        <v>117</v>
      </c>
      <c r="H1886" s="249" t="s">
        <v>4590</v>
      </c>
      <c r="I1886" s="224" t="s">
        <v>4566</v>
      </c>
      <c r="J1886" s="224" t="s">
        <v>4566</v>
      </c>
      <c r="K1886" s="224" t="s">
        <v>4567</v>
      </c>
      <c r="L1886" s="224" t="s">
        <v>4567</v>
      </c>
      <c r="M1886" s="227">
        <v>45672</v>
      </c>
      <c r="N1886" s="227">
        <v>45677</v>
      </c>
      <c r="O1886" s="227">
        <v>46041</v>
      </c>
      <c r="P1886" s="229">
        <v>90</v>
      </c>
      <c r="Q1886" s="225">
        <v>5000</v>
      </c>
      <c r="R1886" s="232">
        <v>0.08</v>
      </c>
      <c r="S1886" s="225">
        <v>400</v>
      </c>
      <c r="T1886" s="233">
        <v>36000</v>
      </c>
      <c r="U1886" s="233">
        <v>3600</v>
      </c>
      <c r="V1886" s="233">
        <v>0.1</v>
      </c>
      <c r="W1886" s="233">
        <v>18000</v>
      </c>
      <c r="X1886" s="233">
        <v>0.5</v>
      </c>
      <c r="Y1886" s="233">
        <v>9000</v>
      </c>
      <c r="Z1886" s="236">
        <v>0.25</v>
      </c>
      <c r="AA1886" s="233">
        <v>9000</v>
      </c>
      <c r="AB1886" s="233">
        <v>0.25</v>
      </c>
      <c r="AC1886" s="233">
        <v>14400</v>
      </c>
      <c r="AD1886" s="232">
        <v>0.4</v>
      </c>
      <c r="AE1886" s="147">
        <v>3600</v>
      </c>
      <c r="AF1886" s="250"/>
      <c r="AH1886" s="224" t="s">
        <v>50</v>
      </c>
    </row>
    <row r="1887" s="114" customFormat="1" ht="48" spans="1:34">
      <c r="A1887" s="223">
        <v>411</v>
      </c>
      <c r="B1887" s="223" t="s">
        <v>49</v>
      </c>
      <c r="C1887" s="223" t="s">
        <v>4420</v>
      </c>
      <c r="D1887" s="224" t="s">
        <v>50</v>
      </c>
      <c r="E1887" s="224" t="s">
        <v>69</v>
      </c>
      <c r="F1887" s="225" t="s">
        <v>3763</v>
      </c>
      <c r="G1887" s="224" t="s">
        <v>117</v>
      </c>
      <c r="H1887" s="249" t="s">
        <v>4591</v>
      </c>
      <c r="I1887" s="224" t="s">
        <v>4592</v>
      </c>
      <c r="J1887" s="224" t="s">
        <v>4592</v>
      </c>
      <c r="K1887" s="224" t="s">
        <v>4431</v>
      </c>
      <c r="L1887" s="224" t="s">
        <v>4431</v>
      </c>
      <c r="M1887" s="227">
        <v>45803</v>
      </c>
      <c r="N1887" s="227">
        <v>45804</v>
      </c>
      <c r="O1887" s="227">
        <v>46168</v>
      </c>
      <c r="P1887" s="229">
        <v>130</v>
      </c>
      <c r="Q1887" s="225">
        <v>5000</v>
      </c>
      <c r="R1887" s="232">
        <v>0.08</v>
      </c>
      <c r="S1887" s="225">
        <v>400</v>
      </c>
      <c r="T1887" s="233">
        <v>52000</v>
      </c>
      <c r="U1887" s="233">
        <v>5200</v>
      </c>
      <c r="V1887" s="233">
        <v>0.1</v>
      </c>
      <c r="W1887" s="233">
        <v>26000</v>
      </c>
      <c r="X1887" s="233">
        <v>0.5</v>
      </c>
      <c r="Y1887" s="233">
        <v>13000</v>
      </c>
      <c r="Z1887" s="236">
        <v>0.25</v>
      </c>
      <c r="AA1887" s="233">
        <v>13000</v>
      </c>
      <c r="AB1887" s="233">
        <v>0.25</v>
      </c>
      <c r="AC1887" s="233">
        <v>20800</v>
      </c>
      <c r="AD1887" s="232">
        <v>0.4</v>
      </c>
      <c r="AE1887" s="147">
        <v>5200</v>
      </c>
      <c r="AF1887" s="250"/>
      <c r="AH1887" s="224" t="s">
        <v>50</v>
      </c>
    </row>
    <row r="1888" s="114" customFormat="1" ht="48" spans="1:34">
      <c r="A1888" s="223">
        <v>412</v>
      </c>
      <c r="B1888" s="223" t="s">
        <v>49</v>
      </c>
      <c r="C1888" s="223" t="s">
        <v>4413</v>
      </c>
      <c r="D1888" s="224" t="s">
        <v>50</v>
      </c>
      <c r="E1888" s="224" t="s">
        <v>69</v>
      </c>
      <c r="F1888" s="225" t="s">
        <v>3763</v>
      </c>
      <c r="G1888" s="224" t="s">
        <v>117</v>
      </c>
      <c r="H1888" s="249" t="s">
        <v>4593</v>
      </c>
      <c r="I1888" s="224" t="s">
        <v>4594</v>
      </c>
      <c r="J1888" s="224" t="s">
        <v>4594</v>
      </c>
      <c r="K1888" s="224" t="s">
        <v>4480</v>
      </c>
      <c r="L1888" s="224" t="s">
        <v>4480</v>
      </c>
      <c r="M1888" s="227">
        <v>45714</v>
      </c>
      <c r="N1888" s="227">
        <v>45716</v>
      </c>
      <c r="O1888" s="227">
        <v>46080</v>
      </c>
      <c r="P1888" s="229">
        <v>49</v>
      </c>
      <c r="Q1888" s="225">
        <v>5000</v>
      </c>
      <c r="R1888" s="232">
        <v>0.08</v>
      </c>
      <c r="S1888" s="225">
        <v>400</v>
      </c>
      <c r="T1888" s="233">
        <v>19600</v>
      </c>
      <c r="U1888" s="233">
        <v>1960</v>
      </c>
      <c r="V1888" s="233">
        <v>0.1</v>
      </c>
      <c r="W1888" s="233">
        <v>9800</v>
      </c>
      <c r="X1888" s="233">
        <v>0.5</v>
      </c>
      <c r="Y1888" s="233">
        <v>4900</v>
      </c>
      <c r="Z1888" s="236">
        <v>0.25</v>
      </c>
      <c r="AA1888" s="233">
        <v>4900</v>
      </c>
      <c r="AB1888" s="233">
        <v>0.25</v>
      </c>
      <c r="AC1888" s="233">
        <v>7840</v>
      </c>
      <c r="AD1888" s="232">
        <v>0.4</v>
      </c>
      <c r="AE1888" s="147">
        <v>1960</v>
      </c>
      <c r="AF1888" s="250"/>
      <c r="AH1888" s="224" t="s">
        <v>50</v>
      </c>
    </row>
    <row r="1889" s="114" customFormat="1" ht="48" spans="1:34">
      <c r="A1889" s="223">
        <v>413</v>
      </c>
      <c r="B1889" s="223" t="s">
        <v>49</v>
      </c>
      <c r="C1889" s="223" t="s">
        <v>4413</v>
      </c>
      <c r="D1889" s="224" t="s">
        <v>50</v>
      </c>
      <c r="E1889" s="224" t="s">
        <v>69</v>
      </c>
      <c r="F1889" s="225" t="s">
        <v>3763</v>
      </c>
      <c r="G1889" s="224" t="s">
        <v>117</v>
      </c>
      <c r="H1889" s="249" t="s">
        <v>4595</v>
      </c>
      <c r="I1889" s="224" t="s">
        <v>4596</v>
      </c>
      <c r="J1889" s="224" t="s">
        <v>4596</v>
      </c>
      <c r="K1889" s="224" t="s">
        <v>4416</v>
      </c>
      <c r="L1889" s="224" t="s">
        <v>4416</v>
      </c>
      <c r="M1889" s="227">
        <v>45730</v>
      </c>
      <c r="N1889" s="227">
        <v>45733</v>
      </c>
      <c r="O1889" s="227">
        <v>46097</v>
      </c>
      <c r="P1889" s="229">
        <v>50</v>
      </c>
      <c r="Q1889" s="225">
        <v>5000</v>
      </c>
      <c r="R1889" s="232">
        <v>0.08</v>
      </c>
      <c r="S1889" s="225">
        <v>400</v>
      </c>
      <c r="T1889" s="233">
        <v>20000</v>
      </c>
      <c r="U1889" s="233">
        <v>2000</v>
      </c>
      <c r="V1889" s="233">
        <v>0.1</v>
      </c>
      <c r="W1889" s="233">
        <v>10000</v>
      </c>
      <c r="X1889" s="233">
        <v>0.5</v>
      </c>
      <c r="Y1889" s="233">
        <v>5000</v>
      </c>
      <c r="Z1889" s="236">
        <v>0.25</v>
      </c>
      <c r="AA1889" s="233">
        <v>5000</v>
      </c>
      <c r="AB1889" s="233">
        <v>0.25</v>
      </c>
      <c r="AC1889" s="233">
        <v>8000</v>
      </c>
      <c r="AD1889" s="232">
        <v>0.4</v>
      </c>
      <c r="AE1889" s="147">
        <v>2000</v>
      </c>
      <c r="AF1889" s="250"/>
      <c r="AH1889" s="224" t="s">
        <v>50</v>
      </c>
    </row>
    <row r="1890" s="114" customFormat="1" ht="48" spans="1:34">
      <c r="A1890" s="223">
        <v>414</v>
      </c>
      <c r="B1890" s="223" t="s">
        <v>49</v>
      </c>
      <c r="C1890" s="223" t="s">
        <v>4420</v>
      </c>
      <c r="D1890" s="224" t="s">
        <v>50</v>
      </c>
      <c r="E1890" s="224" t="s">
        <v>69</v>
      </c>
      <c r="F1890" s="225" t="s">
        <v>3763</v>
      </c>
      <c r="G1890" s="224" t="s">
        <v>117</v>
      </c>
      <c r="H1890" s="249" t="s">
        <v>4597</v>
      </c>
      <c r="I1890" s="224" t="s">
        <v>4598</v>
      </c>
      <c r="J1890" s="224" t="s">
        <v>4598</v>
      </c>
      <c r="K1890" s="224" t="s">
        <v>4431</v>
      </c>
      <c r="L1890" s="224" t="s">
        <v>4431</v>
      </c>
      <c r="M1890" s="227">
        <v>45679</v>
      </c>
      <c r="N1890" s="227">
        <v>45684</v>
      </c>
      <c r="O1890" s="227">
        <v>46048</v>
      </c>
      <c r="P1890" s="229">
        <v>150</v>
      </c>
      <c r="Q1890" s="225">
        <v>5000</v>
      </c>
      <c r="R1890" s="232">
        <v>0.08</v>
      </c>
      <c r="S1890" s="225">
        <v>400</v>
      </c>
      <c r="T1890" s="233">
        <v>60000</v>
      </c>
      <c r="U1890" s="233">
        <v>6000</v>
      </c>
      <c r="V1890" s="233">
        <v>0.1</v>
      </c>
      <c r="W1890" s="233">
        <v>30000</v>
      </c>
      <c r="X1890" s="233">
        <v>0.5</v>
      </c>
      <c r="Y1890" s="233">
        <v>15000</v>
      </c>
      <c r="Z1890" s="236">
        <v>0.25</v>
      </c>
      <c r="AA1890" s="233">
        <v>15000</v>
      </c>
      <c r="AB1890" s="233">
        <v>0.25</v>
      </c>
      <c r="AC1890" s="233">
        <v>24000</v>
      </c>
      <c r="AD1890" s="232">
        <v>0.4</v>
      </c>
      <c r="AE1890" s="147">
        <v>6000</v>
      </c>
      <c r="AF1890" s="250"/>
      <c r="AH1890" s="224" t="s">
        <v>50</v>
      </c>
    </row>
    <row r="1891" s="114" customFormat="1" ht="48" spans="1:34">
      <c r="A1891" s="223">
        <v>415</v>
      </c>
      <c r="B1891" s="223" t="s">
        <v>49</v>
      </c>
      <c r="C1891" s="223" t="s">
        <v>4413</v>
      </c>
      <c r="D1891" s="224" t="s">
        <v>50</v>
      </c>
      <c r="E1891" s="224" t="s">
        <v>69</v>
      </c>
      <c r="F1891" s="225" t="s">
        <v>3763</v>
      </c>
      <c r="G1891" s="224" t="s">
        <v>117</v>
      </c>
      <c r="H1891" s="249" t="s">
        <v>4599</v>
      </c>
      <c r="I1891" s="224" t="s">
        <v>4600</v>
      </c>
      <c r="J1891" s="224" t="s">
        <v>4600</v>
      </c>
      <c r="K1891" s="224" t="s">
        <v>4494</v>
      </c>
      <c r="L1891" s="224" t="s">
        <v>4494</v>
      </c>
      <c r="M1891" s="227">
        <v>45832</v>
      </c>
      <c r="N1891" s="227">
        <v>45835</v>
      </c>
      <c r="O1891" s="227">
        <v>46199</v>
      </c>
      <c r="P1891" s="229">
        <v>42</v>
      </c>
      <c r="Q1891" s="225">
        <v>5000</v>
      </c>
      <c r="R1891" s="232">
        <v>0.08</v>
      </c>
      <c r="S1891" s="225">
        <v>400</v>
      </c>
      <c r="T1891" s="233">
        <v>16800</v>
      </c>
      <c r="U1891" s="233">
        <v>1680</v>
      </c>
      <c r="V1891" s="233">
        <v>0.1</v>
      </c>
      <c r="W1891" s="233">
        <v>8400</v>
      </c>
      <c r="X1891" s="233">
        <v>0.5</v>
      </c>
      <c r="Y1891" s="233">
        <v>4200</v>
      </c>
      <c r="Z1891" s="236">
        <v>0.25</v>
      </c>
      <c r="AA1891" s="233">
        <v>4200</v>
      </c>
      <c r="AB1891" s="233">
        <v>0.25</v>
      </c>
      <c r="AC1891" s="233">
        <v>6720</v>
      </c>
      <c r="AD1891" s="232">
        <v>0.4</v>
      </c>
      <c r="AE1891" s="147">
        <v>1680</v>
      </c>
      <c r="AF1891" s="250"/>
      <c r="AH1891" s="224" t="s">
        <v>50</v>
      </c>
    </row>
    <row r="1892" s="114" customFormat="1" ht="48" spans="1:34">
      <c r="A1892" s="223">
        <v>416</v>
      </c>
      <c r="B1892" s="223" t="s">
        <v>49</v>
      </c>
      <c r="C1892" s="223" t="s">
        <v>4420</v>
      </c>
      <c r="D1892" s="224" t="s">
        <v>50</v>
      </c>
      <c r="E1892" s="224" t="s">
        <v>69</v>
      </c>
      <c r="F1892" s="225" t="s">
        <v>3763</v>
      </c>
      <c r="G1892" s="224" t="s">
        <v>117</v>
      </c>
      <c r="H1892" s="249" t="s">
        <v>4601</v>
      </c>
      <c r="I1892" s="224" t="s">
        <v>4602</v>
      </c>
      <c r="J1892" s="224" t="s">
        <v>4602</v>
      </c>
      <c r="K1892" s="224" t="s">
        <v>4423</v>
      </c>
      <c r="L1892" s="224" t="s">
        <v>4423</v>
      </c>
      <c r="M1892" s="227">
        <v>45730</v>
      </c>
      <c r="N1892" s="227">
        <v>45731</v>
      </c>
      <c r="O1892" s="227">
        <v>46095</v>
      </c>
      <c r="P1892" s="229">
        <v>120</v>
      </c>
      <c r="Q1892" s="225">
        <v>5000</v>
      </c>
      <c r="R1892" s="232">
        <v>0.08</v>
      </c>
      <c r="S1892" s="225">
        <v>400</v>
      </c>
      <c r="T1892" s="233">
        <v>48000</v>
      </c>
      <c r="U1892" s="233">
        <v>4800</v>
      </c>
      <c r="V1892" s="233">
        <v>0.1</v>
      </c>
      <c r="W1892" s="233">
        <v>24000</v>
      </c>
      <c r="X1892" s="233">
        <v>0.5</v>
      </c>
      <c r="Y1892" s="233">
        <v>12000</v>
      </c>
      <c r="Z1892" s="236">
        <v>0.25</v>
      </c>
      <c r="AA1892" s="233">
        <v>12000</v>
      </c>
      <c r="AB1892" s="233">
        <v>0.25</v>
      </c>
      <c r="AC1892" s="233">
        <v>19200</v>
      </c>
      <c r="AD1892" s="232">
        <v>0.4</v>
      </c>
      <c r="AE1892" s="147">
        <v>4800</v>
      </c>
      <c r="AF1892" s="250"/>
      <c r="AH1892" s="224" t="s">
        <v>50</v>
      </c>
    </row>
    <row r="1893" s="114" customFormat="1" ht="48" spans="1:34">
      <c r="A1893" s="223">
        <v>417</v>
      </c>
      <c r="B1893" s="223" t="s">
        <v>49</v>
      </c>
      <c r="C1893" s="223" t="s">
        <v>4413</v>
      </c>
      <c r="D1893" s="224" t="s">
        <v>50</v>
      </c>
      <c r="E1893" s="224" t="s">
        <v>69</v>
      </c>
      <c r="F1893" s="225" t="s">
        <v>3763</v>
      </c>
      <c r="G1893" s="224" t="s">
        <v>117</v>
      </c>
      <c r="H1893" s="249" t="s">
        <v>4603</v>
      </c>
      <c r="I1893" s="224" t="s">
        <v>4604</v>
      </c>
      <c r="J1893" s="224" t="s">
        <v>4604</v>
      </c>
      <c r="K1893" s="224" t="s">
        <v>4426</v>
      </c>
      <c r="L1893" s="224" t="s">
        <v>4426</v>
      </c>
      <c r="M1893" s="227">
        <v>45744</v>
      </c>
      <c r="N1893" s="227">
        <v>45747</v>
      </c>
      <c r="O1893" s="227">
        <v>46111</v>
      </c>
      <c r="P1893" s="229">
        <v>871</v>
      </c>
      <c r="Q1893" s="225">
        <v>5000</v>
      </c>
      <c r="R1893" s="232">
        <v>0.08</v>
      </c>
      <c r="S1893" s="225">
        <v>400</v>
      </c>
      <c r="T1893" s="233">
        <v>348400</v>
      </c>
      <c r="U1893" s="233">
        <v>34840</v>
      </c>
      <c r="V1893" s="233">
        <v>0.1</v>
      </c>
      <c r="W1893" s="233">
        <v>174200</v>
      </c>
      <c r="X1893" s="233">
        <v>0.5</v>
      </c>
      <c r="Y1893" s="233">
        <v>87100</v>
      </c>
      <c r="Z1893" s="236">
        <v>0.25</v>
      </c>
      <c r="AA1893" s="233">
        <v>87100</v>
      </c>
      <c r="AB1893" s="233">
        <v>0.25</v>
      </c>
      <c r="AC1893" s="233">
        <v>139360</v>
      </c>
      <c r="AD1893" s="232">
        <v>0.4</v>
      </c>
      <c r="AE1893" s="147">
        <v>34840</v>
      </c>
      <c r="AF1893" s="250"/>
      <c r="AH1893" s="224" t="s">
        <v>50</v>
      </c>
    </row>
    <row r="1894" s="114" customFormat="1" ht="48" spans="1:34">
      <c r="A1894" s="223">
        <v>418</v>
      </c>
      <c r="B1894" s="223" t="s">
        <v>49</v>
      </c>
      <c r="C1894" s="223" t="s">
        <v>4413</v>
      </c>
      <c r="D1894" s="224" t="s">
        <v>50</v>
      </c>
      <c r="E1894" s="224" t="s">
        <v>69</v>
      </c>
      <c r="F1894" s="225" t="s">
        <v>3763</v>
      </c>
      <c r="G1894" s="224" t="s">
        <v>117</v>
      </c>
      <c r="H1894" s="249" t="s">
        <v>4605</v>
      </c>
      <c r="I1894" s="224" t="s">
        <v>4606</v>
      </c>
      <c r="J1894" s="224" t="s">
        <v>4606</v>
      </c>
      <c r="K1894" s="224" t="s">
        <v>4480</v>
      </c>
      <c r="L1894" s="224" t="s">
        <v>4480</v>
      </c>
      <c r="M1894" s="227">
        <v>45714</v>
      </c>
      <c r="N1894" s="227">
        <v>45716</v>
      </c>
      <c r="O1894" s="227">
        <v>46080</v>
      </c>
      <c r="P1894" s="229">
        <v>28</v>
      </c>
      <c r="Q1894" s="225">
        <v>5000</v>
      </c>
      <c r="R1894" s="232">
        <v>0.08</v>
      </c>
      <c r="S1894" s="225">
        <v>400</v>
      </c>
      <c r="T1894" s="233">
        <v>11200</v>
      </c>
      <c r="U1894" s="233">
        <v>1120</v>
      </c>
      <c r="V1894" s="233">
        <v>0.1</v>
      </c>
      <c r="W1894" s="233">
        <v>5600</v>
      </c>
      <c r="X1894" s="233">
        <v>0.5</v>
      </c>
      <c r="Y1894" s="233">
        <v>2800</v>
      </c>
      <c r="Z1894" s="236">
        <v>0.25</v>
      </c>
      <c r="AA1894" s="233">
        <v>2800</v>
      </c>
      <c r="AB1894" s="233">
        <v>0.25</v>
      </c>
      <c r="AC1894" s="233">
        <v>4480</v>
      </c>
      <c r="AD1894" s="232">
        <v>0.4</v>
      </c>
      <c r="AE1894" s="147">
        <v>1120</v>
      </c>
      <c r="AF1894" s="250"/>
      <c r="AH1894" s="224" t="s">
        <v>50</v>
      </c>
    </row>
    <row r="1895" s="114" customFormat="1" ht="48" spans="1:34">
      <c r="A1895" s="223">
        <v>419</v>
      </c>
      <c r="B1895" s="223" t="s">
        <v>49</v>
      </c>
      <c r="C1895" s="223" t="s">
        <v>4413</v>
      </c>
      <c r="D1895" s="224" t="s">
        <v>50</v>
      </c>
      <c r="E1895" s="224" t="s">
        <v>69</v>
      </c>
      <c r="F1895" s="225" t="s">
        <v>3763</v>
      </c>
      <c r="G1895" s="224" t="s">
        <v>117</v>
      </c>
      <c r="H1895" s="249" t="s">
        <v>4607</v>
      </c>
      <c r="I1895" s="224" t="s">
        <v>4608</v>
      </c>
      <c r="J1895" s="224" t="s">
        <v>4608</v>
      </c>
      <c r="K1895" s="224" t="s">
        <v>4609</v>
      </c>
      <c r="L1895" s="224" t="s">
        <v>4609</v>
      </c>
      <c r="M1895" s="227">
        <v>45730</v>
      </c>
      <c r="N1895" s="227">
        <v>45736</v>
      </c>
      <c r="O1895" s="227">
        <v>46100</v>
      </c>
      <c r="P1895" s="229">
        <v>70</v>
      </c>
      <c r="Q1895" s="225">
        <v>5000</v>
      </c>
      <c r="R1895" s="232">
        <v>0.08</v>
      </c>
      <c r="S1895" s="225">
        <v>400</v>
      </c>
      <c r="T1895" s="233">
        <v>28000</v>
      </c>
      <c r="U1895" s="233">
        <v>2800</v>
      </c>
      <c r="V1895" s="233">
        <v>0.1</v>
      </c>
      <c r="W1895" s="233">
        <v>14000</v>
      </c>
      <c r="X1895" s="233">
        <v>0.5</v>
      </c>
      <c r="Y1895" s="233">
        <v>7000</v>
      </c>
      <c r="Z1895" s="236">
        <v>0.25</v>
      </c>
      <c r="AA1895" s="233">
        <v>7000</v>
      </c>
      <c r="AB1895" s="233">
        <v>0.25</v>
      </c>
      <c r="AC1895" s="233">
        <v>11200</v>
      </c>
      <c r="AD1895" s="232">
        <v>0.4</v>
      </c>
      <c r="AE1895" s="147">
        <v>2800</v>
      </c>
      <c r="AF1895" s="250"/>
      <c r="AH1895" s="224" t="s">
        <v>50</v>
      </c>
    </row>
    <row r="1896" s="114" customFormat="1" ht="48" spans="1:34">
      <c r="A1896" s="223">
        <v>420</v>
      </c>
      <c r="B1896" s="223" t="s">
        <v>49</v>
      </c>
      <c r="C1896" s="223" t="s">
        <v>4413</v>
      </c>
      <c r="D1896" s="224" t="s">
        <v>50</v>
      </c>
      <c r="E1896" s="224" t="s">
        <v>69</v>
      </c>
      <c r="F1896" s="225" t="s">
        <v>3763</v>
      </c>
      <c r="G1896" s="224" t="s">
        <v>117</v>
      </c>
      <c r="H1896" s="249" t="s">
        <v>4610</v>
      </c>
      <c r="I1896" s="224" t="s">
        <v>4611</v>
      </c>
      <c r="J1896" s="224" t="s">
        <v>4611</v>
      </c>
      <c r="K1896" s="224" t="s">
        <v>4419</v>
      </c>
      <c r="L1896" s="224" t="s">
        <v>4419</v>
      </c>
      <c r="M1896" s="227">
        <v>45769</v>
      </c>
      <c r="N1896" s="227">
        <v>45773</v>
      </c>
      <c r="O1896" s="227">
        <v>46137</v>
      </c>
      <c r="P1896" s="229">
        <v>38</v>
      </c>
      <c r="Q1896" s="225">
        <v>5000</v>
      </c>
      <c r="R1896" s="232">
        <v>0.08</v>
      </c>
      <c r="S1896" s="225">
        <v>400</v>
      </c>
      <c r="T1896" s="233">
        <v>15200</v>
      </c>
      <c r="U1896" s="233">
        <v>1520</v>
      </c>
      <c r="V1896" s="233">
        <v>0.1</v>
      </c>
      <c r="W1896" s="233">
        <v>7600</v>
      </c>
      <c r="X1896" s="233">
        <v>0.5</v>
      </c>
      <c r="Y1896" s="233">
        <v>3800</v>
      </c>
      <c r="Z1896" s="236">
        <v>0.25</v>
      </c>
      <c r="AA1896" s="233">
        <v>3800</v>
      </c>
      <c r="AB1896" s="233">
        <v>0.25</v>
      </c>
      <c r="AC1896" s="233">
        <v>6080</v>
      </c>
      <c r="AD1896" s="232">
        <v>0.4</v>
      </c>
      <c r="AE1896" s="147">
        <v>1520</v>
      </c>
      <c r="AF1896" s="250"/>
      <c r="AH1896" s="224" t="s">
        <v>50</v>
      </c>
    </row>
    <row r="1897" s="114" customFormat="1" ht="48" spans="1:34">
      <c r="A1897" s="223">
        <v>421</v>
      </c>
      <c r="B1897" s="223" t="s">
        <v>49</v>
      </c>
      <c r="C1897" s="223" t="s">
        <v>4420</v>
      </c>
      <c r="D1897" s="224" t="s">
        <v>50</v>
      </c>
      <c r="E1897" s="224" t="s">
        <v>69</v>
      </c>
      <c r="F1897" s="225" t="s">
        <v>3763</v>
      </c>
      <c r="G1897" s="224" t="s">
        <v>117</v>
      </c>
      <c r="H1897" s="249" t="s">
        <v>4612</v>
      </c>
      <c r="I1897" s="224" t="s">
        <v>4613</v>
      </c>
      <c r="J1897" s="224" t="s">
        <v>4613</v>
      </c>
      <c r="K1897" s="224" t="s">
        <v>4423</v>
      </c>
      <c r="L1897" s="224" t="s">
        <v>4423</v>
      </c>
      <c r="M1897" s="227">
        <v>45729</v>
      </c>
      <c r="N1897" s="227">
        <v>45736</v>
      </c>
      <c r="O1897" s="227">
        <v>46100</v>
      </c>
      <c r="P1897" s="229">
        <v>120</v>
      </c>
      <c r="Q1897" s="225">
        <v>5000</v>
      </c>
      <c r="R1897" s="232">
        <v>0.08</v>
      </c>
      <c r="S1897" s="225">
        <v>400</v>
      </c>
      <c r="T1897" s="233">
        <v>48000</v>
      </c>
      <c r="U1897" s="233">
        <v>4800</v>
      </c>
      <c r="V1897" s="233">
        <v>0.1</v>
      </c>
      <c r="W1897" s="233">
        <v>24000</v>
      </c>
      <c r="X1897" s="233">
        <v>0.5</v>
      </c>
      <c r="Y1897" s="233">
        <v>12000</v>
      </c>
      <c r="Z1897" s="236">
        <v>0.25</v>
      </c>
      <c r="AA1897" s="233">
        <v>12000</v>
      </c>
      <c r="AB1897" s="233">
        <v>0.25</v>
      </c>
      <c r="AC1897" s="233">
        <v>19200</v>
      </c>
      <c r="AD1897" s="232">
        <v>0.4</v>
      </c>
      <c r="AE1897" s="147">
        <v>4800</v>
      </c>
      <c r="AF1897" s="250"/>
      <c r="AH1897" s="224" t="s">
        <v>50</v>
      </c>
    </row>
    <row r="1898" s="114" customFormat="1" ht="48" spans="1:34">
      <c r="A1898" s="223">
        <v>422</v>
      </c>
      <c r="B1898" s="223" t="s">
        <v>49</v>
      </c>
      <c r="C1898" s="223" t="s">
        <v>4420</v>
      </c>
      <c r="D1898" s="224" t="s">
        <v>50</v>
      </c>
      <c r="E1898" s="224" t="s">
        <v>69</v>
      </c>
      <c r="F1898" s="225" t="s">
        <v>3763</v>
      </c>
      <c r="G1898" s="224" t="s">
        <v>117</v>
      </c>
      <c r="H1898" s="249" t="s">
        <v>4614</v>
      </c>
      <c r="I1898" s="224" t="s">
        <v>4615</v>
      </c>
      <c r="J1898" s="224" t="s">
        <v>4615</v>
      </c>
      <c r="K1898" s="224" t="s">
        <v>4485</v>
      </c>
      <c r="L1898" s="224" t="s">
        <v>4485</v>
      </c>
      <c r="M1898" s="227">
        <v>45707</v>
      </c>
      <c r="N1898" s="227">
        <v>45716</v>
      </c>
      <c r="O1898" s="227">
        <v>46080</v>
      </c>
      <c r="P1898" s="229">
        <v>939</v>
      </c>
      <c r="Q1898" s="225">
        <v>5000</v>
      </c>
      <c r="R1898" s="232">
        <v>0.08</v>
      </c>
      <c r="S1898" s="225">
        <v>400</v>
      </c>
      <c r="T1898" s="233">
        <v>375600</v>
      </c>
      <c r="U1898" s="233">
        <v>37560</v>
      </c>
      <c r="V1898" s="233">
        <v>0.1</v>
      </c>
      <c r="W1898" s="233">
        <v>187800</v>
      </c>
      <c r="X1898" s="233">
        <v>0.5</v>
      </c>
      <c r="Y1898" s="233">
        <v>93900</v>
      </c>
      <c r="Z1898" s="236">
        <v>0.25</v>
      </c>
      <c r="AA1898" s="233">
        <v>93900</v>
      </c>
      <c r="AB1898" s="233">
        <v>0.25</v>
      </c>
      <c r="AC1898" s="233">
        <v>150240</v>
      </c>
      <c r="AD1898" s="232">
        <v>0.4</v>
      </c>
      <c r="AE1898" s="147">
        <v>37560</v>
      </c>
      <c r="AF1898" s="250"/>
      <c r="AH1898" s="224" t="s">
        <v>50</v>
      </c>
    </row>
    <row r="1899" s="114" customFormat="1" ht="48" spans="1:34">
      <c r="A1899" s="223">
        <v>423</v>
      </c>
      <c r="B1899" s="223" t="s">
        <v>49</v>
      </c>
      <c r="C1899" s="223" t="s">
        <v>4413</v>
      </c>
      <c r="D1899" s="224" t="s">
        <v>50</v>
      </c>
      <c r="E1899" s="224" t="s">
        <v>69</v>
      </c>
      <c r="F1899" s="225" t="s">
        <v>3763</v>
      </c>
      <c r="G1899" s="224" t="s">
        <v>117</v>
      </c>
      <c r="H1899" s="249" t="s">
        <v>4616</v>
      </c>
      <c r="I1899" s="224" t="s">
        <v>4617</v>
      </c>
      <c r="J1899" s="224" t="s">
        <v>4617</v>
      </c>
      <c r="K1899" s="224" t="s">
        <v>4609</v>
      </c>
      <c r="L1899" s="224" t="s">
        <v>4609</v>
      </c>
      <c r="M1899" s="227">
        <v>45735</v>
      </c>
      <c r="N1899" s="227">
        <v>45736</v>
      </c>
      <c r="O1899" s="227">
        <v>46100</v>
      </c>
      <c r="P1899" s="229">
        <v>20</v>
      </c>
      <c r="Q1899" s="225">
        <v>5000</v>
      </c>
      <c r="R1899" s="232">
        <v>0.08</v>
      </c>
      <c r="S1899" s="225">
        <v>400</v>
      </c>
      <c r="T1899" s="233">
        <v>8000</v>
      </c>
      <c r="U1899" s="233">
        <v>800</v>
      </c>
      <c r="V1899" s="233">
        <v>0.1</v>
      </c>
      <c r="W1899" s="233">
        <v>4000</v>
      </c>
      <c r="X1899" s="233">
        <v>0.5</v>
      </c>
      <c r="Y1899" s="233">
        <v>2000</v>
      </c>
      <c r="Z1899" s="236">
        <v>0.25</v>
      </c>
      <c r="AA1899" s="233">
        <v>2000</v>
      </c>
      <c r="AB1899" s="233">
        <v>0.25</v>
      </c>
      <c r="AC1899" s="233">
        <v>3200</v>
      </c>
      <c r="AD1899" s="232">
        <v>0.4</v>
      </c>
      <c r="AE1899" s="147">
        <v>800</v>
      </c>
      <c r="AF1899" s="250"/>
      <c r="AH1899" s="224" t="s">
        <v>50</v>
      </c>
    </row>
    <row r="1900" s="114" customFormat="1" ht="48" spans="1:34">
      <c r="A1900" s="223">
        <v>424</v>
      </c>
      <c r="B1900" s="223" t="s">
        <v>49</v>
      </c>
      <c r="C1900" s="223" t="s">
        <v>4420</v>
      </c>
      <c r="D1900" s="224" t="s">
        <v>50</v>
      </c>
      <c r="E1900" s="224" t="s">
        <v>69</v>
      </c>
      <c r="F1900" s="225" t="s">
        <v>3763</v>
      </c>
      <c r="G1900" s="224" t="s">
        <v>117</v>
      </c>
      <c r="H1900" s="249" t="s">
        <v>4618</v>
      </c>
      <c r="I1900" s="224" t="s">
        <v>4619</v>
      </c>
      <c r="J1900" s="224" t="s">
        <v>4619</v>
      </c>
      <c r="K1900" s="224" t="s">
        <v>4423</v>
      </c>
      <c r="L1900" s="224" t="s">
        <v>4423</v>
      </c>
      <c r="M1900" s="227">
        <v>45714</v>
      </c>
      <c r="N1900" s="227">
        <v>45725</v>
      </c>
      <c r="O1900" s="227">
        <v>46089</v>
      </c>
      <c r="P1900" s="229">
        <v>64</v>
      </c>
      <c r="Q1900" s="225">
        <v>5000</v>
      </c>
      <c r="R1900" s="232">
        <v>0.08</v>
      </c>
      <c r="S1900" s="225">
        <v>400</v>
      </c>
      <c r="T1900" s="233">
        <v>25600</v>
      </c>
      <c r="U1900" s="233">
        <v>2560</v>
      </c>
      <c r="V1900" s="233">
        <v>0.1</v>
      </c>
      <c r="W1900" s="233">
        <v>12800</v>
      </c>
      <c r="X1900" s="233">
        <v>0.5</v>
      </c>
      <c r="Y1900" s="233">
        <v>6400</v>
      </c>
      <c r="Z1900" s="236">
        <v>0.25</v>
      </c>
      <c r="AA1900" s="233">
        <v>6400</v>
      </c>
      <c r="AB1900" s="233">
        <v>0.25</v>
      </c>
      <c r="AC1900" s="233">
        <v>10240</v>
      </c>
      <c r="AD1900" s="232">
        <v>0.4</v>
      </c>
      <c r="AE1900" s="147">
        <v>2560</v>
      </c>
      <c r="AF1900" s="250"/>
      <c r="AH1900" s="224" t="s">
        <v>50</v>
      </c>
    </row>
    <row r="1901" s="114" customFormat="1" ht="48" spans="1:34">
      <c r="A1901" s="223">
        <v>425</v>
      </c>
      <c r="B1901" s="223" t="s">
        <v>49</v>
      </c>
      <c r="C1901" s="223" t="s">
        <v>4420</v>
      </c>
      <c r="D1901" s="224" t="s">
        <v>50</v>
      </c>
      <c r="E1901" s="224" t="s">
        <v>69</v>
      </c>
      <c r="F1901" s="225" t="s">
        <v>3763</v>
      </c>
      <c r="G1901" s="224" t="s">
        <v>117</v>
      </c>
      <c r="H1901" s="249" t="s">
        <v>4620</v>
      </c>
      <c r="I1901" s="224" t="s">
        <v>4621</v>
      </c>
      <c r="J1901" s="224" t="s">
        <v>4621</v>
      </c>
      <c r="K1901" s="224" t="s">
        <v>4423</v>
      </c>
      <c r="L1901" s="224" t="s">
        <v>4423</v>
      </c>
      <c r="M1901" s="227">
        <v>45666</v>
      </c>
      <c r="N1901" s="227">
        <v>45692</v>
      </c>
      <c r="O1901" s="227">
        <v>46056</v>
      </c>
      <c r="P1901" s="229">
        <v>95</v>
      </c>
      <c r="Q1901" s="225">
        <v>5000</v>
      </c>
      <c r="R1901" s="232">
        <v>0.08</v>
      </c>
      <c r="S1901" s="225">
        <v>400</v>
      </c>
      <c r="T1901" s="233">
        <v>38000</v>
      </c>
      <c r="U1901" s="233">
        <v>3800</v>
      </c>
      <c r="V1901" s="233">
        <v>0.1</v>
      </c>
      <c r="W1901" s="233">
        <v>19000</v>
      </c>
      <c r="X1901" s="233">
        <v>0.5</v>
      </c>
      <c r="Y1901" s="233">
        <v>9500</v>
      </c>
      <c r="Z1901" s="236">
        <v>0.25</v>
      </c>
      <c r="AA1901" s="233">
        <v>9500</v>
      </c>
      <c r="AB1901" s="233">
        <v>0.25</v>
      </c>
      <c r="AC1901" s="233">
        <v>15200</v>
      </c>
      <c r="AD1901" s="232">
        <v>0.4</v>
      </c>
      <c r="AE1901" s="147">
        <v>3800</v>
      </c>
      <c r="AF1901" s="250"/>
      <c r="AH1901" s="224" t="s">
        <v>50</v>
      </c>
    </row>
    <row r="1902" s="114" customFormat="1" ht="48" spans="1:34">
      <c r="A1902" s="223">
        <v>426</v>
      </c>
      <c r="B1902" s="223" t="s">
        <v>49</v>
      </c>
      <c r="C1902" s="223" t="s">
        <v>4420</v>
      </c>
      <c r="D1902" s="224" t="s">
        <v>50</v>
      </c>
      <c r="E1902" s="224" t="s">
        <v>69</v>
      </c>
      <c r="F1902" s="225" t="s">
        <v>3763</v>
      </c>
      <c r="G1902" s="224" t="s">
        <v>117</v>
      </c>
      <c r="H1902" s="249" t="s">
        <v>4622</v>
      </c>
      <c r="I1902" s="224" t="s">
        <v>4623</v>
      </c>
      <c r="J1902" s="224" t="s">
        <v>4623</v>
      </c>
      <c r="K1902" s="224" t="s">
        <v>4423</v>
      </c>
      <c r="L1902" s="224" t="s">
        <v>4423</v>
      </c>
      <c r="M1902" s="227">
        <v>45811</v>
      </c>
      <c r="N1902" s="227">
        <v>45814</v>
      </c>
      <c r="O1902" s="227">
        <v>46178</v>
      </c>
      <c r="P1902" s="229">
        <v>34</v>
      </c>
      <c r="Q1902" s="225">
        <v>5000</v>
      </c>
      <c r="R1902" s="232">
        <v>0.08</v>
      </c>
      <c r="S1902" s="225">
        <v>400</v>
      </c>
      <c r="T1902" s="233">
        <v>13600</v>
      </c>
      <c r="U1902" s="233">
        <v>1360</v>
      </c>
      <c r="V1902" s="233">
        <v>0.1</v>
      </c>
      <c r="W1902" s="233">
        <v>6800</v>
      </c>
      <c r="X1902" s="233">
        <v>0.5</v>
      </c>
      <c r="Y1902" s="233">
        <v>3400</v>
      </c>
      <c r="Z1902" s="236">
        <v>0.25</v>
      </c>
      <c r="AA1902" s="233">
        <v>3400</v>
      </c>
      <c r="AB1902" s="233">
        <v>0.25</v>
      </c>
      <c r="AC1902" s="233">
        <v>5440</v>
      </c>
      <c r="AD1902" s="232">
        <v>0.4</v>
      </c>
      <c r="AE1902" s="147">
        <v>1360</v>
      </c>
      <c r="AF1902" s="250"/>
      <c r="AH1902" s="224" t="s">
        <v>50</v>
      </c>
    </row>
    <row r="1903" s="114" customFormat="1" ht="48" spans="1:34">
      <c r="A1903" s="223">
        <v>427</v>
      </c>
      <c r="B1903" s="223" t="s">
        <v>49</v>
      </c>
      <c r="C1903" s="223" t="s">
        <v>4420</v>
      </c>
      <c r="D1903" s="224" t="s">
        <v>50</v>
      </c>
      <c r="E1903" s="224" t="s">
        <v>69</v>
      </c>
      <c r="F1903" s="225" t="s">
        <v>3763</v>
      </c>
      <c r="G1903" s="224" t="s">
        <v>117</v>
      </c>
      <c r="H1903" s="249" t="s">
        <v>4624</v>
      </c>
      <c r="I1903" s="224" t="s">
        <v>4625</v>
      </c>
      <c r="J1903" s="224" t="s">
        <v>4625</v>
      </c>
      <c r="K1903" s="224" t="s">
        <v>4423</v>
      </c>
      <c r="L1903" s="224" t="s">
        <v>4423</v>
      </c>
      <c r="M1903" s="227">
        <v>45730</v>
      </c>
      <c r="N1903" s="227">
        <v>45736</v>
      </c>
      <c r="O1903" s="227">
        <v>46100</v>
      </c>
      <c r="P1903" s="229">
        <v>40</v>
      </c>
      <c r="Q1903" s="225">
        <v>5000</v>
      </c>
      <c r="R1903" s="232">
        <v>0.08</v>
      </c>
      <c r="S1903" s="225">
        <v>400</v>
      </c>
      <c r="T1903" s="233">
        <v>16000</v>
      </c>
      <c r="U1903" s="233">
        <v>1600</v>
      </c>
      <c r="V1903" s="233">
        <v>0.1</v>
      </c>
      <c r="W1903" s="233">
        <v>8000</v>
      </c>
      <c r="X1903" s="233">
        <v>0.5</v>
      </c>
      <c r="Y1903" s="233">
        <v>4000</v>
      </c>
      <c r="Z1903" s="236">
        <v>0.25</v>
      </c>
      <c r="AA1903" s="233">
        <v>4000</v>
      </c>
      <c r="AB1903" s="233">
        <v>0.25</v>
      </c>
      <c r="AC1903" s="233">
        <v>6400</v>
      </c>
      <c r="AD1903" s="232">
        <v>0.4</v>
      </c>
      <c r="AE1903" s="147">
        <v>1600</v>
      </c>
      <c r="AF1903" s="250"/>
      <c r="AH1903" s="224" t="s">
        <v>50</v>
      </c>
    </row>
    <row r="1904" s="114" customFormat="1" ht="48" spans="1:34">
      <c r="A1904" s="223">
        <v>428</v>
      </c>
      <c r="B1904" s="223" t="s">
        <v>49</v>
      </c>
      <c r="C1904" s="223" t="s">
        <v>4413</v>
      </c>
      <c r="D1904" s="224" t="s">
        <v>50</v>
      </c>
      <c r="E1904" s="224" t="s">
        <v>69</v>
      </c>
      <c r="F1904" s="225" t="s">
        <v>3763</v>
      </c>
      <c r="G1904" s="224" t="s">
        <v>117</v>
      </c>
      <c r="H1904" s="249" t="s">
        <v>4626</v>
      </c>
      <c r="I1904" s="224" t="s">
        <v>4627</v>
      </c>
      <c r="J1904" s="224" t="s">
        <v>4627</v>
      </c>
      <c r="K1904" s="224" t="s">
        <v>4628</v>
      </c>
      <c r="L1904" s="224" t="s">
        <v>4628</v>
      </c>
      <c r="M1904" s="227">
        <v>45713</v>
      </c>
      <c r="N1904" s="227">
        <v>45716</v>
      </c>
      <c r="O1904" s="227">
        <v>46080</v>
      </c>
      <c r="P1904" s="229">
        <v>19</v>
      </c>
      <c r="Q1904" s="225">
        <v>5000</v>
      </c>
      <c r="R1904" s="232">
        <v>0.08</v>
      </c>
      <c r="S1904" s="225">
        <v>400</v>
      </c>
      <c r="T1904" s="233">
        <v>7600</v>
      </c>
      <c r="U1904" s="233">
        <v>760</v>
      </c>
      <c r="V1904" s="233">
        <v>0.1</v>
      </c>
      <c r="W1904" s="233">
        <v>3800</v>
      </c>
      <c r="X1904" s="233">
        <v>0.5</v>
      </c>
      <c r="Y1904" s="233">
        <v>1900</v>
      </c>
      <c r="Z1904" s="236">
        <v>0.25</v>
      </c>
      <c r="AA1904" s="233">
        <v>1900</v>
      </c>
      <c r="AB1904" s="233">
        <v>0.25</v>
      </c>
      <c r="AC1904" s="233">
        <v>3040</v>
      </c>
      <c r="AD1904" s="232">
        <v>0.4</v>
      </c>
      <c r="AE1904" s="147">
        <v>760</v>
      </c>
      <c r="AF1904" s="250"/>
      <c r="AH1904" s="224" t="s">
        <v>50</v>
      </c>
    </row>
    <row r="1905" s="114" customFormat="1" ht="48" spans="1:34">
      <c r="A1905" s="223">
        <v>429</v>
      </c>
      <c r="B1905" s="223" t="s">
        <v>49</v>
      </c>
      <c r="C1905" s="223" t="s">
        <v>4413</v>
      </c>
      <c r="D1905" s="224" t="s">
        <v>50</v>
      </c>
      <c r="E1905" s="224" t="s">
        <v>69</v>
      </c>
      <c r="F1905" s="225" t="s">
        <v>3763</v>
      </c>
      <c r="G1905" s="224" t="s">
        <v>117</v>
      </c>
      <c r="H1905" s="249" t="s">
        <v>4629</v>
      </c>
      <c r="I1905" s="224" t="s">
        <v>4630</v>
      </c>
      <c r="J1905" s="224" t="s">
        <v>4630</v>
      </c>
      <c r="K1905" s="224" t="s">
        <v>4480</v>
      </c>
      <c r="L1905" s="224" t="s">
        <v>4480</v>
      </c>
      <c r="M1905" s="227">
        <v>45765</v>
      </c>
      <c r="N1905" s="227">
        <v>45766</v>
      </c>
      <c r="O1905" s="227">
        <v>46130</v>
      </c>
      <c r="P1905" s="229">
        <v>60</v>
      </c>
      <c r="Q1905" s="225">
        <v>5000</v>
      </c>
      <c r="R1905" s="232">
        <v>0.08</v>
      </c>
      <c r="S1905" s="225">
        <v>400</v>
      </c>
      <c r="T1905" s="233">
        <v>24000</v>
      </c>
      <c r="U1905" s="233">
        <v>2400</v>
      </c>
      <c r="V1905" s="233">
        <v>0.1</v>
      </c>
      <c r="W1905" s="233">
        <v>12000</v>
      </c>
      <c r="X1905" s="233">
        <v>0.5</v>
      </c>
      <c r="Y1905" s="233">
        <v>6000</v>
      </c>
      <c r="Z1905" s="236">
        <v>0.25</v>
      </c>
      <c r="AA1905" s="233">
        <v>6000</v>
      </c>
      <c r="AB1905" s="233">
        <v>0.25</v>
      </c>
      <c r="AC1905" s="233">
        <v>9600</v>
      </c>
      <c r="AD1905" s="232">
        <v>0.4</v>
      </c>
      <c r="AE1905" s="147">
        <v>2400</v>
      </c>
      <c r="AF1905" s="250"/>
      <c r="AH1905" s="224" t="s">
        <v>50</v>
      </c>
    </row>
    <row r="1906" s="114" customFormat="1" ht="48" spans="1:34">
      <c r="A1906" s="223">
        <v>430</v>
      </c>
      <c r="B1906" s="223" t="s">
        <v>49</v>
      </c>
      <c r="C1906" s="223" t="s">
        <v>4420</v>
      </c>
      <c r="D1906" s="224" t="s">
        <v>50</v>
      </c>
      <c r="E1906" s="224" t="s">
        <v>69</v>
      </c>
      <c r="F1906" s="225" t="s">
        <v>3763</v>
      </c>
      <c r="G1906" s="224" t="s">
        <v>117</v>
      </c>
      <c r="H1906" s="249" t="s">
        <v>4631</v>
      </c>
      <c r="I1906" s="224" t="s">
        <v>4632</v>
      </c>
      <c r="J1906" s="224" t="s">
        <v>4632</v>
      </c>
      <c r="K1906" s="224" t="s">
        <v>4423</v>
      </c>
      <c r="L1906" s="224" t="s">
        <v>4423</v>
      </c>
      <c r="M1906" s="227">
        <v>45978</v>
      </c>
      <c r="N1906" s="227">
        <v>45979</v>
      </c>
      <c r="O1906" s="227">
        <v>46343</v>
      </c>
      <c r="P1906" s="229">
        <v>40</v>
      </c>
      <c r="Q1906" s="225">
        <v>5000</v>
      </c>
      <c r="R1906" s="232">
        <v>0.08</v>
      </c>
      <c r="S1906" s="225">
        <v>400</v>
      </c>
      <c r="T1906" s="233">
        <v>16000</v>
      </c>
      <c r="U1906" s="233">
        <v>1600</v>
      </c>
      <c r="V1906" s="233">
        <v>0.1</v>
      </c>
      <c r="W1906" s="233">
        <v>8000</v>
      </c>
      <c r="X1906" s="233">
        <v>0.5</v>
      </c>
      <c r="Y1906" s="233">
        <v>4000</v>
      </c>
      <c r="Z1906" s="236">
        <v>0.25</v>
      </c>
      <c r="AA1906" s="233">
        <v>4000</v>
      </c>
      <c r="AB1906" s="233">
        <v>0.25</v>
      </c>
      <c r="AC1906" s="233">
        <v>6400</v>
      </c>
      <c r="AD1906" s="232">
        <v>0.4</v>
      </c>
      <c r="AE1906" s="147">
        <v>1600</v>
      </c>
      <c r="AF1906" s="250"/>
      <c r="AH1906" s="224" t="s">
        <v>50</v>
      </c>
    </row>
    <row r="1907" s="114" customFormat="1" ht="48" spans="1:34">
      <c r="A1907" s="223">
        <v>431</v>
      </c>
      <c r="B1907" s="223" t="s">
        <v>49</v>
      </c>
      <c r="C1907" s="223" t="s">
        <v>4420</v>
      </c>
      <c r="D1907" s="224" t="s">
        <v>50</v>
      </c>
      <c r="E1907" s="224" t="s">
        <v>69</v>
      </c>
      <c r="F1907" s="225" t="s">
        <v>3763</v>
      </c>
      <c r="G1907" s="224" t="s">
        <v>117</v>
      </c>
      <c r="H1907" s="249" t="s">
        <v>4633</v>
      </c>
      <c r="I1907" s="224" t="s">
        <v>4634</v>
      </c>
      <c r="J1907" s="224" t="s">
        <v>4634</v>
      </c>
      <c r="K1907" s="224" t="s">
        <v>4431</v>
      </c>
      <c r="L1907" s="224" t="s">
        <v>4431</v>
      </c>
      <c r="M1907" s="227">
        <v>45881</v>
      </c>
      <c r="N1907" s="227">
        <v>45927</v>
      </c>
      <c r="O1907" s="227">
        <v>46291</v>
      </c>
      <c r="P1907" s="229">
        <v>400</v>
      </c>
      <c r="Q1907" s="225">
        <v>5000</v>
      </c>
      <c r="R1907" s="232">
        <v>0.08</v>
      </c>
      <c r="S1907" s="225">
        <v>400</v>
      </c>
      <c r="T1907" s="233">
        <v>160000</v>
      </c>
      <c r="U1907" s="233">
        <v>16000</v>
      </c>
      <c r="V1907" s="233">
        <v>0.1</v>
      </c>
      <c r="W1907" s="233">
        <v>80000</v>
      </c>
      <c r="X1907" s="233">
        <v>0.5</v>
      </c>
      <c r="Y1907" s="233">
        <v>40000</v>
      </c>
      <c r="Z1907" s="236">
        <v>0.25</v>
      </c>
      <c r="AA1907" s="233">
        <v>40000</v>
      </c>
      <c r="AB1907" s="233">
        <v>0.25</v>
      </c>
      <c r="AC1907" s="233">
        <v>64000</v>
      </c>
      <c r="AD1907" s="232">
        <v>0.4</v>
      </c>
      <c r="AE1907" s="147">
        <v>16000</v>
      </c>
      <c r="AF1907" s="250"/>
      <c r="AH1907" s="224" t="s">
        <v>50</v>
      </c>
    </row>
    <row r="1908" s="114" customFormat="1" ht="48" spans="1:34">
      <c r="A1908" s="223">
        <v>432</v>
      </c>
      <c r="B1908" s="223" t="s">
        <v>49</v>
      </c>
      <c r="C1908" s="223" t="s">
        <v>4413</v>
      </c>
      <c r="D1908" s="224" t="s">
        <v>50</v>
      </c>
      <c r="E1908" s="224" t="s">
        <v>69</v>
      </c>
      <c r="F1908" s="225" t="s">
        <v>3763</v>
      </c>
      <c r="G1908" s="224" t="s">
        <v>117</v>
      </c>
      <c r="H1908" s="249" t="s">
        <v>4635</v>
      </c>
      <c r="I1908" s="224" t="s">
        <v>4636</v>
      </c>
      <c r="J1908" s="224" t="s">
        <v>4636</v>
      </c>
      <c r="K1908" s="224" t="s">
        <v>4609</v>
      </c>
      <c r="L1908" s="224" t="s">
        <v>4609</v>
      </c>
      <c r="M1908" s="227">
        <v>45714</v>
      </c>
      <c r="N1908" s="227">
        <v>45716</v>
      </c>
      <c r="O1908" s="227">
        <v>46080</v>
      </c>
      <c r="P1908" s="229">
        <v>121</v>
      </c>
      <c r="Q1908" s="225">
        <v>5000</v>
      </c>
      <c r="R1908" s="232">
        <v>0.08</v>
      </c>
      <c r="S1908" s="225">
        <v>400</v>
      </c>
      <c r="T1908" s="233">
        <v>48400</v>
      </c>
      <c r="U1908" s="233">
        <v>4840</v>
      </c>
      <c r="V1908" s="233">
        <v>0.1</v>
      </c>
      <c r="W1908" s="233">
        <v>24200</v>
      </c>
      <c r="X1908" s="233">
        <v>0.5</v>
      </c>
      <c r="Y1908" s="233">
        <v>12100</v>
      </c>
      <c r="Z1908" s="236">
        <v>0.25</v>
      </c>
      <c r="AA1908" s="233">
        <v>12100</v>
      </c>
      <c r="AB1908" s="233">
        <v>0.25</v>
      </c>
      <c r="AC1908" s="233">
        <v>19360</v>
      </c>
      <c r="AD1908" s="232">
        <v>0.4</v>
      </c>
      <c r="AE1908" s="147">
        <v>4840</v>
      </c>
      <c r="AF1908" s="250"/>
      <c r="AH1908" s="224" t="s">
        <v>50</v>
      </c>
    </row>
    <row r="1909" s="114" customFormat="1" ht="48" spans="1:34">
      <c r="A1909" s="223">
        <v>433</v>
      </c>
      <c r="B1909" s="223" t="s">
        <v>49</v>
      </c>
      <c r="C1909" s="223" t="s">
        <v>4413</v>
      </c>
      <c r="D1909" s="224" t="s">
        <v>50</v>
      </c>
      <c r="E1909" s="224" t="s">
        <v>69</v>
      </c>
      <c r="F1909" s="225" t="s">
        <v>3763</v>
      </c>
      <c r="G1909" s="224" t="s">
        <v>117</v>
      </c>
      <c r="H1909" s="249" t="s">
        <v>4637</v>
      </c>
      <c r="I1909" s="224" t="s">
        <v>4638</v>
      </c>
      <c r="J1909" s="224" t="s">
        <v>4638</v>
      </c>
      <c r="K1909" s="224" t="s">
        <v>4419</v>
      </c>
      <c r="L1909" s="224" t="s">
        <v>4419</v>
      </c>
      <c r="M1909" s="227">
        <v>45765</v>
      </c>
      <c r="N1909" s="227">
        <v>45766</v>
      </c>
      <c r="O1909" s="227">
        <v>46130</v>
      </c>
      <c r="P1909" s="229">
        <v>25</v>
      </c>
      <c r="Q1909" s="225">
        <v>5000</v>
      </c>
      <c r="R1909" s="232">
        <v>0.08</v>
      </c>
      <c r="S1909" s="225">
        <v>400</v>
      </c>
      <c r="T1909" s="233">
        <v>10000</v>
      </c>
      <c r="U1909" s="233">
        <v>1000</v>
      </c>
      <c r="V1909" s="233">
        <v>0.1</v>
      </c>
      <c r="W1909" s="233">
        <v>5000</v>
      </c>
      <c r="X1909" s="233">
        <v>0.5</v>
      </c>
      <c r="Y1909" s="233">
        <v>2500</v>
      </c>
      <c r="Z1909" s="236">
        <v>0.25</v>
      </c>
      <c r="AA1909" s="233">
        <v>2500</v>
      </c>
      <c r="AB1909" s="233">
        <v>0.25</v>
      </c>
      <c r="AC1909" s="233">
        <v>4000</v>
      </c>
      <c r="AD1909" s="232">
        <v>0.4</v>
      </c>
      <c r="AE1909" s="147">
        <v>1000</v>
      </c>
      <c r="AF1909" s="250"/>
      <c r="AH1909" s="224" t="s">
        <v>50</v>
      </c>
    </row>
    <row r="1910" s="114" customFormat="1" ht="48" spans="1:34">
      <c r="A1910" s="223">
        <v>434</v>
      </c>
      <c r="B1910" s="223" t="s">
        <v>49</v>
      </c>
      <c r="C1910" s="223" t="s">
        <v>4420</v>
      </c>
      <c r="D1910" s="224" t="s">
        <v>50</v>
      </c>
      <c r="E1910" s="224" t="s">
        <v>69</v>
      </c>
      <c r="F1910" s="225" t="s">
        <v>3763</v>
      </c>
      <c r="G1910" s="224" t="s">
        <v>117</v>
      </c>
      <c r="H1910" s="249" t="s">
        <v>4639</v>
      </c>
      <c r="I1910" s="224" t="s">
        <v>4640</v>
      </c>
      <c r="J1910" s="224" t="s">
        <v>4640</v>
      </c>
      <c r="K1910" s="224" t="s">
        <v>4423</v>
      </c>
      <c r="L1910" s="224" t="s">
        <v>4423</v>
      </c>
      <c r="M1910" s="227">
        <v>45915</v>
      </c>
      <c r="N1910" s="227">
        <v>45920</v>
      </c>
      <c r="O1910" s="227">
        <v>46284</v>
      </c>
      <c r="P1910" s="229">
        <v>20</v>
      </c>
      <c r="Q1910" s="225">
        <v>5000</v>
      </c>
      <c r="R1910" s="232">
        <v>0.08</v>
      </c>
      <c r="S1910" s="225">
        <v>400</v>
      </c>
      <c r="T1910" s="233">
        <v>8000</v>
      </c>
      <c r="U1910" s="233">
        <v>800</v>
      </c>
      <c r="V1910" s="233">
        <v>0.1</v>
      </c>
      <c r="W1910" s="233">
        <v>4000</v>
      </c>
      <c r="X1910" s="233">
        <v>0.5</v>
      </c>
      <c r="Y1910" s="233">
        <v>2000</v>
      </c>
      <c r="Z1910" s="236">
        <v>0.25</v>
      </c>
      <c r="AA1910" s="233">
        <v>2000</v>
      </c>
      <c r="AB1910" s="233">
        <v>0.25</v>
      </c>
      <c r="AC1910" s="233">
        <v>3200</v>
      </c>
      <c r="AD1910" s="232">
        <v>0.4</v>
      </c>
      <c r="AE1910" s="147">
        <v>800</v>
      </c>
      <c r="AF1910" s="250"/>
      <c r="AH1910" s="224" t="s">
        <v>50</v>
      </c>
    </row>
    <row r="1911" s="114" customFormat="1" ht="48" spans="1:34">
      <c r="A1911" s="223">
        <v>435</v>
      </c>
      <c r="B1911" s="223" t="s">
        <v>49</v>
      </c>
      <c r="C1911" s="223" t="s">
        <v>4420</v>
      </c>
      <c r="D1911" s="224" t="s">
        <v>50</v>
      </c>
      <c r="E1911" s="224" t="s">
        <v>69</v>
      </c>
      <c r="F1911" s="225" t="s">
        <v>3763</v>
      </c>
      <c r="G1911" s="224" t="s">
        <v>117</v>
      </c>
      <c r="H1911" s="249" t="s">
        <v>4641</v>
      </c>
      <c r="I1911" s="224" t="s">
        <v>4642</v>
      </c>
      <c r="J1911" s="224" t="s">
        <v>4642</v>
      </c>
      <c r="K1911" s="224" t="s">
        <v>4431</v>
      </c>
      <c r="L1911" s="224" t="s">
        <v>4431</v>
      </c>
      <c r="M1911" s="227">
        <v>45803</v>
      </c>
      <c r="N1911" s="227">
        <v>45806</v>
      </c>
      <c r="O1911" s="227">
        <v>46170</v>
      </c>
      <c r="P1911" s="229">
        <v>100</v>
      </c>
      <c r="Q1911" s="225">
        <v>5000</v>
      </c>
      <c r="R1911" s="232">
        <v>0.08</v>
      </c>
      <c r="S1911" s="225">
        <v>400</v>
      </c>
      <c r="T1911" s="233">
        <v>40000</v>
      </c>
      <c r="U1911" s="233">
        <v>4000</v>
      </c>
      <c r="V1911" s="233">
        <v>0.1</v>
      </c>
      <c r="W1911" s="233">
        <v>20000</v>
      </c>
      <c r="X1911" s="233">
        <v>0.5</v>
      </c>
      <c r="Y1911" s="233">
        <v>10000</v>
      </c>
      <c r="Z1911" s="236">
        <v>0.25</v>
      </c>
      <c r="AA1911" s="233">
        <v>10000</v>
      </c>
      <c r="AB1911" s="233">
        <v>0.25</v>
      </c>
      <c r="AC1911" s="233">
        <v>16000</v>
      </c>
      <c r="AD1911" s="232">
        <v>0.4</v>
      </c>
      <c r="AE1911" s="147">
        <v>4000</v>
      </c>
      <c r="AF1911" s="250"/>
      <c r="AH1911" s="224" t="s">
        <v>50</v>
      </c>
    </row>
    <row r="1912" s="114" customFormat="1" ht="48" spans="1:34">
      <c r="A1912" s="223">
        <v>436</v>
      </c>
      <c r="B1912" s="223" t="s">
        <v>49</v>
      </c>
      <c r="C1912" s="223" t="s">
        <v>4413</v>
      </c>
      <c r="D1912" s="224" t="s">
        <v>50</v>
      </c>
      <c r="E1912" s="224" t="s">
        <v>69</v>
      </c>
      <c r="F1912" s="225" t="s">
        <v>3763</v>
      </c>
      <c r="G1912" s="224" t="s">
        <v>117</v>
      </c>
      <c r="H1912" s="249" t="s">
        <v>4643</v>
      </c>
      <c r="I1912" s="224" t="s">
        <v>4644</v>
      </c>
      <c r="J1912" s="224" t="s">
        <v>4644</v>
      </c>
      <c r="K1912" s="224" t="s">
        <v>4426</v>
      </c>
      <c r="L1912" s="224" t="s">
        <v>4426</v>
      </c>
      <c r="M1912" s="227">
        <v>45714</v>
      </c>
      <c r="N1912" s="227">
        <v>45716</v>
      </c>
      <c r="O1912" s="227">
        <v>46080</v>
      </c>
      <c r="P1912" s="229">
        <v>835</v>
      </c>
      <c r="Q1912" s="225">
        <v>5000</v>
      </c>
      <c r="R1912" s="232">
        <v>0.08</v>
      </c>
      <c r="S1912" s="225">
        <v>400</v>
      </c>
      <c r="T1912" s="233">
        <v>334000</v>
      </c>
      <c r="U1912" s="233">
        <v>33400</v>
      </c>
      <c r="V1912" s="233">
        <v>0.1</v>
      </c>
      <c r="W1912" s="233">
        <v>167000</v>
      </c>
      <c r="X1912" s="233">
        <v>0.5</v>
      </c>
      <c r="Y1912" s="233">
        <v>83500</v>
      </c>
      <c r="Z1912" s="236">
        <v>0.25</v>
      </c>
      <c r="AA1912" s="233">
        <v>83500</v>
      </c>
      <c r="AB1912" s="233">
        <v>0.25</v>
      </c>
      <c r="AC1912" s="233">
        <v>133600</v>
      </c>
      <c r="AD1912" s="232">
        <v>0.4</v>
      </c>
      <c r="AE1912" s="147">
        <v>33400</v>
      </c>
      <c r="AF1912" s="250"/>
      <c r="AH1912" s="224" t="s">
        <v>50</v>
      </c>
    </row>
    <row r="1913" s="114" customFormat="1" ht="48" spans="1:34">
      <c r="A1913" s="223">
        <v>437</v>
      </c>
      <c r="B1913" s="223" t="s">
        <v>49</v>
      </c>
      <c r="C1913" s="223" t="s">
        <v>4420</v>
      </c>
      <c r="D1913" s="224" t="s">
        <v>50</v>
      </c>
      <c r="E1913" s="224" t="s">
        <v>69</v>
      </c>
      <c r="F1913" s="225" t="s">
        <v>3763</v>
      </c>
      <c r="G1913" s="224" t="s">
        <v>117</v>
      </c>
      <c r="H1913" s="249" t="s">
        <v>4645</v>
      </c>
      <c r="I1913" s="224" t="s">
        <v>4646</v>
      </c>
      <c r="J1913" s="224" t="s">
        <v>4646</v>
      </c>
      <c r="K1913" s="224" t="s">
        <v>4423</v>
      </c>
      <c r="L1913" s="224" t="s">
        <v>4423</v>
      </c>
      <c r="M1913" s="227">
        <v>45912</v>
      </c>
      <c r="N1913" s="227">
        <v>45920</v>
      </c>
      <c r="O1913" s="227">
        <v>46284</v>
      </c>
      <c r="P1913" s="229">
        <v>30</v>
      </c>
      <c r="Q1913" s="225">
        <v>5000</v>
      </c>
      <c r="R1913" s="232">
        <v>0.08</v>
      </c>
      <c r="S1913" s="225">
        <v>400</v>
      </c>
      <c r="T1913" s="233">
        <v>12000</v>
      </c>
      <c r="U1913" s="233">
        <v>1200</v>
      </c>
      <c r="V1913" s="233">
        <v>0.1</v>
      </c>
      <c r="W1913" s="233">
        <v>6000</v>
      </c>
      <c r="X1913" s="233">
        <v>0.5</v>
      </c>
      <c r="Y1913" s="233">
        <v>3000</v>
      </c>
      <c r="Z1913" s="236">
        <v>0.25</v>
      </c>
      <c r="AA1913" s="233">
        <v>3000</v>
      </c>
      <c r="AB1913" s="233">
        <v>0.25</v>
      </c>
      <c r="AC1913" s="233">
        <v>4800</v>
      </c>
      <c r="AD1913" s="232">
        <v>0.4</v>
      </c>
      <c r="AE1913" s="147">
        <v>1200</v>
      </c>
      <c r="AF1913" s="250"/>
      <c r="AH1913" s="224" t="s">
        <v>50</v>
      </c>
    </row>
    <row r="1914" s="114" customFormat="1" ht="48" spans="1:34">
      <c r="A1914" s="223">
        <v>438</v>
      </c>
      <c r="B1914" s="223" t="s">
        <v>49</v>
      </c>
      <c r="C1914" s="223" t="s">
        <v>4413</v>
      </c>
      <c r="D1914" s="224" t="s">
        <v>50</v>
      </c>
      <c r="E1914" s="224" t="s">
        <v>69</v>
      </c>
      <c r="F1914" s="225" t="s">
        <v>3763</v>
      </c>
      <c r="G1914" s="224" t="s">
        <v>117</v>
      </c>
      <c r="H1914" s="249" t="s">
        <v>4647</v>
      </c>
      <c r="I1914" s="224" t="s">
        <v>4648</v>
      </c>
      <c r="J1914" s="224" t="s">
        <v>4648</v>
      </c>
      <c r="K1914" s="224" t="s">
        <v>4419</v>
      </c>
      <c r="L1914" s="224" t="s">
        <v>4419</v>
      </c>
      <c r="M1914" s="227">
        <v>45776</v>
      </c>
      <c r="N1914" s="227">
        <v>45778</v>
      </c>
      <c r="O1914" s="227">
        <v>46142</v>
      </c>
      <c r="P1914" s="229">
        <v>45</v>
      </c>
      <c r="Q1914" s="225">
        <v>5000</v>
      </c>
      <c r="R1914" s="232">
        <v>0.08</v>
      </c>
      <c r="S1914" s="225">
        <v>400</v>
      </c>
      <c r="T1914" s="233">
        <v>18000</v>
      </c>
      <c r="U1914" s="233">
        <v>1800</v>
      </c>
      <c r="V1914" s="233">
        <v>0.1</v>
      </c>
      <c r="W1914" s="233">
        <v>9000</v>
      </c>
      <c r="X1914" s="233">
        <v>0.5</v>
      </c>
      <c r="Y1914" s="233">
        <v>4500</v>
      </c>
      <c r="Z1914" s="236">
        <v>0.25</v>
      </c>
      <c r="AA1914" s="233">
        <v>4500</v>
      </c>
      <c r="AB1914" s="233">
        <v>0.25</v>
      </c>
      <c r="AC1914" s="233">
        <v>7200</v>
      </c>
      <c r="AD1914" s="232">
        <v>0.4</v>
      </c>
      <c r="AE1914" s="147">
        <v>1800</v>
      </c>
      <c r="AF1914" s="250"/>
      <c r="AH1914" s="224" t="s">
        <v>50</v>
      </c>
    </row>
    <row r="1915" s="114" customFormat="1" ht="48" spans="1:34">
      <c r="A1915" s="223">
        <v>439</v>
      </c>
      <c r="B1915" s="223" t="s">
        <v>49</v>
      </c>
      <c r="C1915" s="223" t="s">
        <v>4420</v>
      </c>
      <c r="D1915" s="224" t="s">
        <v>50</v>
      </c>
      <c r="E1915" s="224" t="s">
        <v>69</v>
      </c>
      <c r="F1915" s="225" t="s">
        <v>3763</v>
      </c>
      <c r="G1915" s="224" t="s">
        <v>117</v>
      </c>
      <c r="H1915" s="249" t="s">
        <v>4649</v>
      </c>
      <c r="I1915" s="224" t="s">
        <v>4650</v>
      </c>
      <c r="J1915" s="224" t="s">
        <v>4650</v>
      </c>
      <c r="K1915" s="224" t="s">
        <v>4423</v>
      </c>
      <c r="L1915" s="224" t="s">
        <v>4423</v>
      </c>
      <c r="M1915" s="227">
        <v>45731</v>
      </c>
      <c r="N1915" s="227">
        <v>45736</v>
      </c>
      <c r="O1915" s="227">
        <v>46100</v>
      </c>
      <c r="P1915" s="229">
        <v>104</v>
      </c>
      <c r="Q1915" s="225">
        <v>5000</v>
      </c>
      <c r="R1915" s="232">
        <v>0.08</v>
      </c>
      <c r="S1915" s="225">
        <v>400</v>
      </c>
      <c r="T1915" s="233">
        <v>41600</v>
      </c>
      <c r="U1915" s="233">
        <v>4160</v>
      </c>
      <c r="V1915" s="233">
        <v>0.1</v>
      </c>
      <c r="W1915" s="233">
        <v>20800</v>
      </c>
      <c r="X1915" s="233">
        <v>0.5</v>
      </c>
      <c r="Y1915" s="233">
        <v>10400</v>
      </c>
      <c r="Z1915" s="236">
        <v>0.25</v>
      </c>
      <c r="AA1915" s="233">
        <v>10400</v>
      </c>
      <c r="AB1915" s="233">
        <v>0.25</v>
      </c>
      <c r="AC1915" s="233">
        <v>16640</v>
      </c>
      <c r="AD1915" s="232">
        <v>0.4</v>
      </c>
      <c r="AE1915" s="147">
        <v>4160</v>
      </c>
      <c r="AF1915" s="250"/>
      <c r="AH1915" s="224" t="s">
        <v>50</v>
      </c>
    </row>
    <row r="1916" s="114" customFormat="1" ht="48" spans="1:34">
      <c r="A1916" s="223">
        <v>440</v>
      </c>
      <c r="B1916" s="223" t="s">
        <v>49</v>
      </c>
      <c r="C1916" s="223" t="s">
        <v>4420</v>
      </c>
      <c r="D1916" s="224" t="s">
        <v>50</v>
      </c>
      <c r="E1916" s="224" t="s">
        <v>69</v>
      </c>
      <c r="F1916" s="225" t="s">
        <v>3763</v>
      </c>
      <c r="G1916" s="224" t="s">
        <v>117</v>
      </c>
      <c r="H1916" s="249" t="s">
        <v>4651</v>
      </c>
      <c r="I1916" s="224" t="s">
        <v>4652</v>
      </c>
      <c r="J1916" s="224" t="s">
        <v>4652</v>
      </c>
      <c r="K1916" s="224" t="s">
        <v>4423</v>
      </c>
      <c r="L1916" s="224" t="s">
        <v>4423</v>
      </c>
      <c r="M1916" s="227">
        <v>45908</v>
      </c>
      <c r="N1916" s="227">
        <v>45912</v>
      </c>
      <c r="O1916" s="227">
        <v>46276</v>
      </c>
      <c r="P1916" s="229">
        <v>384</v>
      </c>
      <c r="Q1916" s="225">
        <v>5000</v>
      </c>
      <c r="R1916" s="232">
        <v>0.08</v>
      </c>
      <c r="S1916" s="225">
        <v>400</v>
      </c>
      <c r="T1916" s="233">
        <v>153600</v>
      </c>
      <c r="U1916" s="233">
        <v>15360</v>
      </c>
      <c r="V1916" s="233">
        <v>0.1</v>
      </c>
      <c r="W1916" s="233">
        <v>76800</v>
      </c>
      <c r="X1916" s="233">
        <v>0.5</v>
      </c>
      <c r="Y1916" s="233">
        <v>38400</v>
      </c>
      <c r="Z1916" s="236">
        <v>0.25</v>
      </c>
      <c r="AA1916" s="233">
        <v>38400</v>
      </c>
      <c r="AB1916" s="233">
        <v>0.25</v>
      </c>
      <c r="AC1916" s="233">
        <v>61440</v>
      </c>
      <c r="AD1916" s="232">
        <v>0.4</v>
      </c>
      <c r="AE1916" s="147">
        <v>15360</v>
      </c>
      <c r="AF1916" s="250"/>
      <c r="AH1916" s="224" t="s">
        <v>50</v>
      </c>
    </row>
    <row r="1917" s="114" customFormat="1" ht="48" spans="1:34">
      <c r="A1917" s="223">
        <v>441</v>
      </c>
      <c r="B1917" s="223" t="s">
        <v>49</v>
      </c>
      <c r="C1917" s="223" t="s">
        <v>4413</v>
      </c>
      <c r="D1917" s="224" t="s">
        <v>50</v>
      </c>
      <c r="E1917" s="224" t="s">
        <v>69</v>
      </c>
      <c r="F1917" s="225" t="s">
        <v>3763</v>
      </c>
      <c r="G1917" s="224" t="s">
        <v>117</v>
      </c>
      <c r="H1917" s="249" t="s">
        <v>4653</v>
      </c>
      <c r="I1917" s="224" t="s">
        <v>4654</v>
      </c>
      <c r="J1917" s="224" t="s">
        <v>4654</v>
      </c>
      <c r="K1917" s="224" t="s">
        <v>4494</v>
      </c>
      <c r="L1917" s="224" t="s">
        <v>4494</v>
      </c>
      <c r="M1917" s="227">
        <v>45745</v>
      </c>
      <c r="N1917" s="227">
        <v>45747</v>
      </c>
      <c r="O1917" s="227">
        <v>46111</v>
      </c>
      <c r="P1917" s="229">
        <v>473</v>
      </c>
      <c r="Q1917" s="225">
        <v>5000</v>
      </c>
      <c r="R1917" s="232">
        <v>0.08</v>
      </c>
      <c r="S1917" s="225">
        <v>400</v>
      </c>
      <c r="T1917" s="233">
        <v>189200</v>
      </c>
      <c r="U1917" s="233">
        <v>18920</v>
      </c>
      <c r="V1917" s="233">
        <v>0.1</v>
      </c>
      <c r="W1917" s="233">
        <v>94600</v>
      </c>
      <c r="X1917" s="233">
        <v>0.5</v>
      </c>
      <c r="Y1917" s="233">
        <v>47300</v>
      </c>
      <c r="Z1917" s="236">
        <v>0.25</v>
      </c>
      <c r="AA1917" s="233">
        <v>47300</v>
      </c>
      <c r="AB1917" s="233">
        <v>0.25</v>
      </c>
      <c r="AC1917" s="233">
        <v>75680</v>
      </c>
      <c r="AD1917" s="232">
        <v>0.4</v>
      </c>
      <c r="AE1917" s="147">
        <v>18920</v>
      </c>
      <c r="AF1917" s="250"/>
      <c r="AH1917" s="224" t="s">
        <v>50</v>
      </c>
    </row>
    <row r="1918" s="114" customFormat="1" ht="48" spans="1:34">
      <c r="A1918" s="223">
        <v>442</v>
      </c>
      <c r="B1918" s="223" t="s">
        <v>49</v>
      </c>
      <c r="C1918" s="223" t="s">
        <v>4420</v>
      </c>
      <c r="D1918" s="224" t="s">
        <v>50</v>
      </c>
      <c r="E1918" s="224" t="s">
        <v>69</v>
      </c>
      <c r="F1918" s="225" t="s">
        <v>3763</v>
      </c>
      <c r="G1918" s="224" t="s">
        <v>117</v>
      </c>
      <c r="H1918" s="249" t="s">
        <v>4655</v>
      </c>
      <c r="I1918" s="224" t="s">
        <v>4656</v>
      </c>
      <c r="J1918" s="224" t="s">
        <v>4656</v>
      </c>
      <c r="K1918" s="224" t="s">
        <v>4423</v>
      </c>
      <c r="L1918" s="224" t="s">
        <v>4423</v>
      </c>
      <c r="M1918" s="227">
        <v>45737</v>
      </c>
      <c r="N1918" s="227">
        <v>45738</v>
      </c>
      <c r="O1918" s="227">
        <v>46102</v>
      </c>
      <c r="P1918" s="229">
        <v>48</v>
      </c>
      <c r="Q1918" s="225">
        <v>5000</v>
      </c>
      <c r="R1918" s="232">
        <v>0.08</v>
      </c>
      <c r="S1918" s="225">
        <v>400</v>
      </c>
      <c r="T1918" s="233">
        <v>19200</v>
      </c>
      <c r="U1918" s="233">
        <v>1920</v>
      </c>
      <c r="V1918" s="233">
        <v>0.1</v>
      </c>
      <c r="W1918" s="233">
        <v>9600</v>
      </c>
      <c r="X1918" s="233">
        <v>0.5</v>
      </c>
      <c r="Y1918" s="233">
        <v>4800</v>
      </c>
      <c r="Z1918" s="236">
        <v>0.25</v>
      </c>
      <c r="AA1918" s="233">
        <v>4800</v>
      </c>
      <c r="AB1918" s="233">
        <v>0.25</v>
      </c>
      <c r="AC1918" s="233">
        <v>7680</v>
      </c>
      <c r="AD1918" s="232">
        <v>0.4</v>
      </c>
      <c r="AE1918" s="147">
        <v>1920</v>
      </c>
      <c r="AF1918" s="250"/>
      <c r="AH1918" s="224" t="s">
        <v>50</v>
      </c>
    </row>
    <row r="1919" s="114" customFormat="1" ht="48" spans="1:34">
      <c r="A1919" s="223">
        <v>443</v>
      </c>
      <c r="B1919" s="223" t="s">
        <v>49</v>
      </c>
      <c r="C1919" s="223" t="s">
        <v>4420</v>
      </c>
      <c r="D1919" s="224" t="s">
        <v>50</v>
      </c>
      <c r="E1919" s="224" t="s">
        <v>69</v>
      </c>
      <c r="F1919" s="225" t="s">
        <v>3763</v>
      </c>
      <c r="G1919" s="224" t="s">
        <v>117</v>
      </c>
      <c r="H1919" s="249" t="s">
        <v>4657</v>
      </c>
      <c r="I1919" s="224" t="s">
        <v>4658</v>
      </c>
      <c r="J1919" s="224" t="s">
        <v>4658</v>
      </c>
      <c r="K1919" s="224" t="s">
        <v>4431</v>
      </c>
      <c r="L1919" s="224" t="s">
        <v>4431</v>
      </c>
      <c r="M1919" s="227">
        <v>45831</v>
      </c>
      <c r="N1919" s="227">
        <v>45830</v>
      </c>
      <c r="O1919" s="227">
        <v>46194</v>
      </c>
      <c r="P1919" s="229">
        <v>50</v>
      </c>
      <c r="Q1919" s="225">
        <v>5000</v>
      </c>
      <c r="R1919" s="232">
        <v>0.08</v>
      </c>
      <c r="S1919" s="225">
        <v>400</v>
      </c>
      <c r="T1919" s="233">
        <v>20000</v>
      </c>
      <c r="U1919" s="233">
        <v>2000</v>
      </c>
      <c r="V1919" s="233">
        <v>0.1</v>
      </c>
      <c r="W1919" s="233">
        <v>10000</v>
      </c>
      <c r="X1919" s="233">
        <v>0.5</v>
      </c>
      <c r="Y1919" s="233">
        <v>5000</v>
      </c>
      <c r="Z1919" s="236">
        <v>0.25</v>
      </c>
      <c r="AA1919" s="233">
        <v>5000</v>
      </c>
      <c r="AB1919" s="233">
        <v>0.25</v>
      </c>
      <c r="AC1919" s="233">
        <v>8000</v>
      </c>
      <c r="AD1919" s="232">
        <v>0.4</v>
      </c>
      <c r="AE1919" s="147">
        <v>2000</v>
      </c>
      <c r="AF1919" s="250"/>
      <c r="AH1919" s="224" t="s">
        <v>50</v>
      </c>
    </row>
    <row r="1920" s="114" customFormat="1" ht="48" spans="1:34">
      <c r="A1920" s="223">
        <v>444</v>
      </c>
      <c r="B1920" s="223" t="s">
        <v>49</v>
      </c>
      <c r="C1920" s="223" t="s">
        <v>4420</v>
      </c>
      <c r="D1920" s="224" t="s">
        <v>50</v>
      </c>
      <c r="E1920" s="224" t="s">
        <v>69</v>
      </c>
      <c r="F1920" s="225" t="s">
        <v>3763</v>
      </c>
      <c r="G1920" s="224" t="s">
        <v>117</v>
      </c>
      <c r="H1920" s="249" t="s">
        <v>4659</v>
      </c>
      <c r="I1920" s="224" t="s">
        <v>4660</v>
      </c>
      <c r="J1920" s="224" t="s">
        <v>4660</v>
      </c>
      <c r="K1920" s="224" t="s">
        <v>4431</v>
      </c>
      <c r="L1920" s="224" t="s">
        <v>4431</v>
      </c>
      <c r="M1920" s="227">
        <v>45825</v>
      </c>
      <c r="N1920" s="227">
        <v>45828</v>
      </c>
      <c r="O1920" s="227">
        <v>46192</v>
      </c>
      <c r="P1920" s="229">
        <v>30</v>
      </c>
      <c r="Q1920" s="225">
        <v>5000</v>
      </c>
      <c r="R1920" s="232">
        <v>0.08</v>
      </c>
      <c r="S1920" s="225">
        <v>400</v>
      </c>
      <c r="T1920" s="233">
        <v>12000</v>
      </c>
      <c r="U1920" s="233">
        <v>1200</v>
      </c>
      <c r="V1920" s="233">
        <v>0.1</v>
      </c>
      <c r="W1920" s="233">
        <v>6000</v>
      </c>
      <c r="X1920" s="233">
        <v>0.5</v>
      </c>
      <c r="Y1920" s="233">
        <v>3000</v>
      </c>
      <c r="Z1920" s="236">
        <v>0.25</v>
      </c>
      <c r="AA1920" s="233">
        <v>3000</v>
      </c>
      <c r="AB1920" s="233">
        <v>0.25</v>
      </c>
      <c r="AC1920" s="233">
        <v>4800</v>
      </c>
      <c r="AD1920" s="232">
        <v>0.4</v>
      </c>
      <c r="AE1920" s="147">
        <v>1200</v>
      </c>
      <c r="AF1920" s="250"/>
      <c r="AH1920" s="224" t="s">
        <v>50</v>
      </c>
    </row>
    <row r="1921" s="114" customFormat="1" ht="48" spans="1:34">
      <c r="A1921" s="223">
        <v>445</v>
      </c>
      <c r="B1921" s="223" t="s">
        <v>49</v>
      </c>
      <c r="C1921" s="223" t="s">
        <v>4420</v>
      </c>
      <c r="D1921" s="224" t="s">
        <v>50</v>
      </c>
      <c r="E1921" s="224" t="s">
        <v>69</v>
      </c>
      <c r="F1921" s="225" t="s">
        <v>3763</v>
      </c>
      <c r="G1921" s="224" t="s">
        <v>117</v>
      </c>
      <c r="H1921" s="249" t="s">
        <v>4661</v>
      </c>
      <c r="I1921" s="224" t="s">
        <v>4662</v>
      </c>
      <c r="J1921" s="224" t="s">
        <v>4662</v>
      </c>
      <c r="K1921" s="224" t="s">
        <v>4423</v>
      </c>
      <c r="L1921" s="224" t="s">
        <v>4423</v>
      </c>
      <c r="M1921" s="227">
        <v>45737</v>
      </c>
      <c r="N1921" s="227">
        <v>45738</v>
      </c>
      <c r="O1921" s="227">
        <v>46102</v>
      </c>
      <c r="P1921" s="229">
        <v>32</v>
      </c>
      <c r="Q1921" s="225">
        <v>5000</v>
      </c>
      <c r="R1921" s="232">
        <v>0.08</v>
      </c>
      <c r="S1921" s="225">
        <v>400</v>
      </c>
      <c r="T1921" s="233">
        <v>12800</v>
      </c>
      <c r="U1921" s="233">
        <v>1280</v>
      </c>
      <c r="V1921" s="233">
        <v>0.1</v>
      </c>
      <c r="W1921" s="233">
        <v>6400</v>
      </c>
      <c r="X1921" s="233">
        <v>0.5</v>
      </c>
      <c r="Y1921" s="233">
        <v>3200</v>
      </c>
      <c r="Z1921" s="236">
        <v>0.25</v>
      </c>
      <c r="AA1921" s="233">
        <v>3200</v>
      </c>
      <c r="AB1921" s="233">
        <v>0.25</v>
      </c>
      <c r="AC1921" s="233">
        <v>5120</v>
      </c>
      <c r="AD1921" s="232">
        <v>0.4</v>
      </c>
      <c r="AE1921" s="147">
        <v>1280</v>
      </c>
      <c r="AF1921" s="250"/>
      <c r="AH1921" s="224" t="s">
        <v>50</v>
      </c>
    </row>
    <row r="1922" s="114" customFormat="1" ht="48" spans="1:34">
      <c r="A1922" s="223">
        <v>446</v>
      </c>
      <c r="B1922" s="223" t="s">
        <v>49</v>
      </c>
      <c r="C1922" s="223" t="s">
        <v>4434</v>
      </c>
      <c r="D1922" s="224" t="s">
        <v>50</v>
      </c>
      <c r="E1922" s="224" t="s">
        <v>69</v>
      </c>
      <c r="F1922" s="225" t="s">
        <v>3763</v>
      </c>
      <c r="G1922" s="224" t="s">
        <v>117</v>
      </c>
      <c r="H1922" s="249" t="s">
        <v>4663</v>
      </c>
      <c r="I1922" s="224" t="s">
        <v>4664</v>
      </c>
      <c r="J1922" s="224" t="s">
        <v>4664</v>
      </c>
      <c r="K1922" s="224" t="s">
        <v>4665</v>
      </c>
      <c r="L1922" s="224" t="s">
        <v>4665</v>
      </c>
      <c r="M1922" s="227">
        <v>45990</v>
      </c>
      <c r="N1922" s="227">
        <v>45991</v>
      </c>
      <c r="O1922" s="227">
        <v>46355</v>
      </c>
      <c r="P1922" s="229">
        <v>150</v>
      </c>
      <c r="Q1922" s="225">
        <v>5000</v>
      </c>
      <c r="R1922" s="232">
        <v>0.08</v>
      </c>
      <c r="S1922" s="225">
        <v>400</v>
      </c>
      <c r="T1922" s="233">
        <v>60000</v>
      </c>
      <c r="U1922" s="233">
        <v>6000</v>
      </c>
      <c r="V1922" s="233">
        <v>0.1</v>
      </c>
      <c r="W1922" s="233">
        <v>30000</v>
      </c>
      <c r="X1922" s="233">
        <v>0.5</v>
      </c>
      <c r="Y1922" s="233">
        <v>15000</v>
      </c>
      <c r="Z1922" s="236">
        <v>0.25</v>
      </c>
      <c r="AA1922" s="233">
        <v>15000</v>
      </c>
      <c r="AB1922" s="233">
        <v>0.25</v>
      </c>
      <c r="AC1922" s="233">
        <v>24000</v>
      </c>
      <c r="AD1922" s="232">
        <v>0.4</v>
      </c>
      <c r="AE1922" s="147">
        <v>6000</v>
      </c>
      <c r="AF1922" s="250"/>
      <c r="AH1922" s="224" t="s">
        <v>50</v>
      </c>
    </row>
    <row r="1923" s="114" customFormat="1" ht="48" spans="1:34">
      <c r="A1923" s="223">
        <v>447</v>
      </c>
      <c r="B1923" s="223" t="s">
        <v>49</v>
      </c>
      <c r="C1923" s="223" t="s">
        <v>4402</v>
      </c>
      <c r="D1923" s="224" t="s">
        <v>50</v>
      </c>
      <c r="E1923" s="224" t="s">
        <v>69</v>
      </c>
      <c r="F1923" s="225" t="s">
        <v>3763</v>
      </c>
      <c r="G1923" s="224" t="s">
        <v>117</v>
      </c>
      <c r="H1923" s="249" t="s">
        <v>4666</v>
      </c>
      <c r="I1923" s="224" t="s">
        <v>4667</v>
      </c>
      <c r="J1923" s="224" t="s">
        <v>4667</v>
      </c>
      <c r="K1923" s="224" t="s">
        <v>4412</v>
      </c>
      <c r="L1923" s="224" t="s">
        <v>4412</v>
      </c>
      <c r="M1923" s="227">
        <v>45674</v>
      </c>
      <c r="N1923" s="227">
        <v>45702</v>
      </c>
      <c r="O1923" s="227">
        <v>46066</v>
      </c>
      <c r="P1923" s="229">
        <v>80</v>
      </c>
      <c r="Q1923" s="225">
        <v>5000</v>
      </c>
      <c r="R1923" s="232">
        <v>0.08</v>
      </c>
      <c r="S1923" s="225">
        <v>400</v>
      </c>
      <c r="T1923" s="233">
        <v>32000</v>
      </c>
      <c r="U1923" s="233">
        <v>3200</v>
      </c>
      <c r="V1923" s="233">
        <v>0.1</v>
      </c>
      <c r="W1923" s="233">
        <v>16000</v>
      </c>
      <c r="X1923" s="233">
        <v>0.5</v>
      </c>
      <c r="Y1923" s="233">
        <v>8000</v>
      </c>
      <c r="Z1923" s="236">
        <v>0.25</v>
      </c>
      <c r="AA1923" s="233">
        <v>8000</v>
      </c>
      <c r="AB1923" s="233">
        <v>0.25</v>
      </c>
      <c r="AC1923" s="233">
        <v>12800</v>
      </c>
      <c r="AD1923" s="232">
        <v>0.4</v>
      </c>
      <c r="AE1923" s="147">
        <v>3200</v>
      </c>
      <c r="AF1923" s="250"/>
      <c r="AH1923" s="224" t="s">
        <v>50</v>
      </c>
    </row>
    <row r="1924" s="114" customFormat="1" ht="48" spans="1:34">
      <c r="A1924" s="223">
        <v>448</v>
      </c>
      <c r="B1924" s="223" t="s">
        <v>49</v>
      </c>
      <c r="C1924" s="223" t="s">
        <v>4420</v>
      </c>
      <c r="D1924" s="224" t="s">
        <v>50</v>
      </c>
      <c r="E1924" s="224" t="s">
        <v>69</v>
      </c>
      <c r="F1924" s="225" t="s">
        <v>3763</v>
      </c>
      <c r="G1924" s="224" t="s">
        <v>117</v>
      </c>
      <c r="H1924" s="249" t="s">
        <v>4668</v>
      </c>
      <c r="I1924" s="224" t="s">
        <v>4669</v>
      </c>
      <c r="J1924" s="224" t="s">
        <v>4669</v>
      </c>
      <c r="K1924" s="224" t="s">
        <v>4431</v>
      </c>
      <c r="L1924" s="224" t="s">
        <v>4431</v>
      </c>
      <c r="M1924" s="227">
        <v>45825</v>
      </c>
      <c r="N1924" s="227">
        <v>45830</v>
      </c>
      <c r="O1924" s="227">
        <v>46194</v>
      </c>
      <c r="P1924" s="229">
        <v>50</v>
      </c>
      <c r="Q1924" s="225">
        <v>5000</v>
      </c>
      <c r="R1924" s="232">
        <v>0.08</v>
      </c>
      <c r="S1924" s="225">
        <v>400</v>
      </c>
      <c r="T1924" s="233">
        <v>20000</v>
      </c>
      <c r="U1924" s="233">
        <v>2000</v>
      </c>
      <c r="V1924" s="233">
        <v>0.1</v>
      </c>
      <c r="W1924" s="233">
        <v>10000</v>
      </c>
      <c r="X1924" s="233">
        <v>0.5</v>
      </c>
      <c r="Y1924" s="233">
        <v>5000</v>
      </c>
      <c r="Z1924" s="236">
        <v>0.25</v>
      </c>
      <c r="AA1924" s="233">
        <v>5000</v>
      </c>
      <c r="AB1924" s="233">
        <v>0.25</v>
      </c>
      <c r="AC1924" s="233">
        <v>8000</v>
      </c>
      <c r="AD1924" s="232">
        <v>0.4</v>
      </c>
      <c r="AE1924" s="147">
        <v>2000</v>
      </c>
      <c r="AF1924" s="250"/>
      <c r="AH1924" s="224" t="s">
        <v>50</v>
      </c>
    </row>
    <row r="1925" s="114" customFormat="1" ht="48" spans="1:34">
      <c r="A1925" s="223">
        <v>449</v>
      </c>
      <c r="B1925" s="223" t="s">
        <v>49</v>
      </c>
      <c r="C1925" s="223" t="s">
        <v>4413</v>
      </c>
      <c r="D1925" s="224" t="s">
        <v>50</v>
      </c>
      <c r="E1925" s="224" t="s">
        <v>69</v>
      </c>
      <c r="F1925" s="225" t="s">
        <v>3763</v>
      </c>
      <c r="G1925" s="224" t="s">
        <v>117</v>
      </c>
      <c r="H1925" s="249" t="s">
        <v>4670</v>
      </c>
      <c r="I1925" s="224" t="s">
        <v>4671</v>
      </c>
      <c r="J1925" s="224" t="s">
        <v>4671</v>
      </c>
      <c r="K1925" s="224" t="s">
        <v>4609</v>
      </c>
      <c r="L1925" s="224" t="s">
        <v>4609</v>
      </c>
      <c r="M1925" s="227">
        <v>45739</v>
      </c>
      <c r="N1925" s="227">
        <v>45741</v>
      </c>
      <c r="O1925" s="227">
        <v>46105</v>
      </c>
      <c r="P1925" s="229">
        <v>72</v>
      </c>
      <c r="Q1925" s="225">
        <v>5000</v>
      </c>
      <c r="R1925" s="232">
        <v>0.08</v>
      </c>
      <c r="S1925" s="225">
        <v>400</v>
      </c>
      <c r="T1925" s="233">
        <v>28800</v>
      </c>
      <c r="U1925" s="233">
        <v>2880</v>
      </c>
      <c r="V1925" s="233">
        <v>0.1</v>
      </c>
      <c r="W1925" s="233">
        <v>14400</v>
      </c>
      <c r="X1925" s="233">
        <v>0.5</v>
      </c>
      <c r="Y1925" s="233">
        <v>7200</v>
      </c>
      <c r="Z1925" s="236">
        <v>0.25</v>
      </c>
      <c r="AA1925" s="233">
        <v>7200</v>
      </c>
      <c r="AB1925" s="233">
        <v>0.25</v>
      </c>
      <c r="AC1925" s="233">
        <v>11520</v>
      </c>
      <c r="AD1925" s="232">
        <v>0.4</v>
      </c>
      <c r="AE1925" s="147">
        <v>2880</v>
      </c>
      <c r="AF1925" s="250"/>
      <c r="AH1925" s="224" t="s">
        <v>50</v>
      </c>
    </row>
    <row r="1926" s="114" customFormat="1" ht="48" spans="1:34">
      <c r="A1926" s="223">
        <v>450</v>
      </c>
      <c r="B1926" s="223" t="s">
        <v>49</v>
      </c>
      <c r="C1926" s="223" t="s">
        <v>4420</v>
      </c>
      <c r="D1926" s="224" t="s">
        <v>50</v>
      </c>
      <c r="E1926" s="224" t="s">
        <v>69</v>
      </c>
      <c r="F1926" s="225" t="s">
        <v>3763</v>
      </c>
      <c r="G1926" s="224" t="s">
        <v>117</v>
      </c>
      <c r="H1926" s="249" t="s">
        <v>4672</v>
      </c>
      <c r="I1926" s="224" t="s">
        <v>4673</v>
      </c>
      <c r="J1926" s="224" t="s">
        <v>4673</v>
      </c>
      <c r="K1926" s="224" t="s">
        <v>4423</v>
      </c>
      <c r="L1926" s="224" t="s">
        <v>4423</v>
      </c>
      <c r="M1926" s="227">
        <v>45666</v>
      </c>
      <c r="N1926" s="227">
        <v>45692</v>
      </c>
      <c r="O1926" s="227">
        <v>46056</v>
      </c>
      <c r="P1926" s="229">
        <v>85</v>
      </c>
      <c r="Q1926" s="225">
        <v>5000</v>
      </c>
      <c r="R1926" s="232">
        <v>0.08</v>
      </c>
      <c r="S1926" s="225">
        <v>400</v>
      </c>
      <c r="T1926" s="233">
        <v>34000</v>
      </c>
      <c r="U1926" s="233">
        <v>3400</v>
      </c>
      <c r="V1926" s="233">
        <v>0.1</v>
      </c>
      <c r="W1926" s="233">
        <v>17000</v>
      </c>
      <c r="X1926" s="233">
        <v>0.5</v>
      </c>
      <c r="Y1926" s="233">
        <v>8500</v>
      </c>
      <c r="Z1926" s="236">
        <v>0.25</v>
      </c>
      <c r="AA1926" s="233">
        <v>8500</v>
      </c>
      <c r="AB1926" s="233">
        <v>0.25</v>
      </c>
      <c r="AC1926" s="233">
        <v>13600</v>
      </c>
      <c r="AD1926" s="232">
        <v>0.4</v>
      </c>
      <c r="AE1926" s="147">
        <v>3400</v>
      </c>
      <c r="AF1926" s="250"/>
      <c r="AH1926" s="224" t="s">
        <v>50</v>
      </c>
    </row>
    <row r="1927" s="114" customFormat="1" ht="48" spans="1:34">
      <c r="A1927" s="223">
        <v>451</v>
      </c>
      <c r="B1927" s="223" t="s">
        <v>49</v>
      </c>
      <c r="C1927" s="223" t="s">
        <v>4420</v>
      </c>
      <c r="D1927" s="224" t="s">
        <v>50</v>
      </c>
      <c r="E1927" s="224" t="s">
        <v>69</v>
      </c>
      <c r="F1927" s="225" t="s">
        <v>3763</v>
      </c>
      <c r="G1927" s="224" t="s">
        <v>117</v>
      </c>
      <c r="H1927" s="249" t="s">
        <v>4674</v>
      </c>
      <c r="I1927" s="224" t="s">
        <v>4675</v>
      </c>
      <c r="J1927" s="224" t="s">
        <v>4675</v>
      </c>
      <c r="K1927" s="224" t="s">
        <v>4423</v>
      </c>
      <c r="L1927" s="224" t="s">
        <v>4423</v>
      </c>
      <c r="M1927" s="227">
        <v>45819</v>
      </c>
      <c r="N1927" s="227">
        <v>45818</v>
      </c>
      <c r="O1927" s="227">
        <v>46182</v>
      </c>
      <c r="P1927" s="229">
        <v>200</v>
      </c>
      <c r="Q1927" s="225">
        <v>5000</v>
      </c>
      <c r="R1927" s="232">
        <v>0.08</v>
      </c>
      <c r="S1927" s="225">
        <v>400</v>
      </c>
      <c r="T1927" s="233">
        <v>80000</v>
      </c>
      <c r="U1927" s="233">
        <v>8000</v>
      </c>
      <c r="V1927" s="233">
        <v>0.1</v>
      </c>
      <c r="W1927" s="233">
        <v>40000</v>
      </c>
      <c r="X1927" s="233">
        <v>0.5</v>
      </c>
      <c r="Y1927" s="233">
        <v>20000</v>
      </c>
      <c r="Z1927" s="236">
        <v>0.25</v>
      </c>
      <c r="AA1927" s="233">
        <v>20000</v>
      </c>
      <c r="AB1927" s="233">
        <v>0.25</v>
      </c>
      <c r="AC1927" s="233">
        <v>32000</v>
      </c>
      <c r="AD1927" s="232">
        <v>0.4</v>
      </c>
      <c r="AE1927" s="147">
        <v>8000</v>
      </c>
      <c r="AF1927" s="250"/>
      <c r="AH1927" s="224" t="s">
        <v>50</v>
      </c>
    </row>
    <row r="1928" s="114" customFormat="1" ht="48" spans="1:34">
      <c r="A1928" s="223">
        <v>452</v>
      </c>
      <c r="B1928" s="223" t="s">
        <v>49</v>
      </c>
      <c r="C1928" s="223" t="s">
        <v>4413</v>
      </c>
      <c r="D1928" s="224" t="s">
        <v>50</v>
      </c>
      <c r="E1928" s="224" t="s">
        <v>69</v>
      </c>
      <c r="F1928" s="225" t="s">
        <v>3763</v>
      </c>
      <c r="G1928" s="224" t="s">
        <v>117</v>
      </c>
      <c r="H1928" s="249" t="s">
        <v>4676</v>
      </c>
      <c r="I1928" s="224" t="s">
        <v>4677</v>
      </c>
      <c r="J1928" s="224" t="s">
        <v>4677</v>
      </c>
      <c r="K1928" s="224" t="s">
        <v>4609</v>
      </c>
      <c r="L1928" s="224" t="s">
        <v>4609</v>
      </c>
      <c r="M1928" s="227">
        <v>45735</v>
      </c>
      <c r="N1928" s="227">
        <v>45736</v>
      </c>
      <c r="O1928" s="227">
        <v>46100</v>
      </c>
      <c r="P1928" s="229">
        <v>73</v>
      </c>
      <c r="Q1928" s="225">
        <v>5000</v>
      </c>
      <c r="R1928" s="232">
        <v>0.08</v>
      </c>
      <c r="S1928" s="225">
        <v>400</v>
      </c>
      <c r="T1928" s="233">
        <v>29200</v>
      </c>
      <c r="U1928" s="233">
        <v>2920</v>
      </c>
      <c r="V1928" s="233">
        <v>0.1</v>
      </c>
      <c r="W1928" s="233">
        <v>14600</v>
      </c>
      <c r="X1928" s="233">
        <v>0.5</v>
      </c>
      <c r="Y1928" s="233">
        <v>7300</v>
      </c>
      <c r="Z1928" s="236">
        <v>0.25</v>
      </c>
      <c r="AA1928" s="233">
        <v>7300</v>
      </c>
      <c r="AB1928" s="233">
        <v>0.25</v>
      </c>
      <c r="AC1928" s="233">
        <v>11680</v>
      </c>
      <c r="AD1928" s="232">
        <v>0.4</v>
      </c>
      <c r="AE1928" s="147">
        <v>2920</v>
      </c>
      <c r="AF1928" s="250"/>
      <c r="AH1928" s="224" t="s">
        <v>50</v>
      </c>
    </row>
    <row r="1929" s="114" customFormat="1" ht="48" spans="1:34">
      <c r="A1929" s="223">
        <v>453</v>
      </c>
      <c r="B1929" s="223" t="s">
        <v>49</v>
      </c>
      <c r="C1929" s="223" t="s">
        <v>4413</v>
      </c>
      <c r="D1929" s="224" t="s">
        <v>50</v>
      </c>
      <c r="E1929" s="224" t="s">
        <v>69</v>
      </c>
      <c r="F1929" s="225" t="s">
        <v>3763</v>
      </c>
      <c r="G1929" s="224" t="s">
        <v>117</v>
      </c>
      <c r="H1929" s="249" t="s">
        <v>4678</v>
      </c>
      <c r="I1929" s="224" t="s">
        <v>4679</v>
      </c>
      <c r="J1929" s="224" t="s">
        <v>4679</v>
      </c>
      <c r="K1929" s="224" t="s">
        <v>4480</v>
      </c>
      <c r="L1929" s="224" t="s">
        <v>4480</v>
      </c>
      <c r="M1929" s="227">
        <v>45770</v>
      </c>
      <c r="N1929" s="227">
        <v>45773</v>
      </c>
      <c r="O1929" s="227">
        <v>46137</v>
      </c>
      <c r="P1929" s="229">
        <v>31</v>
      </c>
      <c r="Q1929" s="225">
        <v>5000</v>
      </c>
      <c r="R1929" s="232">
        <v>0.08</v>
      </c>
      <c r="S1929" s="225">
        <v>400</v>
      </c>
      <c r="T1929" s="233">
        <v>12400</v>
      </c>
      <c r="U1929" s="233">
        <v>1240</v>
      </c>
      <c r="V1929" s="233">
        <v>0.1</v>
      </c>
      <c r="W1929" s="233">
        <v>6200</v>
      </c>
      <c r="X1929" s="233">
        <v>0.5</v>
      </c>
      <c r="Y1929" s="233">
        <v>3100</v>
      </c>
      <c r="Z1929" s="236">
        <v>0.25</v>
      </c>
      <c r="AA1929" s="233">
        <v>3100</v>
      </c>
      <c r="AB1929" s="233">
        <v>0.25</v>
      </c>
      <c r="AC1929" s="233">
        <v>4960</v>
      </c>
      <c r="AD1929" s="232">
        <v>0.4</v>
      </c>
      <c r="AE1929" s="147">
        <v>1240</v>
      </c>
      <c r="AF1929" s="250"/>
      <c r="AH1929" s="224" t="s">
        <v>50</v>
      </c>
    </row>
    <row r="1930" s="114" customFormat="1" ht="48" spans="1:34">
      <c r="A1930" s="223">
        <v>454</v>
      </c>
      <c r="B1930" s="223" t="s">
        <v>49</v>
      </c>
      <c r="C1930" s="223" t="s">
        <v>4420</v>
      </c>
      <c r="D1930" s="224" t="s">
        <v>50</v>
      </c>
      <c r="E1930" s="224" t="s">
        <v>69</v>
      </c>
      <c r="F1930" s="225" t="s">
        <v>3763</v>
      </c>
      <c r="G1930" s="224" t="s">
        <v>117</v>
      </c>
      <c r="H1930" s="249" t="s">
        <v>4680</v>
      </c>
      <c r="I1930" s="224" t="s">
        <v>4681</v>
      </c>
      <c r="J1930" s="224" t="s">
        <v>4681</v>
      </c>
      <c r="K1930" s="224" t="s">
        <v>4423</v>
      </c>
      <c r="L1930" s="224" t="s">
        <v>4423</v>
      </c>
      <c r="M1930" s="227">
        <v>45672</v>
      </c>
      <c r="N1930" s="227">
        <v>45677</v>
      </c>
      <c r="O1930" s="227">
        <v>46041</v>
      </c>
      <c r="P1930" s="229">
        <v>99</v>
      </c>
      <c r="Q1930" s="225">
        <v>5000</v>
      </c>
      <c r="R1930" s="232">
        <v>0.08</v>
      </c>
      <c r="S1930" s="225">
        <v>400</v>
      </c>
      <c r="T1930" s="233">
        <v>39600</v>
      </c>
      <c r="U1930" s="233">
        <v>3960</v>
      </c>
      <c r="V1930" s="233">
        <v>0.1</v>
      </c>
      <c r="W1930" s="233">
        <v>19800</v>
      </c>
      <c r="X1930" s="233">
        <v>0.5</v>
      </c>
      <c r="Y1930" s="233">
        <v>9900</v>
      </c>
      <c r="Z1930" s="236">
        <v>0.25</v>
      </c>
      <c r="AA1930" s="233">
        <v>9900</v>
      </c>
      <c r="AB1930" s="233">
        <v>0.25</v>
      </c>
      <c r="AC1930" s="233">
        <v>15840</v>
      </c>
      <c r="AD1930" s="232">
        <v>0.4</v>
      </c>
      <c r="AE1930" s="147">
        <v>3960</v>
      </c>
      <c r="AF1930" s="250"/>
      <c r="AH1930" s="224" t="s">
        <v>50</v>
      </c>
    </row>
    <row r="1931" s="114" customFormat="1" ht="48" spans="1:34">
      <c r="A1931" s="223">
        <v>455</v>
      </c>
      <c r="B1931" s="223" t="s">
        <v>49</v>
      </c>
      <c r="C1931" s="223" t="s">
        <v>4420</v>
      </c>
      <c r="D1931" s="224" t="s">
        <v>50</v>
      </c>
      <c r="E1931" s="224" t="s">
        <v>69</v>
      </c>
      <c r="F1931" s="225" t="s">
        <v>3763</v>
      </c>
      <c r="G1931" s="224" t="s">
        <v>117</v>
      </c>
      <c r="H1931" s="249" t="s">
        <v>4682</v>
      </c>
      <c r="I1931" s="224" t="s">
        <v>4683</v>
      </c>
      <c r="J1931" s="224" t="s">
        <v>4683</v>
      </c>
      <c r="K1931" s="224" t="s">
        <v>4423</v>
      </c>
      <c r="L1931" s="224" t="s">
        <v>4423</v>
      </c>
      <c r="M1931" s="227">
        <v>45818</v>
      </c>
      <c r="N1931" s="227">
        <v>45816</v>
      </c>
      <c r="O1931" s="227">
        <v>46180</v>
      </c>
      <c r="P1931" s="229">
        <v>30</v>
      </c>
      <c r="Q1931" s="225">
        <v>5000</v>
      </c>
      <c r="R1931" s="232">
        <v>0.08</v>
      </c>
      <c r="S1931" s="225">
        <v>400</v>
      </c>
      <c r="T1931" s="233">
        <v>12000</v>
      </c>
      <c r="U1931" s="233">
        <v>1200</v>
      </c>
      <c r="V1931" s="233">
        <v>0.1</v>
      </c>
      <c r="W1931" s="233">
        <v>6000</v>
      </c>
      <c r="X1931" s="233">
        <v>0.5</v>
      </c>
      <c r="Y1931" s="233">
        <v>3000</v>
      </c>
      <c r="Z1931" s="236">
        <v>0.25</v>
      </c>
      <c r="AA1931" s="233">
        <v>3000</v>
      </c>
      <c r="AB1931" s="233">
        <v>0.25</v>
      </c>
      <c r="AC1931" s="233">
        <v>4800</v>
      </c>
      <c r="AD1931" s="232">
        <v>0.4</v>
      </c>
      <c r="AE1931" s="147">
        <v>1200</v>
      </c>
      <c r="AF1931" s="250"/>
      <c r="AH1931" s="224" t="s">
        <v>50</v>
      </c>
    </row>
    <row r="1932" s="114" customFormat="1" ht="48" spans="1:34">
      <c r="A1932" s="223">
        <v>456</v>
      </c>
      <c r="B1932" s="223" t="s">
        <v>49</v>
      </c>
      <c r="C1932" s="223" t="s">
        <v>4413</v>
      </c>
      <c r="D1932" s="224" t="s">
        <v>50</v>
      </c>
      <c r="E1932" s="224" t="s">
        <v>69</v>
      </c>
      <c r="F1932" s="225" t="s">
        <v>3763</v>
      </c>
      <c r="G1932" s="224" t="s">
        <v>117</v>
      </c>
      <c r="H1932" s="249" t="s">
        <v>4684</v>
      </c>
      <c r="I1932" s="224" t="s">
        <v>4685</v>
      </c>
      <c r="J1932" s="224" t="s">
        <v>4685</v>
      </c>
      <c r="K1932" s="224" t="s">
        <v>4419</v>
      </c>
      <c r="L1932" s="224" t="s">
        <v>4419</v>
      </c>
      <c r="M1932" s="227">
        <v>45776</v>
      </c>
      <c r="N1932" s="227">
        <v>45778</v>
      </c>
      <c r="O1932" s="227">
        <v>46142</v>
      </c>
      <c r="P1932" s="229">
        <v>30</v>
      </c>
      <c r="Q1932" s="225">
        <v>5000</v>
      </c>
      <c r="R1932" s="232">
        <v>0.08</v>
      </c>
      <c r="S1932" s="225">
        <v>400</v>
      </c>
      <c r="T1932" s="233">
        <v>12000</v>
      </c>
      <c r="U1932" s="233">
        <v>1200</v>
      </c>
      <c r="V1932" s="233">
        <v>0.1</v>
      </c>
      <c r="W1932" s="233">
        <v>6000</v>
      </c>
      <c r="X1932" s="233">
        <v>0.5</v>
      </c>
      <c r="Y1932" s="233">
        <v>3000</v>
      </c>
      <c r="Z1932" s="236">
        <v>0.25</v>
      </c>
      <c r="AA1932" s="233">
        <v>3000</v>
      </c>
      <c r="AB1932" s="233">
        <v>0.25</v>
      </c>
      <c r="AC1932" s="233">
        <v>4800</v>
      </c>
      <c r="AD1932" s="232">
        <v>0.4</v>
      </c>
      <c r="AE1932" s="147">
        <v>1200</v>
      </c>
      <c r="AF1932" s="250"/>
      <c r="AH1932" s="224" t="s">
        <v>50</v>
      </c>
    </row>
    <row r="1933" s="114" customFormat="1" ht="48" spans="1:34">
      <c r="A1933" s="223">
        <v>457</v>
      </c>
      <c r="B1933" s="223" t="s">
        <v>49</v>
      </c>
      <c r="C1933" s="223" t="s">
        <v>4420</v>
      </c>
      <c r="D1933" s="224" t="s">
        <v>50</v>
      </c>
      <c r="E1933" s="224" t="s">
        <v>69</v>
      </c>
      <c r="F1933" s="225" t="s">
        <v>3763</v>
      </c>
      <c r="G1933" s="224" t="s">
        <v>117</v>
      </c>
      <c r="H1933" s="249" t="s">
        <v>4686</v>
      </c>
      <c r="I1933" s="224" t="s">
        <v>4687</v>
      </c>
      <c r="J1933" s="224" t="s">
        <v>4687</v>
      </c>
      <c r="K1933" s="224" t="s">
        <v>4423</v>
      </c>
      <c r="L1933" s="224" t="s">
        <v>4423</v>
      </c>
      <c r="M1933" s="227">
        <v>45737</v>
      </c>
      <c r="N1933" s="227">
        <v>45744</v>
      </c>
      <c r="O1933" s="227">
        <v>46108</v>
      </c>
      <c r="P1933" s="229">
        <v>80</v>
      </c>
      <c r="Q1933" s="225">
        <v>5000</v>
      </c>
      <c r="R1933" s="232">
        <v>0.08</v>
      </c>
      <c r="S1933" s="225">
        <v>400</v>
      </c>
      <c r="T1933" s="233">
        <v>32000</v>
      </c>
      <c r="U1933" s="233">
        <v>3200</v>
      </c>
      <c r="V1933" s="233">
        <v>0.1</v>
      </c>
      <c r="W1933" s="233">
        <v>16000</v>
      </c>
      <c r="X1933" s="233">
        <v>0.5</v>
      </c>
      <c r="Y1933" s="233">
        <v>8000</v>
      </c>
      <c r="Z1933" s="236">
        <v>0.25</v>
      </c>
      <c r="AA1933" s="233">
        <v>8000</v>
      </c>
      <c r="AB1933" s="233">
        <v>0.25</v>
      </c>
      <c r="AC1933" s="233">
        <v>12800</v>
      </c>
      <c r="AD1933" s="232">
        <v>0.4</v>
      </c>
      <c r="AE1933" s="147">
        <v>3200</v>
      </c>
      <c r="AF1933" s="250"/>
      <c r="AH1933" s="224" t="s">
        <v>50</v>
      </c>
    </row>
    <row r="1934" s="114" customFormat="1" ht="48" spans="1:34">
      <c r="A1934" s="223">
        <v>458</v>
      </c>
      <c r="B1934" s="223" t="s">
        <v>49</v>
      </c>
      <c r="C1934" s="223" t="s">
        <v>4413</v>
      </c>
      <c r="D1934" s="224" t="s">
        <v>50</v>
      </c>
      <c r="E1934" s="224" t="s">
        <v>69</v>
      </c>
      <c r="F1934" s="225" t="s">
        <v>3763</v>
      </c>
      <c r="G1934" s="224" t="s">
        <v>117</v>
      </c>
      <c r="H1934" s="249" t="s">
        <v>4688</v>
      </c>
      <c r="I1934" s="224" t="s">
        <v>4689</v>
      </c>
      <c r="J1934" s="224" t="s">
        <v>4689</v>
      </c>
      <c r="K1934" s="224" t="s">
        <v>4426</v>
      </c>
      <c r="L1934" s="224" t="s">
        <v>4426</v>
      </c>
      <c r="M1934" s="227">
        <v>45673</v>
      </c>
      <c r="N1934" s="227">
        <v>45688</v>
      </c>
      <c r="O1934" s="227">
        <v>46052</v>
      </c>
      <c r="P1934" s="229">
        <v>22</v>
      </c>
      <c r="Q1934" s="225">
        <v>5000</v>
      </c>
      <c r="R1934" s="232">
        <v>0.08</v>
      </c>
      <c r="S1934" s="225">
        <v>400</v>
      </c>
      <c r="T1934" s="233">
        <v>8800</v>
      </c>
      <c r="U1934" s="233">
        <v>880</v>
      </c>
      <c r="V1934" s="233">
        <v>0.1</v>
      </c>
      <c r="W1934" s="233">
        <v>4400</v>
      </c>
      <c r="X1934" s="233">
        <v>0.5</v>
      </c>
      <c r="Y1934" s="233">
        <v>2200</v>
      </c>
      <c r="Z1934" s="236">
        <v>0.25</v>
      </c>
      <c r="AA1934" s="233">
        <v>2200</v>
      </c>
      <c r="AB1934" s="233">
        <v>0.25</v>
      </c>
      <c r="AC1934" s="233">
        <v>3520</v>
      </c>
      <c r="AD1934" s="232">
        <v>0.4</v>
      </c>
      <c r="AE1934" s="147">
        <v>880</v>
      </c>
      <c r="AF1934" s="250"/>
      <c r="AH1934" s="224" t="s">
        <v>50</v>
      </c>
    </row>
    <row r="1935" s="114" customFormat="1" ht="48" spans="1:34">
      <c r="A1935" s="223">
        <v>459</v>
      </c>
      <c r="B1935" s="223" t="s">
        <v>49</v>
      </c>
      <c r="C1935" s="223" t="s">
        <v>4402</v>
      </c>
      <c r="D1935" s="224" t="s">
        <v>50</v>
      </c>
      <c r="E1935" s="224" t="s">
        <v>69</v>
      </c>
      <c r="F1935" s="225" t="s">
        <v>3763</v>
      </c>
      <c r="G1935" s="224" t="s">
        <v>117</v>
      </c>
      <c r="H1935" s="249" t="s">
        <v>4690</v>
      </c>
      <c r="I1935" s="224" t="s">
        <v>4691</v>
      </c>
      <c r="J1935" s="224" t="s">
        <v>4691</v>
      </c>
      <c r="K1935" s="224" t="s">
        <v>4405</v>
      </c>
      <c r="L1935" s="224" t="s">
        <v>4405</v>
      </c>
      <c r="M1935" s="227">
        <v>45712</v>
      </c>
      <c r="N1935" s="227">
        <v>45739</v>
      </c>
      <c r="O1935" s="227">
        <v>46103</v>
      </c>
      <c r="P1935" s="229">
        <v>30</v>
      </c>
      <c r="Q1935" s="225">
        <v>5000</v>
      </c>
      <c r="R1935" s="232">
        <v>0.08</v>
      </c>
      <c r="S1935" s="225">
        <v>400</v>
      </c>
      <c r="T1935" s="233">
        <v>12000</v>
      </c>
      <c r="U1935" s="233">
        <v>1200</v>
      </c>
      <c r="V1935" s="233">
        <v>0.1</v>
      </c>
      <c r="W1935" s="233">
        <v>6000</v>
      </c>
      <c r="X1935" s="233">
        <v>0.5</v>
      </c>
      <c r="Y1935" s="233">
        <v>3000</v>
      </c>
      <c r="Z1935" s="236">
        <v>0.25</v>
      </c>
      <c r="AA1935" s="233">
        <v>3000</v>
      </c>
      <c r="AB1935" s="233">
        <v>0.25</v>
      </c>
      <c r="AC1935" s="233">
        <v>4800</v>
      </c>
      <c r="AD1935" s="232">
        <v>0.4</v>
      </c>
      <c r="AE1935" s="147">
        <v>1200</v>
      </c>
      <c r="AF1935" s="250"/>
      <c r="AH1935" s="224" t="s">
        <v>50</v>
      </c>
    </row>
    <row r="1936" s="114" customFormat="1" ht="48" spans="1:34">
      <c r="A1936" s="223">
        <v>460</v>
      </c>
      <c r="B1936" s="223" t="s">
        <v>49</v>
      </c>
      <c r="C1936" s="223" t="s">
        <v>4420</v>
      </c>
      <c r="D1936" s="224" t="s">
        <v>50</v>
      </c>
      <c r="E1936" s="224" t="s">
        <v>69</v>
      </c>
      <c r="F1936" s="225" t="s">
        <v>3763</v>
      </c>
      <c r="G1936" s="224" t="s">
        <v>117</v>
      </c>
      <c r="H1936" s="249" t="s">
        <v>4692</v>
      </c>
      <c r="I1936" s="224" t="s">
        <v>4693</v>
      </c>
      <c r="J1936" s="224" t="s">
        <v>4693</v>
      </c>
      <c r="K1936" s="224" t="s">
        <v>4423</v>
      </c>
      <c r="L1936" s="224" t="s">
        <v>4423</v>
      </c>
      <c r="M1936" s="227">
        <v>45811</v>
      </c>
      <c r="N1936" s="227">
        <v>45816</v>
      </c>
      <c r="O1936" s="227">
        <v>46180</v>
      </c>
      <c r="P1936" s="229">
        <v>40</v>
      </c>
      <c r="Q1936" s="225">
        <v>5000</v>
      </c>
      <c r="R1936" s="232">
        <v>0.08</v>
      </c>
      <c r="S1936" s="225">
        <v>400</v>
      </c>
      <c r="T1936" s="233">
        <v>16000</v>
      </c>
      <c r="U1936" s="233">
        <v>1600</v>
      </c>
      <c r="V1936" s="233">
        <v>0.1</v>
      </c>
      <c r="W1936" s="233">
        <v>8000</v>
      </c>
      <c r="X1936" s="233">
        <v>0.5</v>
      </c>
      <c r="Y1936" s="233">
        <v>4000</v>
      </c>
      <c r="Z1936" s="236">
        <v>0.25</v>
      </c>
      <c r="AA1936" s="233">
        <v>4000</v>
      </c>
      <c r="AB1936" s="233">
        <v>0.25</v>
      </c>
      <c r="AC1936" s="233">
        <v>6400</v>
      </c>
      <c r="AD1936" s="232">
        <v>0.4</v>
      </c>
      <c r="AE1936" s="147">
        <v>1600</v>
      </c>
      <c r="AF1936" s="250"/>
      <c r="AH1936" s="224" t="s">
        <v>50</v>
      </c>
    </row>
    <row r="1937" s="114" customFormat="1" ht="48" spans="1:34">
      <c r="A1937" s="223">
        <v>461</v>
      </c>
      <c r="B1937" s="223" t="s">
        <v>49</v>
      </c>
      <c r="C1937" s="223" t="s">
        <v>4413</v>
      </c>
      <c r="D1937" s="224" t="s">
        <v>50</v>
      </c>
      <c r="E1937" s="224" t="s">
        <v>69</v>
      </c>
      <c r="F1937" s="225" t="s">
        <v>3763</v>
      </c>
      <c r="G1937" s="224" t="s">
        <v>117</v>
      </c>
      <c r="H1937" s="249" t="s">
        <v>4694</v>
      </c>
      <c r="I1937" s="224" t="s">
        <v>4695</v>
      </c>
      <c r="J1937" s="224" t="s">
        <v>4695</v>
      </c>
      <c r="K1937" s="224" t="s">
        <v>4419</v>
      </c>
      <c r="L1937" s="224" t="s">
        <v>4419</v>
      </c>
      <c r="M1937" s="227">
        <v>45765</v>
      </c>
      <c r="N1937" s="227">
        <v>45766</v>
      </c>
      <c r="O1937" s="227">
        <v>46130</v>
      </c>
      <c r="P1937" s="229">
        <v>20</v>
      </c>
      <c r="Q1937" s="225">
        <v>5000</v>
      </c>
      <c r="R1937" s="232">
        <v>0.08</v>
      </c>
      <c r="S1937" s="225">
        <v>400</v>
      </c>
      <c r="T1937" s="233">
        <v>8000</v>
      </c>
      <c r="U1937" s="233">
        <v>800</v>
      </c>
      <c r="V1937" s="233">
        <v>0.1</v>
      </c>
      <c r="W1937" s="233">
        <v>4000</v>
      </c>
      <c r="X1937" s="233">
        <v>0.5</v>
      </c>
      <c r="Y1937" s="233">
        <v>2000</v>
      </c>
      <c r="Z1937" s="236">
        <v>0.25</v>
      </c>
      <c r="AA1937" s="233">
        <v>2000</v>
      </c>
      <c r="AB1937" s="233">
        <v>0.25</v>
      </c>
      <c r="AC1937" s="233">
        <v>3200</v>
      </c>
      <c r="AD1937" s="232">
        <v>0.4</v>
      </c>
      <c r="AE1937" s="147">
        <v>800</v>
      </c>
      <c r="AF1937" s="250"/>
      <c r="AH1937" s="224" t="s">
        <v>50</v>
      </c>
    </row>
    <row r="1938" s="114" customFormat="1" ht="48" spans="1:34">
      <c r="A1938" s="223">
        <v>462</v>
      </c>
      <c r="B1938" s="223" t="s">
        <v>49</v>
      </c>
      <c r="C1938" s="223" t="s">
        <v>4413</v>
      </c>
      <c r="D1938" s="224" t="s">
        <v>50</v>
      </c>
      <c r="E1938" s="224" t="s">
        <v>69</v>
      </c>
      <c r="F1938" s="225" t="s">
        <v>3763</v>
      </c>
      <c r="G1938" s="224" t="s">
        <v>117</v>
      </c>
      <c r="H1938" s="249" t="s">
        <v>4696</v>
      </c>
      <c r="I1938" s="224" t="s">
        <v>4697</v>
      </c>
      <c r="J1938" s="224" t="s">
        <v>4697</v>
      </c>
      <c r="K1938" s="224" t="s">
        <v>4426</v>
      </c>
      <c r="L1938" s="224" t="s">
        <v>4426</v>
      </c>
      <c r="M1938" s="227">
        <v>45680</v>
      </c>
      <c r="N1938" s="227">
        <v>45688</v>
      </c>
      <c r="O1938" s="227">
        <v>46052</v>
      </c>
      <c r="P1938" s="229">
        <v>400</v>
      </c>
      <c r="Q1938" s="225">
        <v>5000</v>
      </c>
      <c r="R1938" s="232">
        <v>0.08</v>
      </c>
      <c r="S1938" s="225">
        <v>400</v>
      </c>
      <c r="T1938" s="233">
        <v>160000</v>
      </c>
      <c r="U1938" s="233">
        <v>16000</v>
      </c>
      <c r="V1938" s="233">
        <v>0.1</v>
      </c>
      <c r="W1938" s="233">
        <v>80000</v>
      </c>
      <c r="X1938" s="233">
        <v>0.5</v>
      </c>
      <c r="Y1938" s="233">
        <v>40000</v>
      </c>
      <c r="Z1938" s="236">
        <v>0.25</v>
      </c>
      <c r="AA1938" s="233">
        <v>40000</v>
      </c>
      <c r="AB1938" s="233">
        <v>0.25</v>
      </c>
      <c r="AC1938" s="233">
        <v>64000</v>
      </c>
      <c r="AD1938" s="232">
        <v>0.4</v>
      </c>
      <c r="AE1938" s="147">
        <v>16000</v>
      </c>
      <c r="AF1938" s="250"/>
      <c r="AH1938" s="224" t="s">
        <v>50</v>
      </c>
    </row>
    <row r="1939" s="114" customFormat="1" ht="48" spans="1:34">
      <c r="A1939" s="223">
        <v>463</v>
      </c>
      <c r="B1939" s="223" t="s">
        <v>49</v>
      </c>
      <c r="C1939" s="223" t="s">
        <v>4402</v>
      </c>
      <c r="D1939" s="224" t="s">
        <v>50</v>
      </c>
      <c r="E1939" s="224" t="s">
        <v>69</v>
      </c>
      <c r="F1939" s="225" t="s">
        <v>3763</v>
      </c>
      <c r="G1939" s="224" t="s">
        <v>117</v>
      </c>
      <c r="H1939" s="249" t="s">
        <v>4698</v>
      </c>
      <c r="I1939" s="224" t="s">
        <v>4699</v>
      </c>
      <c r="J1939" s="224" t="s">
        <v>4699</v>
      </c>
      <c r="K1939" s="224" t="s">
        <v>4700</v>
      </c>
      <c r="L1939" s="224" t="s">
        <v>4700</v>
      </c>
      <c r="M1939" s="227">
        <v>45715</v>
      </c>
      <c r="N1939" s="227">
        <v>45724</v>
      </c>
      <c r="O1939" s="227">
        <v>46088</v>
      </c>
      <c r="P1939" s="229">
        <v>10</v>
      </c>
      <c r="Q1939" s="225">
        <v>5000</v>
      </c>
      <c r="R1939" s="232">
        <v>0.08</v>
      </c>
      <c r="S1939" s="225">
        <v>400</v>
      </c>
      <c r="T1939" s="233">
        <v>4000</v>
      </c>
      <c r="U1939" s="233">
        <v>400</v>
      </c>
      <c r="V1939" s="233">
        <v>0.1</v>
      </c>
      <c r="W1939" s="233">
        <v>2000</v>
      </c>
      <c r="X1939" s="233">
        <v>0.5</v>
      </c>
      <c r="Y1939" s="233">
        <v>1000</v>
      </c>
      <c r="Z1939" s="236">
        <v>0.25</v>
      </c>
      <c r="AA1939" s="233">
        <v>1000</v>
      </c>
      <c r="AB1939" s="233">
        <v>0.25</v>
      </c>
      <c r="AC1939" s="233">
        <v>1600</v>
      </c>
      <c r="AD1939" s="232">
        <v>0.4</v>
      </c>
      <c r="AE1939" s="147">
        <v>400</v>
      </c>
      <c r="AF1939" s="250"/>
      <c r="AH1939" s="224" t="s">
        <v>50</v>
      </c>
    </row>
    <row r="1940" s="114" customFormat="1" ht="48" spans="1:34">
      <c r="A1940" s="223">
        <v>464</v>
      </c>
      <c r="B1940" s="223" t="s">
        <v>49</v>
      </c>
      <c r="C1940" s="223" t="s">
        <v>4420</v>
      </c>
      <c r="D1940" s="224" t="s">
        <v>50</v>
      </c>
      <c r="E1940" s="224" t="s">
        <v>69</v>
      </c>
      <c r="F1940" s="225" t="s">
        <v>3763</v>
      </c>
      <c r="G1940" s="224" t="s">
        <v>117</v>
      </c>
      <c r="H1940" s="249" t="s">
        <v>4701</v>
      </c>
      <c r="I1940" s="224" t="s">
        <v>4702</v>
      </c>
      <c r="J1940" s="224" t="s">
        <v>4702</v>
      </c>
      <c r="K1940" s="224" t="s">
        <v>4431</v>
      </c>
      <c r="L1940" s="224" t="s">
        <v>4431</v>
      </c>
      <c r="M1940" s="227">
        <v>46006</v>
      </c>
      <c r="N1940" s="227">
        <v>46007</v>
      </c>
      <c r="O1940" s="227">
        <v>46371</v>
      </c>
      <c r="P1940" s="229">
        <v>100</v>
      </c>
      <c r="Q1940" s="225">
        <v>5000</v>
      </c>
      <c r="R1940" s="232">
        <v>0.08</v>
      </c>
      <c r="S1940" s="225">
        <v>400</v>
      </c>
      <c r="T1940" s="233">
        <v>40000</v>
      </c>
      <c r="U1940" s="233">
        <v>4000</v>
      </c>
      <c r="V1940" s="233">
        <v>0.1</v>
      </c>
      <c r="W1940" s="233">
        <v>20000</v>
      </c>
      <c r="X1940" s="233">
        <v>0.5</v>
      </c>
      <c r="Y1940" s="233">
        <v>10000</v>
      </c>
      <c r="Z1940" s="236">
        <v>0.25</v>
      </c>
      <c r="AA1940" s="233">
        <v>10000</v>
      </c>
      <c r="AB1940" s="233">
        <v>0.25</v>
      </c>
      <c r="AC1940" s="233">
        <v>16000</v>
      </c>
      <c r="AD1940" s="232">
        <v>0.4</v>
      </c>
      <c r="AE1940" s="147">
        <v>4000</v>
      </c>
      <c r="AF1940" s="250"/>
      <c r="AH1940" s="224" t="s">
        <v>50</v>
      </c>
    </row>
    <row r="1941" s="114" customFormat="1" ht="48" spans="1:34">
      <c r="A1941" s="223">
        <v>465</v>
      </c>
      <c r="B1941" s="223" t="s">
        <v>49</v>
      </c>
      <c r="C1941" s="223" t="s">
        <v>4564</v>
      </c>
      <c r="D1941" s="224" t="s">
        <v>50</v>
      </c>
      <c r="E1941" s="224" t="s">
        <v>69</v>
      </c>
      <c r="F1941" s="225" t="s">
        <v>3763</v>
      </c>
      <c r="G1941" s="224" t="s">
        <v>117</v>
      </c>
      <c r="H1941" s="249" t="s">
        <v>4703</v>
      </c>
      <c r="I1941" s="224" t="s">
        <v>4704</v>
      </c>
      <c r="J1941" s="224" t="s">
        <v>4704</v>
      </c>
      <c r="K1941" s="224" t="s">
        <v>4567</v>
      </c>
      <c r="L1941" s="224" t="s">
        <v>4567</v>
      </c>
      <c r="M1941" s="227">
        <v>45744</v>
      </c>
      <c r="N1941" s="227">
        <v>45747</v>
      </c>
      <c r="O1941" s="227">
        <v>46111</v>
      </c>
      <c r="P1941" s="229">
        <v>240</v>
      </c>
      <c r="Q1941" s="225">
        <v>5000</v>
      </c>
      <c r="R1941" s="232">
        <v>0.08</v>
      </c>
      <c r="S1941" s="225">
        <v>400</v>
      </c>
      <c r="T1941" s="233">
        <v>96000</v>
      </c>
      <c r="U1941" s="233">
        <v>9600</v>
      </c>
      <c r="V1941" s="233">
        <v>0.1</v>
      </c>
      <c r="W1941" s="233">
        <v>48000</v>
      </c>
      <c r="X1941" s="233">
        <v>0.5</v>
      </c>
      <c r="Y1941" s="233">
        <v>24000</v>
      </c>
      <c r="Z1941" s="236">
        <v>0.25</v>
      </c>
      <c r="AA1941" s="233">
        <v>24000</v>
      </c>
      <c r="AB1941" s="233">
        <v>0.25</v>
      </c>
      <c r="AC1941" s="233">
        <v>38400</v>
      </c>
      <c r="AD1941" s="232">
        <v>0.4</v>
      </c>
      <c r="AE1941" s="147">
        <v>9600</v>
      </c>
      <c r="AF1941" s="250"/>
      <c r="AH1941" s="224" t="s">
        <v>50</v>
      </c>
    </row>
    <row r="1942" s="114" customFormat="1" ht="48" spans="1:34">
      <c r="A1942" s="223">
        <v>466</v>
      </c>
      <c r="B1942" s="223" t="s">
        <v>49</v>
      </c>
      <c r="C1942" s="223" t="s">
        <v>4402</v>
      </c>
      <c r="D1942" s="224" t="s">
        <v>50</v>
      </c>
      <c r="E1942" s="224" t="s">
        <v>69</v>
      </c>
      <c r="F1942" s="225" t="s">
        <v>3763</v>
      </c>
      <c r="G1942" s="224" t="s">
        <v>117</v>
      </c>
      <c r="H1942" s="249" t="s">
        <v>4705</v>
      </c>
      <c r="I1942" s="224" t="s">
        <v>4706</v>
      </c>
      <c r="J1942" s="224" t="s">
        <v>4706</v>
      </c>
      <c r="K1942" s="224" t="s">
        <v>4707</v>
      </c>
      <c r="L1942" s="224" t="s">
        <v>4707</v>
      </c>
      <c r="M1942" s="227">
        <v>45740</v>
      </c>
      <c r="N1942" s="227">
        <v>45745</v>
      </c>
      <c r="O1942" s="227">
        <v>46109</v>
      </c>
      <c r="P1942" s="229">
        <v>105</v>
      </c>
      <c r="Q1942" s="225">
        <v>5000</v>
      </c>
      <c r="R1942" s="232">
        <v>0.08</v>
      </c>
      <c r="S1942" s="225">
        <v>400</v>
      </c>
      <c r="T1942" s="233">
        <v>42000</v>
      </c>
      <c r="U1942" s="233">
        <v>4200</v>
      </c>
      <c r="V1942" s="233">
        <v>0.1</v>
      </c>
      <c r="W1942" s="233">
        <v>21000</v>
      </c>
      <c r="X1942" s="233">
        <v>0.5</v>
      </c>
      <c r="Y1942" s="233">
        <v>10500</v>
      </c>
      <c r="Z1942" s="236">
        <v>0.25</v>
      </c>
      <c r="AA1942" s="233">
        <v>10500</v>
      </c>
      <c r="AB1942" s="233">
        <v>0.25</v>
      </c>
      <c r="AC1942" s="233">
        <v>16800</v>
      </c>
      <c r="AD1942" s="232">
        <v>0.4</v>
      </c>
      <c r="AE1942" s="147">
        <v>4200</v>
      </c>
      <c r="AF1942" s="250"/>
      <c r="AH1942" s="224" t="s">
        <v>50</v>
      </c>
    </row>
    <row r="1943" s="114" customFormat="1" ht="48" spans="1:34">
      <c r="A1943" s="223">
        <v>467</v>
      </c>
      <c r="B1943" s="223" t="s">
        <v>49</v>
      </c>
      <c r="C1943" s="223" t="s">
        <v>4402</v>
      </c>
      <c r="D1943" s="224" t="s">
        <v>50</v>
      </c>
      <c r="E1943" s="224" t="s">
        <v>69</v>
      </c>
      <c r="F1943" s="225" t="s">
        <v>3763</v>
      </c>
      <c r="G1943" s="224" t="s">
        <v>117</v>
      </c>
      <c r="H1943" s="249" t="s">
        <v>4708</v>
      </c>
      <c r="I1943" s="224" t="s">
        <v>4709</v>
      </c>
      <c r="J1943" s="224" t="s">
        <v>4709</v>
      </c>
      <c r="K1943" s="224" t="s">
        <v>4405</v>
      </c>
      <c r="L1943" s="224" t="s">
        <v>4405</v>
      </c>
      <c r="M1943" s="227">
        <v>45706</v>
      </c>
      <c r="N1943" s="227">
        <v>45716</v>
      </c>
      <c r="O1943" s="227">
        <v>46080</v>
      </c>
      <c r="P1943" s="229">
        <v>16</v>
      </c>
      <c r="Q1943" s="225">
        <v>5000</v>
      </c>
      <c r="R1943" s="232">
        <v>0.08</v>
      </c>
      <c r="S1943" s="225">
        <v>400</v>
      </c>
      <c r="T1943" s="233">
        <v>6400</v>
      </c>
      <c r="U1943" s="233">
        <v>640</v>
      </c>
      <c r="V1943" s="233">
        <v>0.1</v>
      </c>
      <c r="W1943" s="233">
        <v>3200</v>
      </c>
      <c r="X1943" s="233">
        <v>0.5</v>
      </c>
      <c r="Y1943" s="233">
        <v>1600</v>
      </c>
      <c r="Z1943" s="236">
        <v>0.25</v>
      </c>
      <c r="AA1943" s="233">
        <v>1600</v>
      </c>
      <c r="AB1943" s="233">
        <v>0.25</v>
      </c>
      <c r="AC1943" s="233">
        <v>2560</v>
      </c>
      <c r="AD1943" s="232">
        <v>0.4</v>
      </c>
      <c r="AE1943" s="147">
        <v>640</v>
      </c>
      <c r="AF1943" s="250"/>
      <c r="AH1943" s="224" t="s">
        <v>50</v>
      </c>
    </row>
    <row r="1944" s="114" customFormat="1" ht="48" spans="1:34">
      <c r="A1944" s="223">
        <v>468</v>
      </c>
      <c r="B1944" s="223" t="s">
        <v>49</v>
      </c>
      <c r="C1944" s="223" t="s">
        <v>4413</v>
      </c>
      <c r="D1944" s="224" t="s">
        <v>50</v>
      </c>
      <c r="E1944" s="224" t="s">
        <v>69</v>
      </c>
      <c r="F1944" s="225" t="s">
        <v>3763</v>
      </c>
      <c r="G1944" s="224" t="s">
        <v>117</v>
      </c>
      <c r="H1944" s="249" t="s">
        <v>4710</v>
      </c>
      <c r="I1944" s="224" t="s">
        <v>4711</v>
      </c>
      <c r="J1944" s="224" t="s">
        <v>4711</v>
      </c>
      <c r="K1944" s="224" t="s">
        <v>4426</v>
      </c>
      <c r="L1944" s="224" t="s">
        <v>4426</v>
      </c>
      <c r="M1944" s="227">
        <v>45811</v>
      </c>
      <c r="N1944" s="227">
        <v>45815</v>
      </c>
      <c r="O1944" s="227">
        <v>46179</v>
      </c>
      <c r="P1944" s="229">
        <v>15</v>
      </c>
      <c r="Q1944" s="225">
        <v>5000</v>
      </c>
      <c r="R1944" s="232">
        <v>0.08</v>
      </c>
      <c r="S1944" s="225">
        <v>400</v>
      </c>
      <c r="T1944" s="233">
        <v>6000</v>
      </c>
      <c r="U1944" s="233">
        <v>600</v>
      </c>
      <c r="V1944" s="233">
        <v>0.1</v>
      </c>
      <c r="W1944" s="233">
        <v>3000</v>
      </c>
      <c r="X1944" s="233">
        <v>0.5</v>
      </c>
      <c r="Y1944" s="233">
        <v>1500</v>
      </c>
      <c r="Z1944" s="236">
        <v>0.25</v>
      </c>
      <c r="AA1944" s="233">
        <v>1500</v>
      </c>
      <c r="AB1944" s="233">
        <v>0.25</v>
      </c>
      <c r="AC1944" s="233">
        <v>2400</v>
      </c>
      <c r="AD1944" s="232">
        <v>0.4</v>
      </c>
      <c r="AE1944" s="147">
        <v>600</v>
      </c>
      <c r="AF1944" s="250"/>
      <c r="AH1944" s="224" t="s">
        <v>50</v>
      </c>
    </row>
    <row r="1945" s="114" customFormat="1" ht="48" spans="1:34">
      <c r="A1945" s="223">
        <v>469</v>
      </c>
      <c r="B1945" s="223" t="s">
        <v>49</v>
      </c>
      <c r="C1945" s="223" t="s">
        <v>4420</v>
      </c>
      <c r="D1945" s="224" t="s">
        <v>50</v>
      </c>
      <c r="E1945" s="224" t="s">
        <v>69</v>
      </c>
      <c r="F1945" s="225" t="s">
        <v>3763</v>
      </c>
      <c r="G1945" s="224" t="s">
        <v>117</v>
      </c>
      <c r="H1945" s="249" t="s">
        <v>4712</v>
      </c>
      <c r="I1945" s="224" t="s">
        <v>4713</v>
      </c>
      <c r="J1945" s="224" t="s">
        <v>4713</v>
      </c>
      <c r="K1945" s="224" t="s">
        <v>4423</v>
      </c>
      <c r="L1945" s="224" t="s">
        <v>4423</v>
      </c>
      <c r="M1945" s="227">
        <v>45679</v>
      </c>
      <c r="N1945" s="227">
        <v>45687</v>
      </c>
      <c r="O1945" s="227">
        <v>46051</v>
      </c>
      <c r="P1945" s="229">
        <v>62</v>
      </c>
      <c r="Q1945" s="225">
        <v>5000</v>
      </c>
      <c r="R1945" s="232">
        <v>0.08</v>
      </c>
      <c r="S1945" s="225">
        <v>400</v>
      </c>
      <c r="T1945" s="233">
        <v>24800</v>
      </c>
      <c r="U1945" s="233">
        <v>2480</v>
      </c>
      <c r="V1945" s="233">
        <v>0.1</v>
      </c>
      <c r="W1945" s="233">
        <v>12400</v>
      </c>
      <c r="X1945" s="233">
        <v>0.5</v>
      </c>
      <c r="Y1945" s="233">
        <v>6200</v>
      </c>
      <c r="Z1945" s="236">
        <v>0.25</v>
      </c>
      <c r="AA1945" s="233">
        <v>6200</v>
      </c>
      <c r="AB1945" s="233">
        <v>0.25</v>
      </c>
      <c r="AC1945" s="233">
        <v>9920</v>
      </c>
      <c r="AD1945" s="232">
        <v>0.4</v>
      </c>
      <c r="AE1945" s="147">
        <v>2480</v>
      </c>
      <c r="AF1945" s="250"/>
      <c r="AH1945" s="224" t="s">
        <v>50</v>
      </c>
    </row>
    <row r="1946" s="114" customFormat="1" ht="48" spans="1:34">
      <c r="A1946" s="223">
        <v>470</v>
      </c>
      <c r="B1946" s="223" t="s">
        <v>49</v>
      </c>
      <c r="C1946" s="223" t="s">
        <v>4402</v>
      </c>
      <c r="D1946" s="224" t="s">
        <v>50</v>
      </c>
      <c r="E1946" s="224" t="s">
        <v>69</v>
      </c>
      <c r="F1946" s="225" t="s">
        <v>3763</v>
      </c>
      <c r="G1946" s="224" t="s">
        <v>117</v>
      </c>
      <c r="H1946" s="249" t="s">
        <v>4714</v>
      </c>
      <c r="I1946" s="224" t="s">
        <v>4715</v>
      </c>
      <c r="J1946" s="224" t="s">
        <v>4715</v>
      </c>
      <c r="K1946" s="224" t="s">
        <v>4700</v>
      </c>
      <c r="L1946" s="224" t="s">
        <v>4700</v>
      </c>
      <c r="M1946" s="227">
        <v>45731</v>
      </c>
      <c r="N1946" s="227">
        <v>45741</v>
      </c>
      <c r="O1946" s="227">
        <v>46105</v>
      </c>
      <c r="P1946" s="229">
        <v>190</v>
      </c>
      <c r="Q1946" s="225">
        <v>5000</v>
      </c>
      <c r="R1946" s="232">
        <v>0.08</v>
      </c>
      <c r="S1946" s="225">
        <v>400</v>
      </c>
      <c r="T1946" s="233">
        <v>76000</v>
      </c>
      <c r="U1946" s="233">
        <v>7600</v>
      </c>
      <c r="V1946" s="233">
        <v>0.1</v>
      </c>
      <c r="W1946" s="233">
        <v>38000</v>
      </c>
      <c r="X1946" s="233">
        <v>0.5</v>
      </c>
      <c r="Y1946" s="233">
        <v>19000</v>
      </c>
      <c r="Z1946" s="236">
        <v>0.25</v>
      </c>
      <c r="AA1946" s="233">
        <v>19000</v>
      </c>
      <c r="AB1946" s="233">
        <v>0.25</v>
      </c>
      <c r="AC1946" s="233">
        <v>30400</v>
      </c>
      <c r="AD1946" s="232">
        <v>0.4</v>
      </c>
      <c r="AE1946" s="147">
        <v>7600</v>
      </c>
      <c r="AF1946" s="250"/>
      <c r="AH1946" s="224" t="s">
        <v>50</v>
      </c>
    </row>
    <row r="1947" s="114" customFormat="1" ht="48" spans="1:34">
      <c r="A1947" s="223">
        <v>471</v>
      </c>
      <c r="B1947" s="223" t="s">
        <v>49</v>
      </c>
      <c r="C1947" s="223" t="s">
        <v>4402</v>
      </c>
      <c r="D1947" s="224" t="s">
        <v>50</v>
      </c>
      <c r="E1947" s="224" t="s">
        <v>69</v>
      </c>
      <c r="F1947" s="225" t="s">
        <v>3763</v>
      </c>
      <c r="G1947" s="224" t="s">
        <v>117</v>
      </c>
      <c r="H1947" s="249" t="s">
        <v>4716</v>
      </c>
      <c r="I1947" s="224" t="s">
        <v>4717</v>
      </c>
      <c r="J1947" s="224" t="s">
        <v>4717</v>
      </c>
      <c r="K1947" s="224" t="s">
        <v>4405</v>
      </c>
      <c r="L1947" s="224" t="s">
        <v>4405</v>
      </c>
      <c r="M1947" s="227">
        <v>45722</v>
      </c>
      <c r="N1947" s="227">
        <v>45724</v>
      </c>
      <c r="O1947" s="227">
        <v>46088</v>
      </c>
      <c r="P1947" s="229">
        <v>10</v>
      </c>
      <c r="Q1947" s="225">
        <v>5000</v>
      </c>
      <c r="R1947" s="232">
        <v>0.08</v>
      </c>
      <c r="S1947" s="225">
        <v>400</v>
      </c>
      <c r="T1947" s="233">
        <v>4000</v>
      </c>
      <c r="U1947" s="233">
        <v>400</v>
      </c>
      <c r="V1947" s="233">
        <v>0.1</v>
      </c>
      <c r="W1947" s="233">
        <v>2000</v>
      </c>
      <c r="X1947" s="233">
        <v>0.5</v>
      </c>
      <c r="Y1947" s="233">
        <v>1000</v>
      </c>
      <c r="Z1947" s="236">
        <v>0.25</v>
      </c>
      <c r="AA1947" s="233">
        <v>1000</v>
      </c>
      <c r="AB1947" s="233">
        <v>0.25</v>
      </c>
      <c r="AC1947" s="233">
        <v>1600</v>
      </c>
      <c r="AD1947" s="232">
        <v>0.4</v>
      </c>
      <c r="AE1947" s="147">
        <v>400</v>
      </c>
      <c r="AF1947" s="250"/>
      <c r="AH1947" s="224" t="s">
        <v>50</v>
      </c>
    </row>
    <row r="1948" s="114" customFormat="1" ht="48" spans="1:34">
      <c r="A1948" s="223">
        <v>472</v>
      </c>
      <c r="B1948" s="223" t="s">
        <v>49</v>
      </c>
      <c r="C1948" s="223" t="s">
        <v>4413</v>
      </c>
      <c r="D1948" s="224" t="s">
        <v>50</v>
      </c>
      <c r="E1948" s="224" t="s">
        <v>69</v>
      </c>
      <c r="F1948" s="225" t="s">
        <v>3763</v>
      </c>
      <c r="G1948" s="224" t="s">
        <v>117</v>
      </c>
      <c r="H1948" s="249" t="s">
        <v>4718</v>
      </c>
      <c r="I1948" s="224" t="s">
        <v>4719</v>
      </c>
      <c r="J1948" s="224" t="s">
        <v>4719</v>
      </c>
      <c r="K1948" s="224" t="s">
        <v>4442</v>
      </c>
      <c r="L1948" s="224" t="s">
        <v>4442</v>
      </c>
      <c r="M1948" s="227">
        <v>45798</v>
      </c>
      <c r="N1948" s="227">
        <v>45801</v>
      </c>
      <c r="O1948" s="227">
        <v>46165</v>
      </c>
      <c r="P1948" s="229">
        <v>30</v>
      </c>
      <c r="Q1948" s="225">
        <v>5000</v>
      </c>
      <c r="R1948" s="232">
        <v>0.08</v>
      </c>
      <c r="S1948" s="225">
        <v>400</v>
      </c>
      <c r="T1948" s="233">
        <v>12000</v>
      </c>
      <c r="U1948" s="233">
        <v>1200</v>
      </c>
      <c r="V1948" s="233">
        <v>0.1</v>
      </c>
      <c r="W1948" s="233">
        <v>6000</v>
      </c>
      <c r="X1948" s="233">
        <v>0.5</v>
      </c>
      <c r="Y1948" s="233">
        <v>3000</v>
      </c>
      <c r="Z1948" s="236">
        <v>0.25</v>
      </c>
      <c r="AA1948" s="233">
        <v>3000</v>
      </c>
      <c r="AB1948" s="233">
        <v>0.25</v>
      </c>
      <c r="AC1948" s="233">
        <v>4800</v>
      </c>
      <c r="AD1948" s="232">
        <v>0.4</v>
      </c>
      <c r="AE1948" s="147">
        <v>1200</v>
      </c>
      <c r="AF1948" s="250"/>
      <c r="AH1948" s="224" t="s">
        <v>50</v>
      </c>
    </row>
    <row r="1949" s="114" customFormat="1" ht="48" spans="1:34">
      <c r="A1949" s="223">
        <v>473</v>
      </c>
      <c r="B1949" s="223" t="s">
        <v>49</v>
      </c>
      <c r="C1949" s="223" t="s">
        <v>4402</v>
      </c>
      <c r="D1949" s="224" t="s">
        <v>50</v>
      </c>
      <c r="E1949" s="224" t="s">
        <v>69</v>
      </c>
      <c r="F1949" s="225" t="s">
        <v>3763</v>
      </c>
      <c r="G1949" s="224" t="s">
        <v>117</v>
      </c>
      <c r="H1949" s="249" t="s">
        <v>4720</v>
      </c>
      <c r="I1949" s="224" t="s">
        <v>4721</v>
      </c>
      <c r="J1949" s="224" t="s">
        <v>4721</v>
      </c>
      <c r="K1949" s="224" t="s">
        <v>4412</v>
      </c>
      <c r="L1949" s="224" t="s">
        <v>4412</v>
      </c>
      <c r="M1949" s="227">
        <v>45696</v>
      </c>
      <c r="N1949" s="227">
        <v>45698</v>
      </c>
      <c r="O1949" s="227">
        <v>46062</v>
      </c>
      <c r="P1949" s="229">
        <v>220</v>
      </c>
      <c r="Q1949" s="225">
        <v>5000</v>
      </c>
      <c r="R1949" s="232">
        <v>0.08</v>
      </c>
      <c r="S1949" s="225">
        <v>400</v>
      </c>
      <c r="T1949" s="233">
        <v>88000</v>
      </c>
      <c r="U1949" s="233">
        <v>8800</v>
      </c>
      <c r="V1949" s="233">
        <v>0.1</v>
      </c>
      <c r="W1949" s="233">
        <v>44000</v>
      </c>
      <c r="X1949" s="233">
        <v>0.5</v>
      </c>
      <c r="Y1949" s="233">
        <v>22000</v>
      </c>
      <c r="Z1949" s="236">
        <v>0.25</v>
      </c>
      <c r="AA1949" s="233">
        <v>22000</v>
      </c>
      <c r="AB1949" s="233">
        <v>0.25</v>
      </c>
      <c r="AC1949" s="233">
        <v>35200</v>
      </c>
      <c r="AD1949" s="232">
        <v>0.4</v>
      </c>
      <c r="AE1949" s="147">
        <v>8800</v>
      </c>
      <c r="AF1949" s="250"/>
      <c r="AH1949" s="224" t="s">
        <v>50</v>
      </c>
    </row>
    <row r="1950" s="114" customFormat="1" ht="48" spans="1:34">
      <c r="A1950" s="223">
        <v>474</v>
      </c>
      <c r="B1950" s="223" t="s">
        <v>49</v>
      </c>
      <c r="C1950" s="223" t="s">
        <v>4420</v>
      </c>
      <c r="D1950" s="224" t="s">
        <v>50</v>
      </c>
      <c r="E1950" s="224" t="s">
        <v>69</v>
      </c>
      <c r="F1950" s="225" t="s">
        <v>3763</v>
      </c>
      <c r="G1950" s="224" t="s">
        <v>117</v>
      </c>
      <c r="H1950" s="249" t="s">
        <v>4722</v>
      </c>
      <c r="I1950" s="224" t="s">
        <v>4723</v>
      </c>
      <c r="J1950" s="224" t="s">
        <v>4723</v>
      </c>
      <c r="K1950" s="224" t="s">
        <v>4423</v>
      </c>
      <c r="L1950" s="224" t="s">
        <v>4423</v>
      </c>
      <c r="M1950" s="227">
        <v>45699</v>
      </c>
      <c r="N1950" s="227">
        <v>45716</v>
      </c>
      <c r="O1950" s="227">
        <v>46080</v>
      </c>
      <c r="P1950" s="229">
        <v>100</v>
      </c>
      <c r="Q1950" s="225">
        <v>5000</v>
      </c>
      <c r="R1950" s="232">
        <v>0.08</v>
      </c>
      <c r="S1950" s="225">
        <v>400</v>
      </c>
      <c r="T1950" s="233">
        <v>40000</v>
      </c>
      <c r="U1950" s="233">
        <v>4000</v>
      </c>
      <c r="V1950" s="233">
        <v>0.1</v>
      </c>
      <c r="W1950" s="233">
        <v>20000</v>
      </c>
      <c r="X1950" s="233">
        <v>0.5</v>
      </c>
      <c r="Y1950" s="233">
        <v>10000</v>
      </c>
      <c r="Z1950" s="236">
        <v>0.25</v>
      </c>
      <c r="AA1950" s="233">
        <v>10000</v>
      </c>
      <c r="AB1950" s="233">
        <v>0.25</v>
      </c>
      <c r="AC1950" s="233">
        <v>16000</v>
      </c>
      <c r="AD1950" s="232">
        <v>0.4</v>
      </c>
      <c r="AE1950" s="147">
        <v>4000</v>
      </c>
      <c r="AF1950" s="250"/>
      <c r="AH1950" s="224" t="s">
        <v>50</v>
      </c>
    </row>
    <row r="1951" s="114" customFormat="1" ht="48" spans="1:34">
      <c r="A1951" s="223">
        <v>475</v>
      </c>
      <c r="B1951" s="223" t="s">
        <v>49</v>
      </c>
      <c r="C1951" s="223" t="s">
        <v>4402</v>
      </c>
      <c r="D1951" s="224" t="s">
        <v>50</v>
      </c>
      <c r="E1951" s="224" t="s">
        <v>69</v>
      </c>
      <c r="F1951" s="225" t="s">
        <v>3763</v>
      </c>
      <c r="G1951" s="224" t="s">
        <v>117</v>
      </c>
      <c r="H1951" s="249" t="s">
        <v>4724</v>
      </c>
      <c r="I1951" s="224" t="s">
        <v>4725</v>
      </c>
      <c r="J1951" s="224" t="s">
        <v>4725</v>
      </c>
      <c r="K1951" s="224" t="s">
        <v>4707</v>
      </c>
      <c r="L1951" s="224" t="s">
        <v>4707</v>
      </c>
      <c r="M1951" s="227">
        <v>45733</v>
      </c>
      <c r="N1951" s="227">
        <v>45739</v>
      </c>
      <c r="O1951" s="227">
        <v>46103</v>
      </c>
      <c r="P1951" s="229">
        <v>66</v>
      </c>
      <c r="Q1951" s="225">
        <v>5000</v>
      </c>
      <c r="R1951" s="232">
        <v>0.08</v>
      </c>
      <c r="S1951" s="225">
        <v>400</v>
      </c>
      <c r="T1951" s="233">
        <v>26400</v>
      </c>
      <c r="U1951" s="233">
        <v>2640</v>
      </c>
      <c r="V1951" s="233">
        <v>0.1</v>
      </c>
      <c r="W1951" s="233">
        <v>13200</v>
      </c>
      <c r="X1951" s="233">
        <v>0.5</v>
      </c>
      <c r="Y1951" s="233">
        <v>6600</v>
      </c>
      <c r="Z1951" s="236">
        <v>0.25</v>
      </c>
      <c r="AA1951" s="233">
        <v>6600</v>
      </c>
      <c r="AB1951" s="233">
        <v>0.25</v>
      </c>
      <c r="AC1951" s="233">
        <v>10560</v>
      </c>
      <c r="AD1951" s="232">
        <v>0.4</v>
      </c>
      <c r="AE1951" s="147">
        <v>2640</v>
      </c>
      <c r="AF1951" s="250"/>
      <c r="AH1951" s="224" t="s">
        <v>50</v>
      </c>
    </row>
    <row r="1952" s="114" customFormat="1" ht="48" spans="1:34">
      <c r="A1952" s="223">
        <v>476</v>
      </c>
      <c r="B1952" s="223" t="s">
        <v>49</v>
      </c>
      <c r="C1952" s="223" t="s">
        <v>4420</v>
      </c>
      <c r="D1952" s="224" t="s">
        <v>50</v>
      </c>
      <c r="E1952" s="224" t="s">
        <v>69</v>
      </c>
      <c r="F1952" s="225" t="s">
        <v>3763</v>
      </c>
      <c r="G1952" s="224" t="s">
        <v>117</v>
      </c>
      <c r="H1952" s="249" t="s">
        <v>4726</v>
      </c>
      <c r="I1952" s="224" t="s">
        <v>4727</v>
      </c>
      <c r="J1952" s="224" t="s">
        <v>4727</v>
      </c>
      <c r="K1952" s="224" t="s">
        <v>4431</v>
      </c>
      <c r="L1952" s="224" t="s">
        <v>4431</v>
      </c>
      <c r="M1952" s="227">
        <v>45825</v>
      </c>
      <c r="N1952" s="227">
        <v>45838</v>
      </c>
      <c r="O1952" s="227">
        <v>46202</v>
      </c>
      <c r="P1952" s="229">
        <v>60</v>
      </c>
      <c r="Q1952" s="225">
        <v>5000</v>
      </c>
      <c r="R1952" s="232">
        <v>0.08</v>
      </c>
      <c r="S1952" s="225">
        <v>400</v>
      </c>
      <c r="T1952" s="233">
        <v>24000</v>
      </c>
      <c r="U1952" s="233">
        <v>2400</v>
      </c>
      <c r="V1952" s="233">
        <v>0.1</v>
      </c>
      <c r="W1952" s="233">
        <v>12000</v>
      </c>
      <c r="X1952" s="233">
        <v>0.5</v>
      </c>
      <c r="Y1952" s="233">
        <v>6000</v>
      </c>
      <c r="Z1952" s="236">
        <v>0.25</v>
      </c>
      <c r="AA1952" s="233">
        <v>6000</v>
      </c>
      <c r="AB1952" s="233">
        <v>0.25</v>
      </c>
      <c r="AC1952" s="233">
        <v>9600</v>
      </c>
      <c r="AD1952" s="232">
        <v>0.4</v>
      </c>
      <c r="AE1952" s="147">
        <v>2400</v>
      </c>
      <c r="AF1952" s="250"/>
      <c r="AH1952" s="224" t="s">
        <v>50</v>
      </c>
    </row>
    <row r="1953" s="114" customFormat="1" ht="48" spans="1:34">
      <c r="A1953" s="223">
        <v>477</v>
      </c>
      <c r="B1953" s="223" t="s">
        <v>49</v>
      </c>
      <c r="C1953" s="223" t="s">
        <v>4413</v>
      </c>
      <c r="D1953" s="224" t="s">
        <v>50</v>
      </c>
      <c r="E1953" s="224" t="s">
        <v>69</v>
      </c>
      <c r="F1953" s="225" t="s">
        <v>3763</v>
      </c>
      <c r="G1953" s="224" t="s">
        <v>117</v>
      </c>
      <c r="H1953" s="249" t="s">
        <v>4728</v>
      </c>
      <c r="I1953" s="224" t="s">
        <v>4729</v>
      </c>
      <c r="J1953" s="224" t="s">
        <v>4729</v>
      </c>
      <c r="K1953" s="224" t="s">
        <v>4426</v>
      </c>
      <c r="L1953" s="224" t="s">
        <v>4426</v>
      </c>
      <c r="M1953" s="227">
        <v>45765</v>
      </c>
      <c r="N1953" s="227">
        <v>45773</v>
      </c>
      <c r="O1953" s="227">
        <v>46137</v>
      </c>
      <c r="P1953" s="229">
        <v>20</v>
      </c>
      <c r="Q1953" s="225">
        <v>5000</v>
      </c>
      <c r="R1953" s="232">
        <v>0.08</v>
      </c>
      <c r="S1953" s="225">
        <v>400</v>
      </c>
      <c r="T1953" s="233">
        <v>8000</v>
      </c>
      <c r="U1953" s="233">
        <v>800</v>
      </c>
      <c r="V1953" s="233">
        <v>0.1</v>
      </c>
      <c r="W1953" s="233">
        <v>4000</v>
      </c>
      <c r="X1953" s="233">
        <v>0.5</v>
      </c>
      <c r="Y1953" s="233">
        <v>2000</v>
      </c>
      <c r="Z1953" s="236">
        <v>0.25</v>
      </c>
      <c r="AA1953" s="233">
        <v>2000</v>
      </c>
      <c r="AB1953" s="233">
        <v>0.25</v>
      </c>
      <c r="AC1953" s="233">
        <v>3200</v>
      </c>
      <c r="AD1953" s="232">
        <v>0.4</v>
      </c>
      <c r="AE1953" s="147">
        <v>800</v>
      </c>
      <c r="AF1953" s="250"/>
      <c r="AH1953" s="224" t="s">
        <v>50</v>
      </c>
    </row>
    <row r="1954" s="114" customFormat="1" ht="48" spans="1:34">
      <c r="A1954" s="223">
        <v>478</v>
      </c>
      <c r="B1954" s="223" t="s">
        <v>49</v>
      </c>
      <c r="C1954" s="223" t="s">
        <v>4420</v>
      </c>
      <c r="D1954" s="224" t="s">
        <v>50</v>
      </c>
      <c r="E1954" s="224" t="s">
        <v>69</v>
      </c>
      <c r="F1954" s="225" t="s">
        <v>3763</v>
      </c>
      <c r="G1954" s="224" t="s">
        <v>117</v>
      </c>
      <c r="H1954" s="249" t="s">
        <v>4730</v>
      </c>
      <c r="I1954" s="224" t="s">
        <v>4731</v>
      </c>
      <c r="J1954" s="224" t="s">
        <v>4731</v>
      </c>
      <c r="K1954" s="224" t="s">
        <v>4431</v>
      </c>
      <c r="L1954" s="224" t="s">
        <v>4431</v>
      </c>
      <c r="M1954" s="227">
        <v>45882</v>
      </c>
      <c r="N1954" s="227">
        <v>45925</v>
      </c>
      <c r="O1954" s="227">
        <v>46289</v>
      </c>
      <c r="P1954" s="229">
        <v>80</v>
      </c>
      <c r="Q1954" s="225">
        <v>5000</v>
      </c>
      <c r="R1954" s="232">
        <v>0.08</v>
      </c>
      <c r="S1954" s="225">
        <v>400</v>
      </c>
      <c r="T1954" s="233">
        <v>32000</v>
      </c>
      <c r="U1954" s="233">
        <v>3200</v>
      </c>
      <c r="V1954" s="233">
        <v>0.1</v>
      </c>
      <c r="W1954" s="233">
        <v>16000</v>
      </c>
      <c r="X1954" s="233">
        <v>0.5</v>
      </c>
      <c r="Y1954" s="233">
        <v>8000</v>
      </c>
      <c r="Z1954" s="236">
        <v>0.25</v>
      </c>
      <c r="AA1954" s="233">
        <v>8000</v>
      </c>
      <c r="AB1954" s="233">
        <v>0.25</v>
      </c>
      <c r="AC1954" s="233">
        <v>12800</v>
      </c>
      <c r="AD1954" s="232">
        <v>0.4</v>
      </c>
      <c r="AE1954" s="147">
        <v>3200</v>
      </c>
      <c r="AF1954" s="250"/>
      <c r="AH1954" s="224" t="s">
        <v>50</v>
      </c>
    </row>
    <row r="1955" s="114" customFormat="1" ht="48" spans="1:34">
      <c r="A1955" s="223">
        <v>479</v>
      </c>
      <c r="B1955" s="223" t="s">
        <v>49</v>
      </c>
      <c r="C1955" s="223" t="s">
        <v>4434</v>
      </c>
      <c r="D1955" s="224" t="s">
        <v>50</v>
      </c>
      <c r="E1955" s="224" t="s">
        <v>69</v>
      </c>
      <c r="F1955" s="225" t="s">
        <v>3763</v>
      </c>
      <c r="G1955" s="224" t="s">
        <v>117</v>
      </c>
      <c r="H1955" s="249" t="s">
        <v>4732</v>
      </c>
      <c r="I1955" s="224" t="s">
        <v>4733</v>
      </c>
      <c r="J1955" s="224" t="s">
        <v>4733</v>
      </c>
      <c r="K1955" s="224" t="s">
        <v>4734</v>
      </c>
      <c r="L1955" s="224" t="s">
        <v>4734</v>
      </c>
      <c r="M1955" s="227">
        <v>45960</v>
      </c>
      <c r="N1955" s="227">
        <v>45961</v>
      </c>
      <c r="O1955" s="227">
        <v>46294</v>
      </c>
      <c r="P1955" s="229">
        <v>256</v>
      </c>
      <c r="Q1955" s="225">
        <v>5000</v>
      </c>
      <c r="R1955" s="232">
        <v>0.08</v>
      </c>
      <c r="S1955" s="225">
        <v>400</v>
      </c>
      <c r="T1955" s="233">
        <v>102400</v>
      </c>
      <c r="U1955" s="233">
        <v>10240</v>
      </c>
      <c r="V1955" s="233">
        <v>0.1</v>
      </c>
      <c r="W1955" s="233">
        <v>51200</v>
      </c>
      <c r="X1955" s="233">
        <v>0.5</v>
      </c>
      <c r="Y1955" s="233">
        <v>25600</v>
      </c>
      <c r="Z1955" s="236">
        <v>0.25</v>
      </c>
      <c r="AA1955" s="233">
        <v>25600</v>
      </c>
      <c r="AB1955" s="233">
        <v>0.25</v>
      </c>
      <c r="AC1955" s="233">
        <v>40960</v>
      </c>
      <c r="AD1955" s="232">
        <v>0.4</v>
      </c>
      <c r="AE1955" s="147">
        <v>10240</v>
      </c>
      <c r="AF1955" s="250"/>
      <c r="AH1955" s="224" t="s">
        <v>50</v>
      </c>
    </row>
    <row r="1956" s="114" customFormat="1" ht="48" spans="1:34">
      <c r="A1956" s="223">
        <v>480</v>
      </c>
      <c r="B1956" s="223" t="s">
        <v>49</v>
      </c>
      <c r="C1956" s="223" t="s">
        <v>4420</v>
      </c>
      <c r="D1956" s="224" t="s">
        <v>50</v>
      </c>
      <c r="E1956" s="224" t="s">
        <v>69</v>
      </c>
      <c r="F1956" s="225" t="s">
        <v>3763</v>
      </c>
      <c r="G1956" s="224" t="s">
        <v>117</v>
      </c>
      <c r="H1956" s="249" t="s">
        <v>4735</v>
      </c>
      <c r="I1956" s="224" t="s">
        <v>4569</v>
      </c>
      <c r="J1956" s="224" t="s">
        <v>4569</v>
      </c>
      <c r="K1956" s="224" t="s">
        <v>4431</v>
      </c>
      <c r="L1956" s="224" t="s">
        <v>4431</v>
      </c>
      <c r="M1956" s="227">
        <v>45803</v>
      </c>
      <c r="N1956" s="227">
        <v>45810</v>
      </c>
      <c r="O1956" s="227">
        <v>46174</v>
      </c>
      <c r="P1956" s="229">
        <v>50</v>
      </c>
      <c r="Q1956" s="225">
        <v>5000</v>
      </c>
      <c r="R1956" s="232">
        <v>0.08</v>
      </c>
      <c r="S1956" s="225">
        <v>400</v>
      </c>
      <c r="T1956" s="233">
        <v>20000</v>
      </c>
      <c r="U1956" s="233">
        <v>2000</v>
      </c>
      <c r="V1956" s="233">
        <v>0.1</v>
      </c>
      <c r="W1956" s="233">
        <v>10000</v>
      </c>
      <c r="X1956" s="233">
        <v>0.5</v>
      </c>
      <c r="Y1956" s="233">
        <v>5000</v>
      </c>
      <c r="Z1956" s="236">
        <v>0.25</v>
      </c>
      <c r="AA1956" s="233">
        <v>5000</v>
      </c>
      <c r="AB1956" s="233">
        <v>0.25</v>
      </c>
      <c r="AC1956" s="233">
        <v>8000</v>
      </c>
      <c r="AD1956" s="232">
        <v>0.4</v>
      </c>
      <c r="AE1956" s="147">
        <v>2000</v>
      </c>
      <c r="AF1956" s="250"/>
      <c r="AH1956" s="224" t="s">
        <v>50</v>
      </c>
    </row>
    <row r="1957" s="114" customFormat="1" ht="48" spans="1:34">
      <c r="A1957" s="223">
        <v>481</v>
      </c>
      <c r="B1957" s="223" t="s">
        <v>49</v>
      </c>
      <c r="C1957" s="223" t="s">
        <v>4413</v>
      </c>
      <c r="D1957" s="224" t="s">
        <v>50</v>
      </c>
      <c r="E1957" s="224" t="s">
        <v>69</v>
      </c>
      <c r="F1957" s="225" t="s">
        <v>3763</v>
      </c>
      <c r="G1957" s="224" t="s">
        <v>117</v>
      </c>
      <c r="H1957" s="249" t="s">
        <v>4736</v>
      </c>
      <c r="I1957" s="224" t="s">
        <v>4737</v>
      </c>
      <c r="J1957" s="224" t="s">
        <v>4737</v>
      </c>
      <c r="K1957" s="224" t="s">
        <v>4442</v>
      </c>
      <c r="L1957" s="224" t="s">
        <v>4442</v>
      </c>
      <c r="M1957" s="227">
        <v>45829</v>
      </c>
      <c r="N1957" s="227">
        <v>45826</v>
      </c>
      <c r="O1957" s="227">
        <v>46190</v>
      </c>
      <c r="P1957" s="229">
        <v>25</v>
      </c>
      <c r="Q1957" s="225">
        <v>5000</v>
      </c>
      <c r="R1957" s="232">
        <v>0.08</v>
      </c>
      <c r="S1957" s="225">
        <v>400</v>
      </c>
      <c r="T1957" s="233">
        <v>10000</v>
      </c>
      <c r="U1957" s="233">
        <v>1000</v>
      </c>
      <c r="V1957" s="233">
        <v>0.1</v>
      </c>
      <c r="W1957" s="233">
        <v>5000</v>
      </c>
      <c r="X1957" s="233">
        <v>0.5</v>
      </c>
      <c r="Y1957" s="233">
        <v>2500</v>
      </c>
      <c r="Z1957" s="236">
        <v>0.25</v>
      </c>
      <c r="AA1957" s="233">
        <v>2500</v>
      </c>
      <c r="AB1957" s="233">
        <v>0.25</v>
      </c>
      <c r="AC1957" s="233">
        <v>4000</v>
      </c>
      <c r="AD1957" s="232">
        <v>0.4</v>
      </c>
      <c r="AE1957" s="147">
        <v>1000</v>
      </c>
      <c r="AF1957" s="250"/>
      <c r="AH1957" s="224" t="s">
        <v>50</v>
      </c>
    </row>
    <row r="1958" s="114" customFormat="1" ht="48" spans="1:34">
      <c r="A1958" s="223">
        <v>482</v>
      </c>
      <c r="B1958" s="223" t="s">
        <v>49</v>
      </c>
      <c r="C1958" s="223" t="s">
        <v>4420</v>
      </c>
      <c r="D1958" s="224" t="s">
        <v>50</v>
      </c>
      <c r="E1958" s="224" t="s">
        <v>69</v>
      </c>
      <c r="F1958" s="225" t="s">
        <v>3763</v>
      </c>
      <c r="G1958" s="224" t="s">
        <v>117</v>
      </c>
      <c r="H1958" s="249" t="s">
        <v>4738</v>
      </c>
      <c r="I1958" s="224" t="s">
        <v>4739</v>
      </c>
      <c r="J1958" s="224" t="s">
        <v>4739</v>
      </c>
      <c r="K1958" s="224" t="s">
        <v>4423</v>
      </c>
      <c r="L1958" s="224" t="s">
        <v>4423</v>
      </c>
      <c r="M1958" s="227">
        <v>45730</v>
      </c>
      <c r="N1958" s="227">
        <v>45731</v>
      </c>
      <c r="O1958" s="227">
        <v>46095</v>
      </c>
      <c r="P1958" s="229">
        <v>80</v>
      </c>
      <c r="Q1958" s="225">
        <v>5000</v>
      </c>
      <c r="R1958" s="232">
        <v>0.08</v>
      </c>
      <c r="S1958" s="225">
        <v>400</v>
      </c>
      <c r="T1958" s="233">
        <v>32000</v>
      </c>
      <c r="U1958" s="233">
        <v>3200</v>
      </c>
      <c r="V1958" s="233">
        <v>0.1</v>
      </c>
      <c r="W1958" s="233">
        <v>16000</v>
      </c>
      <c r="X1958" s="233">
        <v>0.5</v>
      </c>
      <c r="Y1958" s="233">
        <v>8000</v>
      </c>
      <c r="Z1958" s="236">
        <v>0.25</v>
      </c>
      <c r="AA1958" s="233">
        <v>8000</v>
      </c>
      <c r="AB1958" s="233">
        <v>0.25</v>
      </c>
      <c r="AC1958" s="233">
        <v>12800</v>
      </c>
      <c r="AD1958" s="232">
        <v>0.4</v>
      </c>
      <c r="AE1958" s="147">
        <v>3200</v>
      </c>
      <c r="AF1958" s="250"/>
      <c r="AH1958" s="224" t="s">
        <v>50</v>
      </c>
    </row>
    <row r="1959" s="114" customFormat="1" ht="48" spans="1:34">
      <c r="A1959" s="223">
        <v>483</v>
      </c>
      <c r="B1959" s="223" t="s">
        <v>49</v>
      </c>
      <c r="C1959" s="223" t="s">
        <v>4402</v>
      </c>
      <c r="D1959" s="224" t="s">
        <v>50</v>
      </c>
      <c r="E1959" s="224" t="s">
        <v>69</v>
      </c>
      <c r="F1959" s="225" t="s">
        <v>3763</v>
      </c>
      <c r="G1959" s="224" t="s">
        <v>117</v>
      </c>
      <c r="H1959" s="249" t="s">
        <v>4740</v>
      </c>
      <c r="I1959" s="224" t="s">
        <v>4741</v>
      </c>
      <c r="J1959" s="224" t="s">
        <v>4741</v>
      </c>
      <c r="K1959" s="224" t="s">
        <v>4405</v>
      </c>
      <c r="L1959" s="224" t="s">
        <v>4405</v>
      </c>
      <c r="M1959" s="227">
        <v>45786</v>
      </c>
      <c r="N1959" s="227">
        <v>45787</v>
      </c>
      <c r="O1959" s="227">
        <v>46151</v>
      </c>
      <c r="P1959" s="229">
        <v>31</v>
      </c>
      <c r="Q1959" s="225">
        <v>5000</v>
      </c>
      <c r="R1959" s="232">
        <v>0.08</v>
      </c>
      <c r="S1959" s="225">
        <v>400</v>
      </c>
      <c r="T1959" s="233">
        <v>12400</v>
      </c>
      <c r="U1959" s="233">
        <v>1240</v>
      </c>
      <c r="V1959" s="233">
        <v>0.1</v>
      </c>
      <c r="W1959" s="233">
        <v>6200</v>
      </c>
      <c r="X1959" s="233">
        <v>0.5</v>
      </c>
      <c r="Y1959" s="233">
        <v>3100</v>
      </c>
      <c r="Z1959" s="236">
        <v>0.25</v>
      </c>
      <c r="AA1959" s="233">
        <v>3100</v>
      </c>
      <c r="AB1959" s="233">
        <v>0.25</v>
      </c>
      <c r="AC1959" s="233">
        <v>4960</v>
      </c>
      <c r="AD1959" s="232">
        <v>0.4</v>
      </c>
      <c r="AE1959" s="147">
        <v>1240</v>
      </c>
      <c r="AF1959" s="250"/>
      <c r="AH1959" s="224" t="s">
        <v>50</v>
      </c>
    </row>
    <row r="1960" s="114" customFormat="1" ht="48" spans="1:34">
      <c r="A1960" s="223">
        <v>484</v>
      </c>
      <c r="B1960" s="223" t="s">
        <v>49</v>
      </c>
      <c r="C1960" s="223" t="s">
        <v>4420</v>
      </c>
      <c r="D1960" s="224" t="s">
        <v>50</v>
      </c>
      <c r="E1960" s="224" t="s">
        <v>69</v>
      </c>
      <c r="F1960" s="225" t="s">
        <v>3763</v>
      </c>
      <c r="G1960" s="224" t="s">
        <v>117</v>
      </c>
      <c r="H1960" s="249" t="s">
        <v>4742</v>
      </c>
      <c r="I1960" s="224" t="s">
        <v>4743</v>
      </c>
      <c r="J1960" s="224" t="s">
        <v>4743</v>
      </c>
      <c r="K1960" s="224" t="s">
        <v>4744</v>
      </c>
      <c r="L1960" s="224" t="s">
        <v>4744</v>
      </c>
      <c r="M1960" s="227">
        <v>45797</v>
      </c>
      <c r="N1960" s="227">
        <v>45798</v>
      </c>
      <c r="O1960" s="227">
        <v>46162</v>
      </c>
      <c r="P1960" s="229">
        <v>250</v>
      </c>
      <c r="Q1960" s="225">
        <v>5000</v>
      </c>
      <c r="R1960" s="232">
        <v>0.08</v>
      </c>
      <c r="S1960" s="225">
        <v>400</v>
      </c>
      <c r="T1960" s="233">
        <v>100000</v>
      </c>
      <c r="U1960" s="233">
        <v>10000</v>
      </c>
      <c r="V1960" s="233">
        <v>0.1</v>
      </c>
      <c r="W1960" s="233">
        <v>50000</v>
      </c>
      <c r="X1960" s="233">
        <v>0.5</v>
      </c>
      <c r="Y1960" s="233">
        <v>25000</v>
      </c>
      <c r="Z1960" s="236">
        <v>0.25</v>
      </c>
      <c r="AA1960" s="233">
        <v>25000</v>
      </c>
      <c r="AB1960" s="233">
        <v>0.25</v>
      </c>
      <c r="AC1960" s="233">
        <v>40000</v>
      </c>
      <c r="AD1960" s="232">
        <v>0.4</v>
      </c>
      <c r="AE1960" s="147">
        <v>10000</v>
      </c>
      <c r="AF1960" s="250"/>
      <c r="AH1960" s="224" t="s">
        <v>50</v>
      </c>
    </row>
    <row r="1961" s="114" customFormat="1" ht="48" spans="1:34">
      <c r="A1961" s="223">
        <v>485</v>
      </c>
      <c r="B1961" s="223" t="s">
        <v>49</v>
      </c>
      <c r="C1961" s="223" t="s">
        <v>4420</v>
      </c>
      <c r="D1961" s="224" t="s">
        <v>50</v>
      </c>
      <c r="E1961" s="224" t="s">
        <v>69</v>
      </c>
      <c r="F1961" s="225" t="s">
        <v>3763</v>
      </c>
      <c r="G1961" s="224" t="s">
        <v>117</v>
      </c>
      <c r="H1961" s="249" t="s">
        <v>4745</v>
      </c>
      <c r="I1961" s="224" t="s">
        <v>4489</v>
      </c>
      <c r="J1961" s="224" t="s">
        <v>4489</v>
      </c>
      <c r="K1961" s="224" t="s">
        <v>4423</v>
      </c>
      <c r="L1961" s="224" t="s">
        <v>4423</v>
      </c>
      <c r="M1961" s="227">
        <v>45912</v>
      </c>
      <c r="N1961" s="227">
        <v>45920</v>
      </c>
      <c r="O1961" s="227">
        <v>46284</v>
      </c>
      <c r="P1961" s="229">
        <v>30</v>
      </c>
      <c r="Q1961" s="225">
        <v>5000</v>
      </c>
      <c r="R1961" s="232">
        <v>0.08</v>
      </c>
      <c r="S1961" s="225">
        <v>400</v>
      </c>
      <c r="T1961" s="233">
        <v>12000</v>
      </c>
      <c r="U1961" s="233">
        <v>1200</v>
      </c>
      <c r="V1961" s="233">
        <v>0.1</v>
      </c>
      <c r="W1961" s="233">
        <v>6000</v>
      </c>
      <c r="X1961" s="233">
        <v>0.5</v>
      </c>
      <c r="Y1961" s="233">
        <v>3000</v>
      </c>
      <c r="Z1961" s="236">
        <v>0.25</v>
      </c>
      <c r="AA1961" s="233">
        <v>3000</v>
      </c>
      <c r="AB1961" s="233">
        <v>0.25</v>
      </c>
      <c r="AC1961" s="233">
        <v>4800</v>
      </c>
      <c r="AD1961" s="232">
        <v>0.4</v>
      </c>
      <c r="AE1961" s="147">
        <v>1200</v>
      </c>
      <c r="AF1961" s="250"/>
      <c r="AH1961" s="224" t="s">
        <v>50</v>
      </c>
    </row>
    <row r="1962" s="114" customFormat="1" ht="48" spans="1:34">
      <c r="A1962" s="223">
        <v>486</v>
      </c>
      <c r="B1962" s="223" t="s">
        <v>49</v>
      </c>
      <c r="C1962" s="223" t="s">
        <v>4420</v>
      </c>
      <c r="D1962" s="224" t="s">
        <v>50</v>
      </c>
      <c r="E1962" s="224" t="s">
        <v>69</v>
      </c>
      <c r="F1962" s="225" t="s">
        <v>3763</v>
      </c>
      <c r="G1962" s="224" t="s">
        <v>117</v>
      </c>
      <c r="H1962" s="249" t="s">
        <v>4746</v>
      </c>
      <c r="I1962" s="224" t="s">
        <v>4747</v>
      </c>
      <c r="J1962" s="224" t="s">
        <v>4747</v>
      </c>
      <c r="K1962" s="224" t="s">
        <v>4431</v>
      </c>
      <c r="L1962" s="224" t="s">
        <v>4431</v>
      </c>
      <c r="M1962" s="227">
        <v>45881</v>
      </c>
      <c r="N1962" s="227">
        <v>45925</v>
      </c>
      <c r="O1962" s="227">
        <v>46289</v>
      </c>
      <c r="P1962" s="229">
        <v>300</v>
      </c>
      <c r="Q1962" s="225">
        <v>5000</v>
      </c>
      <c r="R1962" s="232">
        <v>0.08</v>
      </c>
      <c r="S1962" s="225">
        <v>400</v>
      </c>
      <c r="T1962" s="233">
        <v>120000</v>
      </c>
      <c r="U1962" s="233">
        <v>12000</v>
      </c>
      <c r="V1962" s="233">
        <v>0.1</v>
      </c>
      <c r="W1962" s="233">
        <v>60000</v>
      </c>
      <c r="X1962" s="233">
        <v>0.5</v>
      </c>
      <c r="Y1962" s="233">
        <v>30000</v>
      </c>
      <c r="Z1962" s="236">
        <v>0.25</v>
      </c>
      <c r="AA1962" s="233">
        <v>30000</v>
      </c>
      <c r="AB1962" s="233">
        <v>0.25</v>
      </c>
      <c r="AC1962" s="233">
        <v>48000</v>
      </c>
      <c r="AD1962" s="232">
        <v>0.4</v>
      </c>
      <c r="AE1962" s="147">
        <v>12000</v>
      </c>
      <c r="AF1962" s="250"/>
      <c r="AH1962" s="224" t="s">
        <v>50</v>
      </c>
    </row>
    <row r="1963" s="114" customFormat="1" ht="48" spans="1:34">
      <c r="A1963" s="223">
        <v>487</v>
      </c>
      <c r="B1963" s="223" t="s">
        <v>49</v>
      </c>
      <c r="C1963" s="223" t="s">
        <v>4748</v>
      </c>
      <c r="D1963" s="224" t="s">
        <v>50</v>
      </c>
      <c r="E1963" s="224" t="s">
        <v>69</v>
      </c>
      <c r="F1963" s="225" t="s">
        <v>3763</v>
      </c>
      <c r="G1963" s="224" t="s">
        <v>117</v>
      </c>
      <c r="H1963" s="249" t="s">
        <v>4749</v>
      </c>
      <c r="I1963" s="224" t="s">
        <v>4750</v>
      </c>
      <c r="J1963" s="224" t="s">
        <v>4750</v>
      </c>
      <c r="K1963" s="224" t="s">
        <v>4751</v>
      </c>
      <c r="L1963" s="224" t="s">
        <v>4751</v>
      </c>
      <c r="M1963" s="227">
        <v>45776</v>
      </c>
      <c r="N1963" s="227">
        <v>45777</v>
      </c>
      <c r="O1963" s="227">
        <v>46141</v>
      </c>
      <c r="P1963" s="229">
        <v>58</v>
      </c>
      <c r="Q1963" s="225">
        <v>5000</v>
      </c>
      <c r="R1963" s="232">
        <v>0.08</v>
      </c>
      <c r="S1963" s="225">
        <v>400</v>
      </c>
      <c r="T1963" s="233">
        <v>23200</v>
      </c>
      <c r="U1963" s="233">
        <v>2320</v>
      </c>
      <c r="V1963" s="233">
        <v>0.1</v>
      </c>
      <c r="W1963" s="233">
        <v>11600</v>
      </c>
      <c r="X1963" s="233">
        <v>0.5</v>
      </c>
      <c r="Y1963" s="233">
        <v>5800</v>
      </c>
      <c r="Z1963" s="236">
        <v>0.25</v>
      </c>
      <c r="AA1963" s="233">
        <v>5800</v>
      </c>
      <c r="AB1963" s="233">
        <v>0.25</v>
      </c>
      <c r="AC1963" s="233">
        <v>9280</v>
      </c>
      <c r="AD1963" s="232">
        <v>0.4</v>
      </c>
      <c r="AE1963" s="147">
        <v>2320</v>
      </c>
      <c r="AF1963" s="250"/>
      <c r="AH1963" s="224" t="s">
        <v>50</v>
      </c>
    </row>
    <row r="1964" s="114" customFormat="1" ht="48" spans="1:34">
      <c r="A1964" s="223">
        <v>488</v>
      </c>
      <c r="B1964" s="223" t="s">
        <v>49</v>
      </c>
      <c r="C1964" s="223" t="s">
        <v>4420</v>
      </c>
      <c r="D1964" s="224" t="s">
        <v>50</v>
      </c>
      <c r="E1964" s="224" t="s">
        <v>69</v>
      </c>
      <c r="F1964" s="225" t="s">
        <v>3763</v>
      </c>
      <c r="G1964" s="224" t="s">
        <v>117</v>
      </c>
      <c r="H1964" s="249" t="s">
        <v>4752</v>
      </c>
      <c r="I1964" s="224" t="s">
        <v>4753</v>
      </c>
      <c r="J1964" s="224" t="s">
        <v>4753</v>
      </c>
      <c r="K1964" s="224" t="s">
        <v>4744</v>
      </c>
      <c r="L1964" s="224" t="s">
        <v>4744</v>
      </c>
      <c r="M1964" s="227">
        <v>45797</v>
      </c>
      <c r="N1964" s="227">
        <v>45799</v>
      </c>
      <c r="O1964" s="227">
        <v>46163</v>
      </c>
      <c r="P1964" s="229">
        <v>65</v>
      </c>
      <c r="Q1964" s="225">
        <v>5000</v>
      </c>
      <c r="R1964" s="232">
        <v>0.08</v>
      </c>
      <c r="S1964" s="225">
        <v>400</v>
      </c>
      <c r="T1964" s="233">
        <v>26000</v>
      </c>
      <c r="U1964" s="233">
        <v>2600</v>
      </c>
      <c r="V1964" s="233">
        <v>0.1</v>
      </c>
      <c r="W1964" s="233">
        <v>13000</v>
      </c>
      <c r="X1964" s="233">
        <v>0.5</v>
      </c>
      <c r="Y1964" s="233">
        <v>6500</v>
      </c>
      <c r="Z1964" s="236">
        <v>0.25</v>
      </c>
      <c r="AA1964" s="233">
        <v>6500</v>
      </c>
      <c r="AB1964" s="233">
        <v>0.25</v>
      </c>
      <c r="AC1964" s="233">
        <v>10400</v>
      </c>
      <c r="AD1964" s="232">
        <v>0.4</v>
      </c>
      <c r="AE1964" s="147">
        <v>2600</v>
      </c>
      <c r="AF1964" s="250"/>
      <c r="AH1964" s="224" t="s">
        <v>50</v>
      </c>
    </row>
    <row r="1965" s="114" customFormat="1" ht="48" spans="1:34">
      <c r="A1965" s="223">
        <v>489</v>
      </c>
      <c r="B1965" s="223" t="s">
        <v>49</v>
      </c>
      <c r="C1965" s="223" t="s">
        <v>4413</v>
      </c>
      <c r="D1965" s="224" t="s">
        <v>50</v>
      </c>
      <c r="E1965" s="224" t="s">
        <v>69</v>
      </c>
      <c r="F1965" s="225" t="s">
        <v>3763</v>
      </c>
      <c r="G1965" s="224" t="s">
        <v>117</v>
      </c>
      <c r="H1965" s="249" t="s">
        <v>4754</v>
      </c>
      <c r="I1965" s="224" t="s">
        <v>4755</v>
      </c>
      <c r="J1965" s="224" t="s">
        <v>4755</v>
      </c>
      <c r="K1965" s="224" t="s">
        <v>4494</v>
      </c>
      <c r="L1965" s="224" t="s">
        <v>4494</v>
      </c>
      <c r="M1965" s="227">
        <v>45826</v>
      </c>
      <c r="N1965" s="227">
        <v>45826</v>
      </c>
      <c r="O1965" s="227">
        <v>46190</v>
      </c>
      <c r="P1965" s="229">
        <v>23</v>
      </c>
      <c r="Q1965" s="225">
        <v>5000</v>
      </c>
      <c r="R1965" s="232">
        <v>0.08</v>
      </c>
      <c r="S1965" s="225">
        <v>400</v>
      </c>
      <c r="T1965" s="233">
        <v>9200</v>
      </c>
      <c r="U1965" s="233">
        <v>920</v>
      </c>
      <c r="V1965" s="233">
        <v>0.1</v>
      </c>
      <c r="W1965" s="233">
        <v>4600</v>
      </c>
      <c r="X1965" s="233">
        <v>0.5</v>
      </c>
      <c r="Y1965" s="233">
        <v>2300</v>
      </c>
      <c r="Z1965" s="236">
        <v>0.25</v>
      </c>
      <c r="AA1965" s="233">
        <v>2300</v>
      </c>
      <c r="AB1965" s="233">
        <v>0.25</v>
      </c>
      <c r="AC1965" s="233">
        <v>3680</v>
      </c>
      <c r="AD1965" s="232">
        <v>0.4</v>
      </c>
      <c r="AE1965" s="147">
        <v>920</v>
      </c>
      <c r="AF1965" s="250"/>
      <c r="AH1965" s="224" t="s">
        <v>50</v>
      </c>
    </row>
    <row r="1966" s="114" customFormat="1" ht="48" spans="1:34">
      <c r="A1966" s="223">
        <v>490</v>
      </c>
      <c r="B1966" s="223" t="s">
        <v>49</v>
      </c>
      <c r="C1966" s="223" t="s">
        <v>4564</v>
      </c>
      <c r="D1966" s="224" t="s">
        <v>50</v>
      </c>
      <c r="E1966" s="224" t="s">
        <v>69</v>
      </c>
      <c r="F1966" s="225" t="s">
        <v>3763</v>
      </c>
      <c r="G1966" s="224" t="s">
        <v>117</v>
      </c>
      <c r="H1966" s="249" t="s">
        <v>4756</v>
      </c>
      <c r="I1966" s="224" t="s">
        <v>4757</v>
      </c>
      <c r="J1966" s="224" t="s">
        <v>4757</v>
      </c>
      <c r="K1966" s="224" t="s">
        <v>4567</v>
      </c>
      <c r="L1966" s="224" t="s">
        <v>4567</v>
      </c>
      <c r="M1966" s="227">
        <v>45728</v>
      </c>
      <c r="N1966" s="227">
        <v>45732</v>
      </c>
      <c r="O1966" s="227">
        <v>46096</v>
      </c>
      <c r="P1966" s="229">
        <v>300</v>
      </c>
      <c r="Q1966" s="225">
        <v>5000</v>
      </c>
      <c r="R1966" s="232">
        <v>0.08</v>
      </c>
      <c r="S1966" s="225">
        <v>400</v>
      </c>
      <c r="T1966" s="233">
        <v>120000</v>
      </c>
      <c r="U1966" s="233">
        <v>12000</v>
      </c>
      <c r="V1966" s="233">
        <v>0.1</v>
      </c>
      <c r="W1966" s="233">
        <v>60000</v>
      </c>
      <c r="X1966" s="233">
        <v>0.5</v>
      </c>
      <c r="Y1966" s="233">
        <v>30000</v>
      </c>
      <c r="Z1966" s="236">
        <v>0.25</v>
      </c>
      <c r="AA1966" s="233">
        <v>30000</v>
      </c>
      <c r="AB1966" s="233">
        <v>0.25</v>
      </c>
      <c r="AC1966" s="233">
        <v>48000</v>
      </c>
      <c r="AD1966" s="232">
        <v>0.4</v>
      </c>
      <c r="AE1966" s="147">
        <v>12000</v>
      </c>
      <c r="AF1966" s="250"/>
      <c r="AH1966" s="224" t="s">
        <v>50</v>
      </c>
    </row>
    <row r="1967" s="114" customFormat="1" ht="48" spans="1:34">
      <c r="A1967" s="223">
        <v>491</v>
      </c>
      <c r="B1967" s="223" t="s">
        <v>49</v>
      </c>
      <c r="C1967" s="223" t="s">
        <v>4420</v>
      </c>
      <c r="D1967" s="224" t="s">
        <v>50</v>
      </c>
      <c r="E1967" s="224" t="s">
        <v>69</v>
      </c>
      <c r="F1967" s="225" t="s">
        <v>3763</v>
      </c>
      <c r="G1967" s="224" t="s">
        <v>117</v>
      </c>
      <c r="H1967" s="249" t="s">
        <v>4758</v>
      </c>
      <c r="I1967" s="224" t="s">
        <v>4759</v>
      </c>
      <c r="J1967" s="224" t="s">
        <v>4759</v>
      </c>
      <c r="K1967" s="224" t="s">
        <v>4423</v>
      </c>
      <c r="L1967" s="224" t="s">
        <v>4423</v>
      </c>
      <c r="M1967" s="227">
        <v>45673</v>
      </c>
      <c r="N1967" s="227">
        <v>45692</v>
      </c>
      <c r="O1967" s="227">
        <v>46056</v>
      </c>
      <c r="P1967" s="229">
        <v>558</v>
      </c>
      <c r="Q1967" s="225">
        <v>5000</v>
      </c>
      <c r="R1967" s="232">
        <v>0.08</v>
      </c>
      <c r="S1967" s="225">
        <v>400</v>
      </c>
      <c r="T1967" s="233">
        <v>223200</v>
      </c>
      <c r="U1967" s="233">
        <v>22320</v>
      </c>
      <c r="V1967" s="233">
        <v>0.1</v>
      </c>
      <c r="W1967" s="233">
        <v>111600</v>
      </c>
      <c r="X1967" s="233">
        <v>0.5</v>
      </c>
      <c r="Y1967" s="233">
        <v>55800</v>
      </c>
      <c r="Z1967" s="236">
        <v>0.25</v>
      </c>
      <c r="AA1967" s="233">
        <v>55800</v>
      </c>
      <c r="AB1967" s="233">
        <v>0.25</v>
      </c>
      <c r="AC1967" s="233">
        <v>89280</v>
      </c>
      <c r="AD1967" s="232">
        <v>0.4</v>
      </c>
      <c r="AE1967" s="147">
        <v>22320</v>
      </c>
      <c r="AF1967" s="250"/>
      <c r="AH1967" s="224" t="s">
        <v>50</v>
      </c>
    </row>
    <row r="1968" s="114" customFormat="1" ht="48" spans="1:34">
      <c r="A1968" s="223">
        <v>492</v>
      </c>
      <c r="B1968" s="223" t="s">
        <v>49</v>
      </c>
      <c r="C1968" s="223" t="s">
        <v>4420</v>
      </c>
      <c r="D1968" s="224" t="s">
        <v>50</v>
      </c>
      <c r="E1968" s="224" t="s">
        <v>69</v>
      </c>
      <c r="F1968" s="225" t="s">
        <v>3763</v>
      </c>
      <c r="G1968" s="224" t="s">
        <v>117</v>
      </c>
      <c r="H1968" s="249" t="s">
        <v>4760</v>
      </c>
      <c r="I1968" s="224" t="s">
        <v>4761</v>
      </c>
      <c r="J1968" s="224" t="s">
        <v>4761</v>
      </c>
      <c r="K1968" s="224" t="s">
        <v>4423</v>
      </c>
      <c r="L1968" s="224" t="s">
        <v>4423</v>
      </c>
      <c r="M1968" s="227">
        <v>45819</v>
      </c>
      <c r="N1968" s="227">
        <v>45818</v>
      </c>
      <c r="O1968" s="227">
        <v>46182</v>
      </c>
      <c r="P1968" s="229">
        <v>40</v>
      </c>
      <c r="Q1968" s="225">
        <v>5000</v>
      </c>
      <c r="R1968" s="232">
        <v>0.08</v>
      </c>
      <c r="S1968" s="225">
        <v>400</v>
      </c>
      <c r="T1968" s="233">
        <v>16000</v>
      </c>
      <c r="U1968" s="233">
        <v>1600</v>
      </c>
      <c r="V1968" s="233">
        <v>0.1</v>
      </c>
      <c r="W1968" s="233">
        <v>8000</v>
      </c>
      <c r="X1968" s="233">
        <v>0.5</v>
      </c>
      <c r="Y1968" s="233">
        <v>4000</v>
      </c>
      <c r="Z1968" s="236">
        <v>0.25</v>
      </c>
      <c r="AA1968" s="233">
        <v>4000</v>
      </c>
      <c r="AB1968" s="233">
        <v>0.25</v>
      </c>
      <c r="AC1968" s="233">
        <v>6400</v>
      </c>
      <c r="AD1968" s="232">
        <v>0.4</v>
      </c>
      <c r="AE1968" s="147">
        <v>1600</v>
      </c>
      <c r="AF1968" s="250"/>
      <c r="AH1968" s="224" t="s">
        <v>50</v>
      </c>
    </row>
    <row r="1969" s="114" customFormat="1" ht="48" spans="1:34">
      <c r="A1969" s="223">
        <v>493</v>
      </c>
      <c r="B1969" s="223" t="s">
        <v>49</v>
      </c>
      <c r="C1969" s="223" t="s">
        <v>4402</v>
      </c>
      <c r="D1969" s="224" t="s">
        <v>50</v>
      </c>
      <c r="E1969" s="224" t="s">
        <v>69</v>
      </c>
      <c r="F1969" s="225" t="s">
        <v>3763</v>
      </c>
      <c r="G1969" s="224" t="s">
        <v>117</v>
      </c>
      <c r="H1969" s="249" t="s">
        <v>4762</v>
      </c>
      <c r="I1969" s="224" t="s">
        <v>4476</v>
      </c>
      <c r="J1969" s="224" t="s">
        <v>4476</v>
      </c>
      <c r="K1969" s="224" t="s">
        <v>4477</v>
      </c>
      <c r="L1969" s="224" t="s">
        <v>4477</v>
      </c>
      <c r="M1969" s="227">
        <v>45776</v>
      </c>
      <c r="N1969" s="227">
        <v>45777</v>
      </c>
      <c r="O1969" s="227">
        <v>46141</v>
      </c>
      <c r="P1969" s="229">
        <v>80</v>
      </c>
      <c r="Q1969" s="225">
        <v>5000</v>
      </c>
      <c r="R1969" s="232">
        <v>0.08</v>
      </c>
      <c r="S1969" s="225">
        <v>400</v>
      </c>
      <c r="T1969" s="233">
        <v>32000</v>
      </c>
      <c r="U1969" s="233">
        <v>3200</v>
      </c>
      <c r="V1969" s="233">
        <v>0.1</v>
      </c>
      <c r="W1969" s="233">
        <v>16000</v>
      </c>
      <c r="X1969" s="233">
        <v>0.5</v>
      </c>
      <c r="Y1969" s="233">
        <v>8000</v>
      </c>
      <c r="Z1969" s="236">
        <v>0.25</v>
      </c>
      <c r="AA1969" s="233">
        <v>8000</v>
      </c>
      <c r="AB1969" s="233">
        <v>0.25</v>
      </c>
      <c r="AC1969" s="233">
        <v>12800</v>
      </c>
      <c r="AD1969" s="232">
        <v>0.4</v>
      </c>
      <c r="AE1969" s="147">
        <v>3200</v>
      </c>
      <c r="AF1969" s="250"/>
      <c r="AH1969" s="224" t="s">
        <v>50</v>
      </c>
    </row>
    <row r="1970" s="114" customFormat="1" ht="48" spans="1:34">
      <c r="A1970" s="223">
        <v>494</v>
      </c>
      <c r="B1970" s="223" t="s">
        <v>49</v>
      </c>
      <c r="C1970" s="223" t="s">
        <v>4413</v>
      </c>
      <c r="D1970" s="224" t="s">
        <v>50</v>
      </c>
      <c r="E1970" s="224" t="s">
        <v>69</v>
      </c>
      <c r="F1970" s="225" t="s">
        <v>3763</v>
      </c>
      <c r="G1970" s="224" t="s">
        <v>117</v>
      </c>
      <c r="H1970" s="249" t="s">
        <v>4763</v>
      </c>
      <c r="I1970" s="224" t="s">
        <v>4764</v>
      </c>
      <c r="J1970" s="224" t="s">
        <v>4764</v>
      </c>
      <c r="K1970" s="224" t="s">
        <v>4416</v>
      </c>
      <c r="L1970" s="224" t="s">
        <v>4416</v>
      </c>
      <c r="M1970" s="227">
        <v>45730</v>
      </c>
      <c r="N1970" s="227">
        <v>45733</v>
      </c>
      <c r="O1970" s="227">
        <v>46097</v>
      </c>
      <c r="P1970" s="229">
        <v>75</v>
      </c>
      <c r="Q1970" s="225">
        <v>5000</v>
      </c>
      <c r="R1970" s="232">
        <v>0.08</v>
      </c>
      <c r="S1970" s="225">
        <v>400</v>
      </c>
      <c r="T1970" s="233">
        <v>30000</v>
      </c>
      <c r="U1970" s="233">
        <v>3000</v>
      </c>
      <c r="V1970" s="233">
        <v>0.1</v>
      </c>
      <c r="W1970" s="233">
        <v>15000</v>
      </c>
      <c r="X1970" s="233">
        <v>0.5</v>
      </c>
      <c r="Y1970" s="233">
        <v>7500</v>
      </c>
      <c r="Z1970" s="236">
        <v>0.25</v>
      </c>
      <c r="AA1970" s="233">
        <v>7500</v>
      </c>
      <c r="AB1970" s="233">
        <v>0.25</v>
      </c>
      <c r="AC1970" s="233">
        <v>12000</v>
      </c>
      <c r="AD1970" s="232">
        <v>0.4</v>
      </c>
      <c r="AE1970" s="147">
        <v>3000</v>
      </c>
      <c r="AF1970" s="250"/>
      <c r="AH1970" s="224" t="s">
        <v>50</v>
      </c>
    </row>
    <row r="1971" s="114" customFormat="1" ht="48" spans="1:34">
      <c r="A1971" s="223">
        <v>495</v>
      </c>
      <c r="B1971" s="223" t="s">
        <v>49</v>
      </c>
      <c r="C1971" s="223" t="s">
        <v>4420</v>
      </c>
      <c r="D1971" s="224" t="s">
        <v>50</v>
      </c>
      <c r="E1971" s="224" t="s">
        <v>69</v>
      </c>
      <c r="F1971" s="225" t="s">
        <v>3763</v>
      </c>
      <c r="G1971" s="224" t="s">
        <v>117</v>
      </c>
      <c r="H1971" s="249" t="s">
        <v>4765</v>
      </c>
      <c r="I1971" s="224" t="s">
        <v>4766</v>
      </c>
      <c r="J1971" s="224" t="s">
        <v>4766</v>
      </c>
      <c r="K1971" s="224" t="s">
        <v>4431</v>
      </c>
      <c r="L1971" s="224" t="s">
        <v>4431</v>
      </c>
      <c r="M1971" s="227">
        <v>45705</v>
      </c>
      <c r="N1971" s="227">
        <v>45706</v>
      </c>
      <c r="O1971" s="227">
        <v>46070</v>
      </c>
      <c r="P1971" s="229">
        <v>131</v>
      </c>
      <c r="Q1971" s="225">
        <v>5000</v>
      </c>
      <c r="R1971" s="232">
        <v>0.08</v>
      </c>
      <c r="S1971" s="225">
        <v>400</v>
      </c>
      <c r="T1971" s="233">
        <v>52400</v>
      </c>
      <c r="U1971" s="233">
        <v>5240</v>
      </c>
      <c r="V1971" s="233">
        <v>0.1</v>
      </c>
      <c r="W1971" s="233">
        <v>26200</v>
      </c>
      <c r="X1971" s="233">
        <v>0.5</v>
      </c>
      <c r="Y1971" s="233">
        <v>13100</v>
      </c>
      <c r="Z1971" s="236">
        <v>0.25</v>
      </c>
      <c r="AA1971" s="233">
        <v>13100</v>
      </c>
      <c r="AB1971" s="233">
        <v>0.25</v>
      </c>
      <c r="AC1971" s="233">
        <v>20960</v>
      </c>
      <c r="AD1971" s="232">
        <v>0.4</v>
      </c>
      <c r="AE1971" s="147">
        <v>5240</v>
      </c>
      <c r="AF1971" s="250"/>
      <c r="AH1971" s="224" t="s">
        <v>50</v>
      </c>
    </row>
    <row r="1972" s="114" customFormat="1" ht="48" spans="1:34">
      <c r="A1972" s="223">
        <v>496</v>
      </c>
      <c r="B1972" s="223" t="s">
        <v>49</v>
      </c>
      <c r="C1972" s="223" t="s">
        <v>4413</v>
      </c>
      <c r="D1972" s="224" t="s">
        <v>50</v>
      </c>
      <c r="E1972" s="224" t="s">
        <v>69</v>
      </c>
      <c r="F1972" s="225" t="s">
        <v>3763</v>
      </c>
      <c r="G1972" s="224" t="s">
        <v>117</v>
      </c>
      <c r="H1972" s="249" t="s">
        <v>4767</v>
      </c>
      <c r="I1972" s="224" t="s">
        <v>4768</v>
      </c>
      <c r="J1972" s="224" t="s">
        <v>4768</v>
      </c>
      <c r="K1972" s="224" t="s">
        <v>4426</v>
      </c>
      <c r="L1972" s="224" t="s">
        <v>4426</v>
      </c>
      <c r="M1972" s="227">
        <v>45765</v>
      </c>
      <c r="N1972" s="227">
        <v>45773</v>
      </c>
      <c r="O1972" s="227">
        <v>46137</v>
      </c>
      <c r="P1972" s="229">
        <v>42</v>
      </c>
      <c r="Q1972" s="225">
        <v>5000</v>
      </c>
      <c r="R1972" s="232">
        <v>0.08</v>
      </c>
      <c r="S1972" s="225">
        <v>400</v>
      </c>
      <c r="T1972" s="233">
        <v>16800</v>
      </c>
      <c r="U1972" s="233">
        <v>1680</v>
      </c>
      <c r="V1972" s="233">
        <v>0.1</v>
      </c>
      <c r="W1972" s="233">
        <v>8400</v>
      </c>
      <c r="X1972" s="233">
        <v>0.5</v>
      </c>
      <c r="Y1972" s="233">
        <v>4200</v>
      </c>
      <c r="Z1972" s="236">
        <v>0.25</v>
      </c>
      <c r="AA1972" s="233">
        <v>4200</v>
      </c>
      <c r="AB1972" s="233">
        <v>0.25</v>
      </c>
      <c r="AC1972" s="233">
        <v>6720</v>
      </c>
      <c r="AD1972" s="232">
        <v>0.4</v>
      </c>
      <c r="AE1972" s="147">
        <v>1680</v>
      </c>
      <c r="AF1972" s="250"/>
      <c r="AH1972" s="224" t="s">
        <v>50</v>
      </c>
    </row>
    <row r="1973" s="114" customFormat="1" ht="48" spans="1:34">
      <c r="A1973" s="223">
        <v>497</v>
      </c>
      <c r="B1973" s="223" t="s">
        <v>49</v>
      </c>
      <c r="C1973" s="223" t="s">
        <v>4564</v>
      </c>
      <c r="D1973" s="224" t="s">
        <v>50</v>
      </c>
      <c r="E1973" s="224" t="s">
        <v>69</v>
      </c>
      <c r="F1973" s="225" t="s">
        <v>3763</v>
      </c>
      <c r="G1973" s="224" t="s">
        <v>117</v>
      </c>
      <c r="H1973" s="249" t="s">
        <v>4769</v>
      </c>
      <c r="I1973" s="224" t="s">
        <v>4770</v>
      </c>
      <c r="J1973" s="224" t="s">
        <v>4770</v>
      </c>
      <c r="K1973" s="224" t="s">
        <v>4771</v>
      </c>
      <c r="L1973" s="224" t="s">
        <v>4771</v>
      </c>
      <c r="M1973" s="227">
        <v>45891</v>
      </c>
      <c r="N1973" s="227">
        <v>45911</v>
      </c>
      <c r="O1973" s="227">
        <v>46275</v>
      </c>
      <c r="P1973" s="229">
        <v>300</v>
      </c>
      <c r="Q1973" s="225">
        <v>5000</v>
      </c>
      <c r="R1973" s="232">
        <v>0.08</v>
      </c>
      <c r="S1973" s="225">
        <v>400</v>
      </c>
      <c r="T1973" s="233">
        <v>120000</v>
      </c>
      <c r="U1973" s="233">
        <v>12000</v>
      </c>
      <c r="V1973" s="233">
        <v>0.1</v>
      </c>
      <c r="W1973" s="233">
        <v>60000</v>
      </c>
      <c r="X1973" s="233">
        <v>0.5</v>
      </c>
      <c r="Y1973" s="233">
        <v>30000</v>
      </c>
      <c r="Z1973" s="236">
        <v>0.25</v>
      </c>
      <c r="AA1973" s="233">
        <v>30000</v>
      </c>
      <c r="AB1973" s="233">
        <v>0.25</v>
      </c>
      <c r="AC1973" s="233">
        <v>48000</v>
      </c>
      <c r="AD1973" s="232">
        <v>0.4</v>
      </c>
      <c r="AE1973" s="147">
        <v>12000</v>
      </c>
      <c r="AF1973" s="250"/>
      <c r="AH1973" s="224" t="s">
        <v>50</v>
      </c>
    </row>
    <row r="1974" s="114" customFormat="1" ht="48" spans="1:34">
      <c r="A1974" s="223">
        <v>498</v>
      </c>
      <c r="B1974" s="223" t="s">
        <v>49</v>
      </c>
      <c r="C1974" s="223" t="s">
        <v>4413</v>
      </c>
      <c r="D1974" s="224" t="s">
        <v>50</v>
      </c>
      <c r="E1974" s="224" t="s">
        <v>69</v>
      </c>
      <c r="F1974" s="225" t="s">
        <v>3763</v>
      </c>
      <c r="G1974" s="224" t="s">
        <v>117</v>
      </c>
      <c r="H1974" s="249" t="s">
        <v>4772</v>
      </c>
      <c r="I1974" s="224" t="s">
        <v>4773</v>
      </c>
      <c r="J1974" s="224" t="s">
        <v>4773</v>
      </c>
      <c r="K1974" s="224" t="s">
        <v>4416</v>
      </c>
      <c r="L1974" s="224" t="s">
        <v>4416</v>
      </c>
      <c r="M1974" s="227">
        <v>45729</v>
      </c>
      <c r="N1974" s="227">
        <v>45733</v>
      </c>
      <c r="O1974" s="227">
        <v>46097</v>
      </c>
      <c r="P1974" s="229">
        <v>55</v>
      </c>
      <c r="Q1974" s="225">
        <v>5000</v>
      </c>
      <c r="R1974" s="232">
        <v>0.08</v>
      </c>
      <c r="S1974" s="225">
        <v>400</v>
      </c>
      <c r="T1974" s="233">
        <v>22000</v>
      </c>
      <c r="U1974" s="233">
        <v>2200</v>
      </c>
      <c r="V1974" s="233">
        <v>0.1</v>
      </c>
      <c r="W1974" s="233">
        <v>11000</v>
      </c>
      <c r="X1974" s="233">
        <v>0.5</v>
      </c>
      <c r="Y1974" s="233">
        <v>5500</v>
      </c>
      <c r="Z1974" s="236">
        <v>0.25</v>
      </c>
      <c r="AA1974" s="233">
        <v>5500</v>
      </c>
      <c r="AB1974" s="233">
        <v>0.25</v>
      </c>
      <c r="AC1974" s="233">
        <v>8800</v>
      </c>
      <c r="AD1974" s="232">
        <v>0.4</v>
      </c>
      <c r="AE1974" s="147">
        <v>2200</v>
      </c>
      <c r="AF1974" s="250"/>
      <c r="AH1974" s="224" t="s">
        <v>50</v>
      </c>
    </row>
    <row r="1975" s="114" customFormat="1" ht="48" spans="1:34">
      <c r="A1975" s="223">
        <v>499</v>
      </c>
      <c r="B1975" s="223" t="s">
        <v>49</v>
      </c>
      <c r="C1975" s="223" t="s">
        <v>4420</v>
      </c>
      <c r="D1975" s="224" t="s">
        <v>50</v>
      </c>
      <c r="E1975" s="224" t="s">
        <v>69</v>
      </c>
      <c r="F1975" s="225" t="s">
        <v>3763</v>
      </c>
      <c r="G1975" s="224" t="s">
        <v>117</v>
      </c>
      <c r="H1975" s="249" t="s">
        <v>4774</v>
      </c>
      <c r="I1975" s="224" t="s">
        <v>4775</v>
      </c>
      <c r="J1975" s="224" t="s">
        <v>4775</v>
      </c>
      <c r="K1975" s="224" t="s">
        <v>4423</v>
      </c>
      <c r="L1975" s="224" t="s">
        <v>4423</v>
      </c>
      <c r="M1975" s="227">
        <v>45711</v>
      </c>
      <c r="N1975" s="227">
        <v>45716</v>
      </c>
      <c r="O1975" s="227">
        <v>46080</v>
      </c>
      <c r="P1975" s="229">
        <v>90</v>
      </c>
      <c r="Q1975" s="225">
        <v>5000</v>
      </c>
      <c r="R1975" s="232">
        <v>0.08</v>
      </c>
      <c r="S1975" s="225">
        <v>400</v>
      </c>
      <c r="T1975" s="233">
        <v>36000</v>
      </c>
      <c r="U1975" s="233">
        <v>3600</v>
      </c>
      <c r="V1975" s="233">
        <v>0.1</v>
      </c>
      <c r="W1975" s="233">
        <v>18000</v>
      </c>
      <c r="X1975" s="233">
        <v>0.5</v>
      </c>
      <c r="Y1975" s="233">
        <v>9000</v>
      </c>
      <c r="Z1975" s="236">
        <v>0.25</v>
      </c>
      <c r="AA1975" s="233">
        <v>9000</v>
      </c>
      <c r="AB1975" s="233">
        <v>0.25</v>
      </c>
      <c r="AC1975" s="233">
        <v>14400</v>
      </c>
      <c r="AD1975" s="232">
        <v>0.4</v>
      </c>
      <c r="AE1975" s="147">
        <v>3600</v>
      </c>
      <c r="AF1975" s="250"/>
      <c r="AH1975" s="224" t="s">
        <v>50</v>
      </c>
    </row>
    <row r="1976" s="114" customFormat="1" ht="48" spans="1:34">
      <c r="A1976" s="223">
        <v>500</v>
      </c>
      <c r="B1976" s="223" t="s">
        <v>49</v>
      </c>
      <c r="C1976" s="223" t="s">
        <v>4413</v>
      </c>
      <c r="D1976" s="224" t="s">
        <v>50</v>
      </c>
      <c r="E1976" s="224" t="s">
        <v>69</v>
      </c>
      <c r="F1976" s="225" t="s">
        <v>3763</v>
      </c>
      <c r="G1976" s="224" t="s">
        <v>117</v>
      </c>
      <c r="H1976" s="249" t="s">
        <v>4776</v>
      </c>
      <c r="I1976" s="224" t="s">
        <v>4777</v>
      </c>
      <c r="J1976" s="224" t="s">
        <v>4777</v>
      </c>
      <c r="K1976" s="224" t="s">
        <v>4494</v>
      </c>
      <c r="L1976" s="224" t="s">
        <v>4494</v>
      </c>
      <c r="M1976" s="227">
        <v>45744</v>
      </c>
      <c r="N1976" s="227">
        <v>45747</v>
      </c>
      <c r="O1976" s="227">
        <v>46111</v>
      </c>
      <c r="P1976" s="229">
        <v>251</v>
      </c>
      <c r="Q1976" s="225">
        <v>5000</v>
      </c>
      <c r="R1976" s="232">
        <v>0.08</v>
      </c>
      <c r="S1976" s="225">
        <v>400</v>
      </c>
      <c r="T1976" s="233">
        <v>100400</v>
      </c>
      <c r="U1976" s="233">
        <v>10040</v>
      </c>
      <c r="V1976" s="233">
        <v>0.1</v>
      </c>
      <c r="W1976" s="233">
        <v>50200</v>
      </c>
      <c r="X1976" s="233">
        <v>0.5</v>
      </c>
      <c r="Y1976" s="233">
        <v>25100</v>
      </c>
      <c r="Z1976" s="236">
        <v>0.25</v>
      </c>
      <c r="AA1976" s="233">
        <v>25100</v>
      </c>
      <c r="AB1976" s="233">
        <v>0.25</v>
      </c>
      <c r="AC1976" s="233">
        <v>40160</v>
      </c>
      <c r="AD1976" s="232">
        <v>0.4</v>
      </c>
      <c r="AE1976" s="147">
        <v>10040</v>
      </c>
      <c r="AF1976" s="250"/>
      <c r="AH1976" s="224" t="s">
        <v>50</v>
      </c>
    </row>
    <row r="1977" s="114" customFormat="1" ht="48" spans="1:34">
      <c r="A1977" s="223">
        <v>501</v>
      </c>
      <c r="B1977" s="223" t="s">
        <v>49</v>
      </c>
      <c r="C1977" s="223" t="s">
        <v>4564</v>
      </c>
      <c r="D1977" s="224" t="s">
        <v>50</v>
      </c>
      <c r="E1977" s="224" t="s">
        <v>69</v>
      </c>
      <c r="F1977" s="225" t="s">
        <v>3763</v>
      </c>
      <c r="G1977" s="224" t="s">
        <v>117</v>
      </c>
      <c r="H1977" s="249" t="s">
        <v>4778</v>
      </c>
      <c r="I1977" s="224" t="s">
        <v>4779</v>
      </c>
      <c r="J1977" s="224" t="s">
        <v>4779</v>
      </c>
      <c r="K1977" s="224" t="s">
        <v>4780</v>
      </c>
      <c r="L1977" s="224" t="s">
        <v>4780</v>
      </c>
      <c r="M1977" s="227">
        <v>45883</v>
      </c>
      <c r="N1977" s="227">
        <v>45901</v>
      </c>
      <c r="O1977" s="227">
        <v>46265</v>
      </c>
      <c r="P1977" s="229">
        <v>100</v>
      </c>
      <c r="Q1977" s="225">
        <v>5000</v>
      </c>
      <c r="R1977" s="232">
        <v>0.08</v>
      </c>
      <c r="S1977" s="225">
        <v>400</v>
      </c>
      <c r="T1977" s="233">
        <v>40000</v>
      </c>
      <c r="U1977" s="233">
        <v>4000</v>
      </c>
      <c r="V1977" s="233">
        <v>0.1</v>
      </c>
      <c r="W1977" s="233">
        <v>20000</v>
      </c>
      <c r="X1977" s="233">
        <v>0.5</v>
      </c>
      <c r="Y1977" s="233">
        <v>10000</v>
      </c>
      <c r="Z1977" s="236">
        <v>0.25</v>
      </c>
      <c r="AA1977" s="233">
        <v>10000</v>
      </c>
      <c r="AB1977" s="233">
        <v>0.25</v>
      </c>
      <c r="AC1977" s="233">
        <v>16000</v>
      </c>
      <c r="AD1977" s="232">
        <v>0.4</v>
      </c>
      <c r="AE1977" s="147">
        <v>4000</v>
      </c>
      <c r="AF1977" s="250"/>
      <c r="AH1977" s="224" t="s">
        <v>50</v>
      </c>
    </row>
    <row r="1978" s="114" customFormat="1" ht="48" spans="1:34">
      <c r="A1978" s="223">
        <v>502</v>
      </c>
      <c r="B1978" s="223" t="s">
        <v>49</v>
      </c>
      <c r="C1978" s="223" t="s">
        <v>4420</v>
      </c>
      <c r="D1978" s="224" t="s">
        <v>50</v>
      </c>
      <c r="E1978" s="224" t="s">
        <v>69</v>
      </c>
      <c r="F1978" s="225" t="s">
        <v>3763</v>
      </c>
      <c r="G1978" s="224" t="s">
        <v>117</v>
      </c>
      <c r="H1978" s="249" t="s">
        <v>4781</v>
      </c>
      <c r="I1978" s="224" t="s">
        <v>4782</v>
      </c>
      <c r="J1978" s="224" t="s">
        <v>4782</v>
      </c>
      <c r="K1978" s="224" t="s">
        <v>4423</v>
      </c>
      <c r="L1978" s="224" t="s">
        <v>4423</v>
      </c>
      <c r="M1978" s="227">
        <v>45737</v>
      </c>
      <c r="N1978" s="227">
        <v>45744</v>
      </c>
      <c r="O1978" s="227">
        <v>46108</v>
      </c>
      <c r="P1978" s="229">
        <v>60</v>
      </c>
      <c r="Q1978" s="225">
        <v>5000</v>
      </c>
      <c r="R1978" s="232">
        <v>0.08</v>
      </c>
      <c r="S1978" s="225">
        <v>400</v>
      </c>
      <c r="T1978" s="233">
        <v>24000</v>
      </c>
      <c r="U1978" s="233">
        <v>2400</v>
      </c>
      <c r="V1978" s="233">
        <v>0.1</v>
      </c>
      <c r="W1978" s="233">
        <v>12000</v>
      </c>
      <c r="X1978" s="233">
        <v>0.5</v>
      </c>
      <c r="Y1978" s="233">
        <v>6000</v>
      </c>
      <c r="Z1978" s="236">
        <v>0.25</v>
      </c>
      <c r="AA1978" s="233">
        <v>6000</v>
      </c>
      <c r="AB1978" s="233">
        <v>0.25</v>
      </c>
      <c r="AC1978" s="233">
        <v>9600</v>
      </c>
      <c r="AD1978" s="232">
        <v>0.4</v>
      </c>
      <c r="AE1978" s="147">
        <v>2400</v>
      </c>
      <c r="AF1978" s="250"/>
      <c r="AH1978" s="224" t="s">
        <v>50</v>
      </c>
    </row>
    <row r="1979" s="114" customFormat="1" ht="48" spans="1:34">
      <c r="A1979" s="223">
        <v>503</v>
      </c>
      <c r="B1979" s="223" t="s">
        <v>49</v>
      </c>
      <c r="C1979" s="223" t="s">
        <v>4420</v>
      </c>
      <c r="D1979" s="224" t="s">
        <v>50</v>
      </c>
      <c r="E1979" s="224" t="s">
        <v>69</v>
      </c>
      <c r="F1979" s="225" t="s">
        <v>3763</v>
      </c>
      <c r="G1979" s="224" t="s">
        <v>117</v>
      </c>
      <c r="H1979" s="249" t="s">
        <v>4783</v>
      </c>
      <c r="I1979" s="224" t="s">
        <v>4784</v>
      </c>
      <c r="J1979" s="224" t="s">
        <v>4784</v>
      </c>
      <c r="K1979" s="224" t="s">
        <v>4423</v>
      </c>
      <c r="L1979" s="224" t="s">
        <v>4423</v>
      </c>
      <c r="M1979" s="227">
        <v>45710</v>
      </c>
      <c r="N1979" s="227">
        <v>45716</v>
      </c>
      <c r="O1979" s="227">
        <v>46080</v>
      </c>
      <c r="P1979" s="229">
        <v>70</v>
      </c>
      <c r="Q1979" s="225">
        <v>5000</v>
      </c>
      <c r="R1979" s="232">
        <v>0.08</v>
      </c>
      <c r="S1979" s="225">
        <v>400</v>
      </c>
      <c r="T1979" s="233">
        <v>28000</v>
      </c>
      <c r="U1979" s="233">
        <v>2800</v>
      </c>
      <c r="V1979" s="233">
        <v>0.1</v>
      </c>
      <c r="W1979" s="233">
        <v>14000</v>
      </c>
      <c r="X1979" s="233">
        <v>0.5</v>
      </c>
      <c r="Y1979" s="233">
        <v>7000</v>
      </c>
      <c r="Z1979" s="236">
        <v>0.25</v>
      </c>
      <c r="AA1979" s="233">
        <v>7000</v>
      </c>
      <c r="AB1979" s="233">
        <v>0.25</v>
      </c>
      <c r="AC1979" s="233">
        <v>11200</v>
      </c>
      <c r="AD1979" s="232">
        <v>0.4</v>
      </c>
      <c r="AE1979" s="147">
        <v>2800</v>
      </c>
      <c r="AF1979" s="250"/>
      <c r="AH1979" s="224" t="s">
        <v>50</v>
      </c>
    </row>
    <row r="1980" s="114" customFormat="1" ht="48" spans="1:34">
      <c r="A1980" s="223">
        <v>504</v>
      </c>
      <c r="B1980" s="223" t="s">
        <v>49</v>
      </c>
      <c r="C1980" s="223" t="s">
        <v>4420</v>
      </c>
      <c r="D1980" s="224" t="s">
        <v>50</v>
      </c>
      <c r="E1980" s="224" t="s">
        <v>69</v>
      </c>
      <c r="F1980" s="225" t="s">
        <v>3763</v>
      </c>
      <c r="G1980" s="224" t="s">
        <v>117</v>
      </c>
      <c r="H1980" s="249" t="s">
        <v>4785</v>
      </c>
      <c r="I1980" s="224" t="s">
        <v>4786</v>
      </c>
      <c r="J1980" s="224" t="s">
        <v>4786</v>
      </c>
      <c r="K1980" s="224" t="s">
        <v>4423</v>
      </c>
      <c r="L1980" s="224" t="s">
        <v>4423</v>
      </c>
      <c r="M1980" s="227">
        <v>45978</v>
      </c>
      <c r="N1980" s="227">
        <v>45979</v>
      </c>
      <c r="O1980" s="227">
        <v>46343</v>
      </c>
      <c r="P1980" s="229">
        <v>40</v>
      </c>
      <c r="Q1980" s="225">
        <v>5000</v>
      </c>
      <c r="R1980" s="232">
        <v>0.08</v>
      </c>
      <c r="S1980" s="225">
        <v>400</v>
      </c>
      <c r="T1980" s="233">
        <v>16000</v>
      </c>
      <c r="U1980" s="233">
        <v>1600</v>
      </c>
      <c r="V1980" s="233">
        <v>0.1</v>
      </c>
      <c r="W1980" s="233">
        <v>8000</v>
      </c>
      <c r="X1980" s="233">
        <v>0.5</v>
      </c>
      <c r="Y1980" s="233">
        <v>4000</v>
      </c>
      <c r="Z1980" s="236">
        <v>0.25</v>
      </c>
      <c r="AA1980" s="233">
        <v>4000</v>
      </c>
      <c r="AB1980" s="233">
        <v>0.25</v>
      </c>
      <c r="AC1980" s="233">
        <v>6400</v>
      </c>
      <c r="AD1980" s="232">
        <v>0.4</v>
      </c>
      <c r="AE1980" s="147">
        <v>1600</v>
      </c>
      <c r="AF1980" s="250"/>
      <c r="AH1980" s="224" t="s">
        <v>50</v>
      </c>
    </row>
    <row r="1981" s="114" customFormat="1" ht="48" spans="1:34">
      <c r="A1981" s="223">
        <v>505</v>
      </c>
      <c r="B1981" s="223" t="s">
        <v>49</v>
      </c>
      <c r="C1981" s="223" t="s">
        <v>4420</v>
      </c>
      <c r="D1981" s="224" t="s">
        <v>50</v>
      </c>
      <c r="E1981" s="224" t="s">
        <v>69</v>
      </c>
      <c r="F1981" s="225" t="s">
        <v>3763</v>
      </c>
      <c r="G1981" s="224" t="s">
        <v>117</v>
      </c>
      <c r="H1981" s="249" t="s">
        <v>4787</v>
      </c>
      <c r="I1981" s="224" t="s">
        <v>4788</v>
      </c>
      <c r="J1981" s="224" t="s">
        <v>4788</v>
      </c>
      <c r="K1981" s="224" t="s">
        <v>4431</v>
      </c>
      <c r="L1981" s="224" t="s">
        <v>4431</v>
      </c>
      <c r="M1981" s="227">
        <v>45861</v>
      </c>
      <c r="N1981" s="227">
        <v>45867</v>
      </c>
      <c r="O1981" s="227">
        <v>46231</v>
      </c>
      <c r="P1981" s="229">
        <v>51</v>
      </c>
      <c r="Q1981" s="225">
        <v>5000</v>
      </c>
      <c r="R1981" s="232">
        <v>0.08</v>
      </c>
      <c r="S1981" s="225">
        <v>400</v>
      </c>
      <c r="T1981" s="233">
        <v>20400</v>
      </c>
      <c r="U1981" s="233">
        <v>2040</v>
      </c>
      <c r="V1981" s="233">
        <v>0.1</v>
      </c>
      <c r="W1981" s="233">
        <v>10200</v>
      </c>
      <c r="X1981" s="233">
        <v>0.5</v>
      </c>
      <c r="Y1981" s="233">
        <v>5100</v>
      </c>
      <c r="Z1981" s="236">
        <v>0.25</v>
      </c>
      <c r="AA1981" s="233">
        <v>5100</v>
      </c>
      <c r="AB1981" s="233">
        <v>0.25</v>
      </c>
      <c r="AC1981" s="233">
        <v>8160</v>
      </c>
      <c r="AD1981" s="232">
        <v>0.4</v>
      </c>
      <c r="AE1981" s="147">
        <v>2040</v>
      </c>
      <c r="AF1981" s="250"/>
      <c r="AH1981" s="224" t="s">
        <v>50</v>
      </c>
    </row>
    <row r="1982" s="114" customFormat="1" ht="48" spans="1:34">
      <c r="A1982" s="223">
        <v>506</v>
      </c>
      <c r="B1982" s="223" t="s">
        <v>49</v>
      </c>
      <c r="C1982" s="223" t="s">
        <v>4413</v>
      </c>
      <c r="D1982" s="224" t="s">
        <v>50</v>
      </c>
      <c r="E1982" s="224" t="s">
        <v>69</v>
      </c>
      <c r="F1982" s="225" t="s">
        <v>3763</v>
      </c>
      <c r="G1982" s="224" t="s">
        <v>117</v>
      </c>
      <c r="H1982" s="249" t="s">
        <v>4789</v>
      </c>
      <c r="I1982" s="224" t="s">
        <v>4790</v>
      </c>
      <c r="J1982" s="224" t="s">
        <v>4790</v>
      </c>
      <c r="K1982" s="224" t="s">
        <v>4609</v>
      </c>
      <c r="L1982" s="224" t="s">
        <v>4609</v>
      </c>
      <c r="M1982" s="227">
        <v>45735</v>
      </c>
      <c r="N1982" s="227">
        <v>45736</v>
      </c>
      <c r="O1982" s="227">
        <v>46100</v>
      </c>
      <c r="P1982" s="229">
        <v>69</v>
      </c>
      <c r="Q1982" s="225">
        <v>5000</v>
      </c>
      <c r="R1982" s="232">
        <v>0.08</v>
      </c>
      <c r="S1982" s="225">
        <v>400</v>
      </c>
      <c r="T1982" s="233">
        <v>27600</v>
      </c>
      <c r="U1982" s="233">
        <v>2760</v>
      </c>
      <c r="V1982" s="233">
        <v>0.1</v>
      </c>
      <c r="W1982" s="233">
        <v>13800</v>
      </c>
      <c r="X1982" s="233">
        <v>0.5</v>
      </c>
      <c r="Y1982" s="233">
        <v>6900</v>
      </c>
      <c r="Z1982" s="236">
        <v>0.25</v>
      </c>
      <c r="AA1982" s="233">
        <v>6900</v>
      </c>
      <c r="AB1982" s="233">
        <v>0.25</v>
      </c>
      <c r="AC1982" s="233">
        <v>11040</v>
      </c>
      <c r="AD1982" s="232">
        <v>0.4</v>
      </c>
      <c r="AE1982" s="147">
        <v>2760</v>
      </c>
      <c r="AF1982" s="250"/>
      <c r="AH1982" s="224" t="s">
        <v>50</v>
      </c>
    </row>
    <row r="1983" s="114" customFormat="1" ht="48" spans="1:34">
      <c r="A1983" s="223">
        <v>507</v>
      </c>
      <c r="B1983" s="223" t="s">
        <v>49</v>
      </c>
      <c r="C1983" s="223" t="s">
        <v>4420</v>
      </c>
      <c r="D1983" s="224" t="s">
        <v>50</v>
      </c>
      <c r="E1983" s="224" t="s">
        <v>69</v>
      </c>
      <c r="F1983" s="225" t="s">
        <v>3763</v>
      </c>
      <c r="G1983" s="224" t="s">
        <v>117</v>
      </c>
      <c r="H1983" s="249" t="s">
        <v>4791</v>
      </c>
      <c r="I1983" s="224" t="s">
        <v>4792</v>
      </c>
      <c r="J1983" s="224" t="s">
        <v>4792</v>
      </c>
      <c r="K1983" s="224" t="s">
        <v>4423</v>
      </c>
      <c r="L1983" s="224" t="s">
        <v>4423</v>
      </c>
      <c r="M1983" s="227">
        <v>45715</v>
      </c>
      <c r="N1983" s="227">
        <v>45716</v>
      </c>
      <c r="O1983" s="227">
        <v>46080</v>
      </c>
      <c r="P1983" s="229">
        <v>80</v>
      </c>
      <c r="Q1983" s="225">
        <v>5000</v>
      </c>
      <c r="R1983" s="232">
        <v>0.08</v>
      </c>
      <c r="S1983" s="225">
        <v>400</v>
      </c>
      <c r="T1983" s="233">
        <v>32000</v>
      </c>
      <c r="U1983" s="233">
        <v>3200</v>
      </c>
      <c r="V1983" s="233">
        <v>0.1</v>
      </c>
      <c r="W1983" s="233">
        <v>16000</v>
      </c>
      <c r="X1983" s="233">
        <v>0.5</v>
      </c>
      <c r="Y1983" s="233">
        <v>8000</v>
      </c>
      <c r="Z1983" s="236">
        <v>0.25</v>
      </c>
      <c r="AA1983" s="233">
        <v>8000</v>
      </c>
      <c r="AB1983" s="233">
        <v>0.25</v>
      </c>
      <c r="AC1983" s="233">
        <v>12800</v>
      </c>
      <c r="AD1983" s="232">
        <v>0.4</v>
      </c>
      <c r="AE1983" s="147">
        <v>3200</v>
      </c>
      <c r="AF1983" s="250"/>
      <c r="AH1983" s="224" t="s">
        <v>50</v>
      </c>
    </row>
    <row r="1984" s="114" customFormat="1" ht="48" spans="1:34">
      <c r="A1984" s="223">
        <v>508</v>
      </c>
      <c r="B1984" s="223" t="s">
        <v>49</v>
      </c>
      <c r="C1984" s="223" t="s">
        <v>4420</v>
      </c>
      <c r="D1984" s="224" t="s">
        <v>50</v>
      </c>
      <c r="E1984" s="224" t="s">
        <v>69</v>
      </c>
      <c r="F1984" s="225" t="s">
        <v>3763</v>
      </c>
      <c r="G1984" s="224" t="s">
        <v>117</v>
      </c>
      <c r="H1984" s="249" t="s">
        <v>4793</v>
      </c>
      <c r="I1984" s="224" t="s">
        <v>4794</v>
      </c>
      <c r="J1984" s="224" t="s">
        <v>4794</v>
      </c>
      <c r="K1984" s="224" t="s">
        <v>4423</v>
      </c>
      <c r="L1984" s="224" t="s">
        <v>4423</v>
      </c>
      <c r="M1984" s="227">
        <v>45742</v>
      </c>
      <c r="N1984" s="227">
        <v>45747</v>
      </c>
      <c r="O1984" s="227">
        <v>46111</v>
      </c>
      <c r="P1984" s="229">
        <v>39</v>
      </c>
      <c r="Q1984" s="225">
        <v>5000</v>
      </c>
      <c r="R1984" s="232">
        <v>0.08</v>
      </c>
      <c r="S1984" s="225">
        <v>400</v>
      </c>
      <c r="T1984" s="233">
        <v>15600</v>
      </c>
      <c r="U1984" s="233">
        <v>1560</v>
      </c>
      <c r="V1984" s="233">
        <v>0.1</v>
      </c>
      <c r="W1984" s="233">
        <v>7800</v>
      </c>
      <c r="X1984" s="233">
        <v>0.5</v>
      </c>
      <c r="Y1984" s="233">
        <v>3900</v>
      </c>
      <c r="Z1984" s="236">
        <v>0.25</v>
      </c>
      <c r="AA1984" s="233">
        <v>3900</v>
      </c>
      <c r="AB1984" s="233">
        <v>0.25</v>
      </c>
      <c r="AC1984" s="233">
        <v>6240</v>
      </c>
      <c r="AD1984" s="232">
        <v>0.4</v>
      </c>
      <c r="AE1984" s="147">
        <v>1560</v>
      </c>
      <c r="AF1984" s="250"/>
      <c r="AH1984" s="224" t="s">
        <v>50</v>
      </c>
    </row>
    <row r="1985" s="114" customFormat="1" ht="48" spans="1:34">
      <c r="A1985" s="223">
        <v>509</v>
      </c>
      <c r="B1985" s="223" t="s">
        <v>49</v>
      </c>
      <c r="C1985" s="223" t="s">
        <v>4420</v>
      </c>
      <c r="D1985" s="224" t="s">
        <v>50</v>
      </c>
      <c r="E1985" s="224" t="s">
        <v>69</v>
      </c>
      <c r="F1985" s="225" t="s">
        <v>3763</v>
      </c>
      <c r="G1985" s="224" t="s">
        <v>117</v>
      </c>
      <c r="H1985" s="249" t="s">
        <v>4795</v>
      </c>
      <c r="I1985" s="224" t="s">
        <v>4796</v>
      </c>
      <c r="J1985" s="224" t="s">
        <v>4796</v>
      </c>
      <c r="K1985" s="224" t="s">
        <v>4431</v>
      </c>
      <c r="L1985" s="224" t="s">
        <v>4431</v>
      </c>
      <c r="M1985" s="227">
        <v>45825</v>
      </c>
      <c r="N1985" s="227">
        <v>45838</v>
      </c>
      <c r="O1985" s="227">
        <v>46202</v>
      </c>
      <c r="P1985" s="229">
        <v>75</v>
      </c>
      <c r="Q1985" s="225">
        <v>5000</v>
      </c>
      <c r="R1985" s="232">
        <v>0.08</v>
      </c>
      <c r="S1985" s="225">
        <v>400</v>
      </c>
      <c r="T1985" s="233">
        <v>30000</v>
      </c>
      <c r="U1985" s="233">
        <v>3000</v>
      </c>
      <c r="V1985" s="233">
        <v>0.1</v>
      </c>
      <c r="W1985" s="233">
        <v>15000</v>
      </c>
      <c r="X1985" s="233">
        <v>0.5</v>
      </c>
      <c r="Y1985" s="233">
        <v>7500</v>
      </c>
      <c r="Z1985" s="236">
        <v>0.25</v>
      </c>
      <c r="AA1985" s="233">
        <v>7500</v>
      </c>
      <c r="AB1985" s="233">
        <v>0.25</v>
      </c>
      <c r="AC1985" s="233">
        <v>12000</v>
      </c>
      <c r="AD1985" s="232">
        <v>0.4</v>
      </c>
      <c r="AE1985" s="147">
        <v>3000</v>
      </c>
      <c r="AF1985" s="250"/>
      <c r="AH1985" s="224" t="s">
        <v>50</v>
      </c>
    </row>
    <row r="1986" s="114" customFormat="1" ht="48" spans="1:34">
      <c r="A1986" s="223">
        <v>510</v>
      </c>
      <c r="B1986" s="223" t="s">
        <v>49</v>
      </c>
      <c r="C1986" s="223" t="s">
        <v>4420</v>
      </c>
      <c r="D1986" s="224" t="s">
        <v>50</v>
      </c>
      <c r="E1986" s="224" t="s">
        <v>69</v>
      </c>
      <c r="F1986" s="225" t="s">
        <v>3763</v>
      </c>
      <c r="G1986" s="224" t="s">
        <v>117</v>
      </c>
      <c r="H1986" s="249" t="s">
        <v>4797</v>
      </c>
      <c r="I1986" s="224" t="s">
        <v>4798</v>
      </c>
      <c r="J1986" s="224" t="s">
        <v>4798</v>
      </c>
      <c r="K1986" s="224" t="s">
        <v>4423</v>
      </c>
      <c r="L1986" s="224" t="s">
        <v>4423</v>
      </c>
      <c r="M1986" s="227">
        <v>45740</v>
      </c>
      <c r="N1986" s="227">
        <v>45745</v>
      </c>
      <c r="O1986" s="227">
        <v>46109</v>
      </c>
      <c r="P1986" s="229">
        <v>877</v>
      </c>
      <c r="Q1986" s="225">
        <v>5000</v>
      </c>
      <c r="R1986" s="232">
        <v>0.08</v>
      </c>
      <c r="S1986" s="225">
        <v>400</v>
      </c>
      <c r="T1986" s="233">
        <v>350800</v>
      </c>
      <c r="U1986" s="233">
        <v>35080</v>
      </c>
      <c r="V1986" s="233">
        <v>0.1</v>
      </c>
      <c r="W1986" s="233">
        <v>175400</v>
      </c>
      <c r="X1986" s="233">
        <v>0.5</v>
      </c>
      <c r="Y1986" s="233">
        <v>87700</v>
      </c>
      <c r="Z1986" s="236">
        <v>0.25</v>
      </c>
      <c r="AA1986" s="233">
        <v>87700</v>
      </c>
      <c r="AB1986" s="233">
        <v>0.25</v>
      </c>
      <c r="AC1986" s="233">
        <v>140320</v>
      </c>
      <c r="AD1986" s="232">
        <v>0.4</v>
      </c>
      <c r="AE1986" s="147">
        <v>35080</v>
      </c>
      <c r="AF1986" s="250"/>
      <c r="AH1986" s="224" t="s">
        <v>50</v>
      </c>
    </row>
    <row r="1987" s="114" customFormat="1" ht="48" spans="1:34">
      <c r="A1987" s="223">
        <v>511</v>
      </c>
      <c r="B1987" s="223" t="s">
        <v>49</v>
      </c>
      <c r="C1987" s="223" t="s">
        <v>4420</v>
      </c>
      <c r="D1987" s="224" t="s">
        <v>50</v>
      </c>
      <c r="E1987" s="224" t="s">
        <v>69</v>
      </c>
      <c r="F1987" s="225" t="s">
        <v>3763</v>
      </c>
      <c r="G1987" s="224" t="s">
        <v>117</v>
      </c>
      <c r="H1987" s="249" t="s">
        <v>4799</v>
      </c>
      <c r="I1987" s="224" t="s">
        <v>4800</v>
      </c>
      <c r="J1987" s="224" t="s">
        <v>4800</v>
      </c>
      <c r="K1987" s="224" t="s">
        <v>4431</v>
      </c>
      <c r="L1987" s="224" t="s">
        <v>4431</v>
      </c>
      <c r="M1987" s="227">
        <v>45709</v>
      </c>
      <c r="N1987" s="227">
        <v>45713</v>
      </c>
      <c r="O1987" s="227">
        <v>46077</v>
      </c>
      <c r="P1987" s="229">
        <v>35</v>
      </c>
      <c r="Q1987" s="225">
        <v>5000</v>
      </c>
      <c r="R1987" s="232">
        <v>0.08</v>
      </c>
      <c r="S1987" s="225">
        <v>400</v>
      </c>
      <c r="T1987" s="233">
        <v>14000</v>
      </c>
      <c r="U1987" s="233">
        <v>1400</v>
      </c>
      <c r="V1987" s="233">
        <v>0.1</v>
      </c>
      <c r="W1987" s="233">
        <v>7000</v>
      </c>
      <c r="X1987" s="233">
        <v>0.5</v>
      </c>
      <c r="Y1987" s="233">
        <v>3500</v>
      </c>
      <c r="Z1987" s="236">
        <v>0.25</v>
      </c>
      <c r="AA1987" s="233">
        <v>3500</v>
      </c>
      <c r="AB1987" s="233">
        <v>0.25</v>
      </c>
      <c r="AC1987" s="233">
        <v>5600</v>
      </c>
      <c r="AD1987" s="232">
        <v>0.4</v>
      </c>
      <c r="AE1987" s="147">
        <v>1400</v>
      </c>
      <c r="AF1987" s="250"/>
      <c r="AH1987" s="224" t="s">
        <v>50</v>
      </c>
    </row>
    <row r="1988" s="114" customFormat="1" ht="48" spans="1:34">
      <c r="A1988" s="223">
        <v>512</v>
      </c>
      <c r="B1988" s="223" t="s">
        <v>49</v>
      </c>
      <c r="C1988" s="223" t="s">
        <v>4420</v>
      </c>
      <c r="D1988" s="224" t="s">
        <v>50</v>
      </c>
      <c r="E1988" s="224" t="s">
        <v>69</v>
      </c>
      <c r="F1988" s="225" t="s">
        <v>3763</v>
      </c>
      <c r="G1988" s="224" t="s">
        <v>117</v>
      </c>
      <c r="H1988" s="249" t="s">
        <v>4801</v>
      </c>
      <c r="I1988" s="224" t="s">
        <v>4802</v>
      </c>
      <c r="J1988" s="224" t="s">
        <v>4802</v>
      </c>
      <c r="K1988" s="224" t="s">
        <v>4423</v>
      </c>
      <c r="L1988" s="224" t="s">
        <v>4423</v>
      </c>
      <c r="M1988" s="227">
        <v>45742</v>
      </c>
      <c r="N1988" s="227">
        <v>45747</v>
      </c>
      <c r="O1988" s="227">
        <v>46111</v>
      </c>
      <c r="P1988" s="229">
        <v>39</v>
      </c>
      <c r="Q1988" s="225">
        <v>5000</v>
      </c>
      <c r="R1988" s="232">
        <v>0.08</v>
      </c>
      <c r="S1988" s="225">
        <v>400</v>
      </c>
      <c r="T1988" s="233">
        <v>15600</v>
      </c>
      <c r="U1988" s="233">
        <v>1560</v>
      </c>
      <c r="V1988" s="233">
        <v>0.1</v>
      </c>
      <c r="W1988" s="233">
        <v>7800</v>
      </c>
      <c r="X1988" s="233">
        <v>0.5</v>
      </c>
      <c r="Y1988" s="233">
        <v>3900</v>
      </c>
      <c r="Z1988" s="236">
        <v>0.25</v>
      </c>
      <c r="AA1988" s="233">
        <v>3900</v>
      </c>
      <c r="AB1988" s="233">
        <v>0.25</v>
      </c>
      <c r="AC1988" s="233">
        <v>6240</v>
      </c>
      <c r="AD1988" s="232">
        <v>0.4</v>
      </c>
      <c r="AE1988" s="147">
        <v>1560</v>
      </c>
      <c r="AF1988" s="250"/>
      <c r="AH1988" s="224" t="s">
        <v>50</v>
      </c>
    </row>
    <row r="1989" s="114" customFormat="1" ht="48" spans="1:34">
      <c r="A1989" s="223">
        <v>513</v>
      </c>
      <c r="B1989" s="223" t="s">
        <v>49</v>
      </c>
      <c r="C1989" s="223" t="s">
        <v>4803</v>
      </c>
      <c r="D1989" s="224" t="s">
        <v>50</v>
      </c>
      <c r="E1989" s="224" t="s">
        <v>69</v>
      </c>
      <c r="F1989" s="225" t="s">
        <v>3763</v>
      </c>
      <c r="G1989" s="224" t="s">
        <v>117</v>
      </c>
      <c r="H1989" s="249" t="s">
        <v>4804</v>
      </c>
      <c r="I1989" s="224" t="s">
        <v>4805</v>
      </c>
      <c r="J1989" s="224" t="s">
        <v>4805</v>
      </c>
      <c r="K1989" s="224" t="s">
        <v>4806</v>
      </c>
      <c r="L1989" s="224" t="s">
        <v>4806</v>
      </c>
      <c r="M1989" s="227">
        <v>46010</v>
      </c>
      <c r="N1989" s="227">
        <v>46011</v>
      </c>
      <c r="O1989" s="227">
        <v>46265</v>
      </c>
      <c r="P1989" s="229">
        <v>55</v>
      </c>
      <c r="Q1989" s="225">
        <v>5000</v>
      </c>
      <c r="R1989" s="232">
        <v>0.08</v>
      </c>
      <c r="S1989" s="225">
        <v>400</v>
      </c>
      <c r="T1989" s="233">
        <v>22000</v>
      </c>
      <c r="U1989" s="233">
        <v>2200</v>
      </c>
      <c r="V1989" s="233">
        <v>0.1</v>
      </c>
      <c r="W1989" s="233">
        <v>11000</v>
      </c>
      <c r="X1989" s="233">
        <v>0.5</v>
      </c>
      <c r="Y1989" s="233">
        <v>5500</v>
      </c>
      <c r="Z1989" s="236">
        <v>0.25</v>
      </c>
      <c r="AA1989" s="233">
        <v>5500</v>
      </c>
      <c r="AB1989" s="233">
        <v>0.25</v>
      </c>
      <c r="AC1989" s="233">
        <v>8800</v>
      </c>
      <c r="AD1989" s="232">
        <v>0.4</v>
      </c>
      <c r="AE1989" s="147">
        <v>2200</v>
      </c>
      <c r="AF1989" s="250"/>
      <c r="AH1989" s="224" t="s">
        <v>50</v>
      </c>
    </row>
    <row r="1990" s="114" customFormat="1" ht="48" spans="1:34">
      <c r="A1990" s="223">
        <v>514</v>
      </c>
      <c r="B1990" s="223" t="s">
        <v>49</v>
      </c>
      <c r="C1990" s="223" t="s">
        <v>4420</v>
      </c>
      <c r="D1990" s="224" t="s">
        <v>50</v>
      </c>
      <c r="E1990" s="224" t="s">
        <v>69</v>
      </c>
      <c r="F1990" s="225" t="s">
        <v>3763</v>
      </c>
      <c r="G1990" s="224" t="s">
        <v>117</v>
      </c>
      <c r="H1990" s="249" t="s">
        <v>4807</v>
      </c>
      <c r="I1990" s="224" t="s">
        <v>4808</v>
      </c>
      <c r="J1990" s="224" t="s">
        <v>4808</v>
      </c>
      <c r="K1990" s="224" t="s">
        <v>4423</v>
      </c>
      <c r="L1990" s="224" t="s">
        <v>4423</v>
      </c>
      <c r="M1990" s="227">
        <v>45737</v>
      </c>
      <c r="N1990" s="227">
        <v>45739</v>
      </c>
      <c r="O1990" s="227">
        <v>46103</v>
      </c>
      <c r="P1990" s="229">
        <v>32</v>
      </c>
      <c r="Q1990" s="225">
        <v>5000</v>
      </c>
      <c r="R1990" s="232">
        <v>0.08</v>
      </c>
      <c r="S1990" s="225">
        <v>400</v>
      </c>
      <c r="T1990" s="233">
        <v>12800</v>
      </c>
      <c r="U1990" s="233">
        <v>1280</v>
      </c>
      <c r="V1990" s="233">
        <v>0.1</v>
      </c>
      <c r="W1990" s="233">
        <v>6400</v>
      </c>
      <c r="X1990" s="233">
        <v>0.5</v>
      </c>
      <c r="Y1990" s="233">
        <v>3200</v>
      </c>
      <c r="Z1990" s="236">
        <v>0.25</v>
      </c>
      <c r="AA1990" s="233">
        <v>3200</v>
      </c>
      <c r="AB1990" s="233">
        <v>0.25</v>
      </c>
      <c r="AC1990" s="233">
        <v>5120</v>
      </c>
      <c r="AD1990" s="232">
        <v>0.4</v>
      </c>
      <c r="AE1990" s="147">
        <v>1280</v>
      </c>
      <c r="AF1990" s="250"/>
      <c r="AH1990" s="224" t="s">
        <v>50</v>
      </c>
    </row>
    <row r="1991" s="114" customFormat="1" ht="48" spans="1:34">
      <c r="A1991" s="223">
        <v>515</v>
      </c>
      <c r="B1991" s="223" t="s">
        <v>49</v>
      </c>
      <c r="C1991" s="223" t="s">
        <v>4748</v>
      </c>
      <c r="D1991" s="224" t="s">
        <v>50</v>
      </c>
      <c r="E1991" s="224" t="s">
        <v>69</v>
      </c>
      <c r="F1991" s="225" t="s">
        <v>3763</v>
      </c>
      <c r="G1991" s="224" t="s">
        <v>117</v>
      </c>
      <c r="H1991" s="249" t="s">
        <v>4809</v>
      </c>
      <c r="I1991" s="224" t="s">
        <v>4810</v>
      </c>
      <c r="J1991" s="224" t="s">
        <v>4810</v>
      </c>
      <c r="K1991" s="224" t="s">
        <v>4751</v>
      </c>
      <c r="L1991" s="224" t="s">
        <v>4751</v>
      </c>
      <c r="M1991" s="227">
        <v>45744</v>
      </c>
      <c r="N1991" s="227">
        <v>45747</v>
      </c>
      <c r="O1991" s="227">
        <v>46111</v>
      </c>
      <c r="P1991" s="229">
        <v>24</v>
      </c>
      <c r="Q1991" s="225">
        <v>5000</v>
      </c>
      <c r="R1991" s="232">
        <v>0.08</v>
      </c>
      <c r="S1991" s="225">
        <v>400</v>
      </c>
      <c r="T1991" s="233">
        <v>9600</v>
      </c>
      <c r="U1991" s="233">
        <v>960</v>
      </c>
      <c r="V1991" s="233">
        <v>0.1</v>
      </c>
      <c r="W1991" s="233">
        <v>4800</v>
      </c>
      <c r="X1991" s="233">
        <v>0.5</v>
      </c>
      <c r="Y1991" s="233">
        <v>2400</v>
      </c>
      <c r="Z1991" s="236">
        <v>0.25</v>
      </c>
      <c r="AA1991" s="233">
        <v>2400</v>
      </c>
      <c r="AB1991" s="233">
        <v>0.25</v>
      </c>
      <c r="AC1991" s="233">
        <v>3840</v>
      </c>
      <c r="AD1991" s="232">
        <v>0.4</v>
      </c>
      <c r="AE1991" s="147">
        <v>960</v>
      </c>
      <c r="AF1991" s="250"/>
      <c r="AH1991" s="224" t="s">
        <v>50</v>
      </c>
    </row>
    <row r="1992" s="114" customFormat="1" ht="48" spans="1:34">
      <c r="A1992" s="223">
        <v>516</v>
      </c>
      <c r="B1992" s="223" t="s">
        <v>49</v>
      </c>
      <c r="C1992" s="223" t="s">
        <v>4420</v>
      </c>
      <c r="D1992" s="224" t="s">
        <v>50</v>
      </c>
      <c r="E1992" s="224" t="s">
        <v>69</v>
      </c>
      <c r="F1992" s="225" t="s">
        <v>3763</v>
      </c>
      <c r="G1992" s="224" t="s">
        <v>117</v>
      </c>
      <c r="H1992" s="249" t="s">
        <v>4811</v>
      </c>
      <c r="I1992" s="224" t="s">
        <v>4812</v>
      </c>
      <c r="J1992" s="224" t="s">
        <v>4812</v>
      </c>
      <c r="K1992" s="224" t="s">
        <v>4431</v>
      </c>
      <c r="L1992" s="224" t="s">
        <v>4431</v>
      </c>
      <c r="M1992" s="227">
        <v>45864</v>
      </c>
      <c r="N1992" s="227">
        <v>45867</v>
      </c>
      <c r="O1992" s="227">
        <v>46231</v>
      </c>
      <c r="P1992" s="229">
        <v>180</v>
      </c>
      <c r="Q1992" s="225">
        <v>5000</v>
      </c>
      <c r="R1992" s="232">
        <v>0.08</v>
      </c>
      <c r="S1992" s="225">
        <v>400</v>
      </c>
      <c r="T1992" s="233">
        <v>72000</v>
      </c>
      <c r="U1992" s="233">
        <v>7200</v>
      </c>
      <c r="V1992" s="233">
        <v>0.1</v>
      </c>
      <c r="W1992" s="233">
        <v>36000</v>
      </c>
      <c r="X1992" s="233">
        <v>0.5</v>
      </c>
      <c r="Y1992" s="233">
        <v>18000</v>
      </c>
      <c r="Z1992" s="236">
        <v>0.25</v>
      </c>
      <c r="AA1992" s="233">
        <v>18000</v>
      </c>
      <c r="AB1992" s="233">
        <v>0.25</v>
      </c>
      <c r="AC1992" s="233">
        <v>28800</v>
      </c>
      <c r="AD1992" s="232">
        <v>0.4</v>
      </c>
      <c r="AE1992" s="147">
        <v>7200</v>
      </c>
      <c r="AF1992" s="250"/>
      <c r="AH1992" s="224" t="s">
        <v>50</v>
      </c>
    </row>
    <row r="1993" s="114" customFormat="1" ht="48" spans="1:34">
      <c r="A1993" s="223">
        <v>517</v>
      </c>
      <c r="B1993" s="223" t="s">
        <v>49</v>
      </c>
      <c r="C1993" s="223" t="s">
        <v>4420</v>
      </c>
      <c r="D1993" s="224" t="s">
        <v>50</v>
      </c>
      <c r="E1993" s="224" t="s">
        <v>69</v>
      </c>
      <c r="F1993" s="225" t="s">
        <v>3763</v>
      </c>
      <c r="G1993" s="224" t="s">
        <v>117</v>
      </c>
      <c r="H1993" s="249" t="s">
        <v>4813</v>
      </c>
      <c r="I1993" s="224" t="s">
        <v>4814</v>
      </c>
      <c r="J1993" s="224" t="s">
        <v>4814</v>
      </c>
      <c r="K1993" s="224" t="s">
        <v>4815</v>
      </c>
      <c r="L1993" s="224" t="s">
        <v>4815</v>
      </c>
      <c r="M1993" s="227">
        <v>46006</v>
      </c>
      <c r="N1993" s="227">
        <v>46007</v>
      </c>
      <c r="O1993" s="227">
        <v>46371</v>
      </c>
      <c r="P1993" s="229">
        <v>96</v>
      </c>
      <c r="Q1993" s="225">
        <v>5000</v>
      </c>
      <c r="R1993" s="232">
        <v>0.08</v>
      </c>
      <c r="S1993" s="225">
        <v>400</v>
      </c>
      <c r="T1993" s="233">
        <v>38400</v>
      </c>
      <c r="U1993" s="233">
        <v>3840</v>
      </c>
      <c r="V1993" s="233">
        <v>0.1</v>
      </c>
      <c r="W1993" s="233">
        <v>19200</v>
      </c>
      <c r="X1993" s="233">
        <v>0.5</v>
      </c>
      <c r="Y1993" s="233">
        <v>9600</v>
      </c>
      <c r="Z1993" s="236">
        <v>0.25</v>
      </c>
      <c r="AA1993" s="233">
        <v>9600</v>
      </c>
      <c r="AB1993" s="233">
        <v>0.25</v>
      </c>
      <c r="AC1993" s="233">
        <v>15360</v>
      </c>
      <c r="AD1993" s="232">
        <v>0.4</v>
      </c>
      <c r="AE1993" s="147">
        <v>3840</v>
      </c>
      <c r="AF1993" s="250"/>
      <c r="AH1993" s="224" t="s">
        <v>50</v>
      </c>
    </row>
    <row r="1994" s="114" customFormat="1" ht="48" spans="1:34">
      <c r="A1994" s="223">
        <v>518</v>
      </c>
      <c r="B1994" s="223" t="s">
        <v>49</v>
      </c>
      <c r="C1994" s="223" t="s">
        <v>4413</v>
      </c>
      <c r="D1994" s="224" t="s">
        <v>50</v>
      </c>
      <c r="E1994" s="224" t="s">
        <v>69</v>
      </c>
      <c r="F1994" s="225" t="s">
        <v>3763</v>
      </c>
      <c r="G1994" s="224" t="s">
        <v>117</v>
      </c>
      <c r="H1994" s="249" t="s">
        <v>4816</v>
      </c>
      <c r="I1994" s="224" t="s">
        <v>4817</v>
      </c>
      <c r="J1994" s="224" t="s">
        <v>4817</v>
      </c>
      <c r="K1994" s="224" t="s">
        <v>4628</v>
      </c>
      <c r="L1994" s="224" t="s">
        <v>4628</v>
      </c>
      <c r="M1994" s="227">
        <v>45741</v>
      </c>
      <c r="N1994" s="227">
        <v>45747</v>
      </c>
      <c r="O1994" s="227">
        <v>46111</v>
      </c>
      <c r="P1994" s="229">
        <v>38</v>
      </c>
      <c r="Q1994" s="225">
        <v>5000</v>
      </c>
      <c r="R1994" s="232">
        <v>0.08</v>
      </c>
      <c r="S1994" s="225">
        <v>400</v>
      </c>
      <c r="T1994" s="233">
        <v>15200</v>
      </c>
      <c r="U1994" s="233">
        <v>1520</v>
      </c>
      <c r="V1994" s="233">
        <v>0.1</v>
      </c>
      <c r="W1994" s="233">
        <v>7600</v>
      </c>
      <c r="X1994" s="233">
        <v>0.5</v>
      </c>
      <c r="Y1994" s="233">
        <v>3800</v>
      </c>
      <c r="Z1994" s="236">
        <v>0.25</v>
      </c>
      <c r="AA1994" s="233">
        <v>3800</v>
      </c>
      <c r="AB1994" s="233">
        <v>0.25</v>
      </c>
      <c r="AC1994" s="233">
        <v>6080</v>
      </c>
      <c r="AD1994" s="232">
        <v>0.4</v>
      </c>
      <c r="AE1994" s="147">
        <v>1520</v>
      </c>
      <c r="AF1994" s="250"/>
      <c r="AH1994" s="224" t="s">
        <v>50</v>
      </c>
    </row>
    <row r="1995" s="114" customFormat="1" ht="48" spans="1:34">
      <c r="A1995" s="223">
        <v>519</v>
      </c>
      <c r="B1995" s="223" t="s">
        <v>49</v>
      </c>
      <c r="C1995" s="223" t="s">
        <v>4402</v>
      </c>
      <c r="D1995" s="224" t="s">
        <v>50</v>
      </c>
      <c r="E1995" s="224" t="s">
        <v>69</v>
      </c>
      <c r="F1995" s="225" t="s">
        <v>3763</v>
      </c>
      <c r="G1995" s="224" t="s">
        <v>117</v>
      </c>
      <c r="H1995" s="249" t="s">
        <v>4818</v>
      </c>
      <c r="I1995" s="224" t="s">
        <v>4819</v>
      </c>
      <c r="J1995" s="224" t="s">
        <v>4819</v>
      </c>
      <c r="K1995" s="224" t="s">
        <v>4405</v>
      </c>
      <c r="L1995" s="224" t="s">
        <v>4405</v>
      </c>
      <c r="M1995" s="227">
        <v>45743</v>
      </c>
      <c r="N1995" s="227">
        <v>45747</v>
      </c>
      <c r="O1995" s="227">
        <v>46111</v>
      </c>
      <c r="P1995" s="229">
        <v>20</v>
      </c>
      <c r="Q1995" s="225">
        <v>5000</v>
      </c>
      <c r="R1995" s="232">
        <v>0.08</v>
      </c>
      <c r="S1995" s="225">
        <v>400</v>
      </c>
      <c r="T1995" s="233">
        <v>8000</v>
      </c>
      <c r="U1995" s="233">
        <v>800</v>
      </c>
      <c r="V1995" s="233">
        <v>0.1</v>
      </c>
      <c r="W1995" s="233">
        <v>4000</v>
      </c>
      <c r="X1995" s="233">
        <v>0.5</v>
      </c>
      <c r="Y1995" s="233">
        <v>2000</v>
      </c>
      <c r="Z1995" s="236">
        <v>0.25</v>
      </c>
      <c r="AA1995" s="233">
        <v>2000</v>
      </c>
      <c r="AB1995" s="233">
        <v>0.25</v>
      </c>
      <c r="AC1995" s="233">
        <v>3200</v>
      </c>
      <c r="AD1995" s="232">
        <v>0.4</v>
      </c>
      <c r="AE1995" s="147">
        <v>800</v>
      </c>
      <c r="AF1995" s="250"/>
      <c r="AH1995" s="224" t="s">
        <v>50</v>
      </c>
    </row>
    <row r="1996" s="114" customFormat="1" ht="48" spans="1:34">
      <c r="A1996" s="223">
        <v>520</v>
      </c>
      <c r="B1996" s="223" t="s">
        <v>49</v>
      </c>
      <c r="C1996" s="223" t="s">
        <v>4402</v>
      </c>
      <c r="D1996" s="224" t="s">
        <v>50</v>
      </c>
      <c r="E1996" s="224" t="s">
        <v>69</v>
      </c>
      <c r="F1996" s="225" t="s">
        <v>3763</v>
      </c>
      <c r="G1996" s="224" t="s">
        <v>117</v>
      </c>
      <c r="H1996" s="249" t="s">
        <v>4820</v>
      </c>
      <c r="I1996" s="224" t="s">
        <v>4821</v>
      </c>
      <c r="J1996" s="224" t="s">
        <v>4821</v>
      </c>
      <c r="K1996" s="224" t="s">
        <v>4405</v>
      </c>
      <c r="L1996" s="224" t="s">
        <v>4405</v>
      </c>
      <c r="M1996" s="227">
        <v>45706</v>
      </c>
      <c r="N1996" s="227">
        <v>45716</v>
      </c>
      <c r="O1996" s="227">
        <v>46080</v>
      </c>
      <c r="P1996" s="229">
        <v>30</v>
      </c>
      <c r="Q1996" s="225">
        <v>5000</v>
      </c>
      <c r="R1996" s="232">
        <v>0.08</v>
      </c>
      <c r="S1996" s="225">
        <v>400</v>
      </c>
      <c r="T1996" s="233">
        <v>12000</v>
      </c>
      <c r="U1996" s="233">
        <v>1200</v>
      </c>
      <c r="V1996" s="233">
        <v>0.1</v>
      </c>
      <c r="W1996" s="233">
        <v>6000</v>
      </c>
      <c r="X1996" s="233">
        <v>0.5</v>
      </c>
      <c r="Y1996" s="233">
        <v>3000</v>
      </c>
      <c r="Z1996" s="236">
        <v>0.25</v>
      </c>
      <c r="AA1996" s="233">
        <v>3000</v>
      </c>
      <c r="AB1996" s="233">
        <v>0.25</v>
      </c>
      <c r="AC1996" s="233">
        <v>4800</v>
      </c>
      <c r="AD1996" s="232">
        <v>0.4</v>
      </c>
      <c r="AE1996" s="147">
        <v>1200</v>
      </c>
      <c r="AF1996" s="250"/>
      <c r="AH1996" s="224" t="s">
        <v>50</v>
      </c>
    </row>
    <row r="1997" s="114" customFormat="1" ht="48" spans="1:34">
      <c r="A1997" s="223">
        <v>521</v>
      </c>
      <c r="B1997" s="223" t="s">
        <v>49</v>
      </c>
      <c r="C1997" s="223" t="s">
        <v>4420</v>
      </c>
      <c r="D1997" s="224" t="s">
        <v>50</v>
      </c>
      <c r="E1997" s="224" t="s">
        <v>69</v>
      </c>
      <c r="F1997" s="225" t="s">
        <v>3763</v>
      </c>
      <c r="G1997" s="224" t="s">
        <v>117</v>
      </c>
      <c r="H1997" s="249" t="s">
        <v>4822</v>
      </c>
      <c r="I1997" s="224" t="s">
        <v>4823</v>
      </c>
      <c r="J1997" s="224" t="s">
        <v>4823</v>
      </c>
      <c r="K1997" s="224" t="s">
        <v>4423</v>
      </c>
      <c r="L1997" s="224" t="s">
        <v>4423</v>
      </c>
      <c r="M1997" s="227">
        <v>45811</v>
      </c>
      <c r="N1997" s="227">
        <v>45814</v>
      </c>
      <c r="O1997" s="227">
        <v>46178</v>
      </c>
      <c r="P1997" s="229">
        <v>78</v>
      </c>
      <c r="Q1997" s="225">
        <v>5000</v>
      </c>
      <c r="R1997" s="232">
        <v>0.08</v>
      </c>
      <c r="S1997" s="225">
        <v>400</v>
      </c>
      <c r="T1997" s="233">
        <v>31200</v>
      </c>
      <c r="U1997" s="233">
        <v>3120</v>
      </c>
      <c r="V1997" s="233">
        <v>0.1</v>
      </c>
      <c r="W1997" s="233">
        <v>15600</v>
      </c>
      <c r="X1997" s="233">
        <v>0.5</v>
      </c>
      <c r="Y1997" s="233">
        <v>7800</v>
      </c>
      <c r="Z1997" s="236">
        <v>0.25</v>
      </c>
      <c r="AA1997" s="233">
        <v>7800</v>
      </c>
      <c r="AB1997" s="233">
        <v>0.25</v>
      </c>
      <c r="AC1997" s="233">
        <v>12480</v>
      </c>
      <c r="AD1997" s="232">
        <v>0.4</v>
      </c>
      <c r="AE1997" s="147">
        <v>3120</v>
      </c>
      <c r="AF1997" s="250"/>
      <c r="AH1997" s="224" t="s">
        <v>50</v>
      </c>
    </row>
    <row r="1998" s="114" customFormat="1" ht="48" spans="1:34">
      <c r="A1998" s="223">
        <v>522</v>
      </c>
      <c r="B1998" s="223" t="s">
        <v>49</v>
      </c>
      <c r="C1998" s="223" t="s">
        <v>4413</v>
      </c>
      <c r="D1998" s="224" t="s">
        <v>50</v>
      </c>
      <c r="E1998" s="224" t="s">
        <v>69</v>
      </c>
      <c r="F1998" s="225" t="s">
        <v>3763</v>
      </c>
      <c r="G1998" s="224" t="s">
        <v>117</v>
      </c>
      <c r="H1998" s="249" t="s">
        <v>4824</v>
      </c>
      <c r="I1998" s="224" t="s">
        <v>4825</v>
      </c>
      <c r="J1998" s="224" t="s">
        <v>4825</v>
      </c>
      <c r="K1998" s="224" t="s">
        <v>4426</v>
      </c>
      <c r="L1998" s="224" t="s">
        <v>4426</v>
      </c>
      <c r="M1998" s="227">
        <v>45827</v>
      </c>
      <c r="N1998" s="227">
        <v>45826</v>
      </c>
      <c r="O1998" s="227">
        <v>46190</v>
      </c>
      <c r="P1998" s="229">
        <v>38</v>
      </c>
      <c r="Q1998" s="225">
        <v>5000</v>
      </c>
      <c r="R1998" s="232">
        <v>0.08</v>
      </c>
      <c r="S1998" s="225">
        <v>400</v>
      </c>
      <c r="T1998" s="233">
        <v>15200</v>
      </c>
      <c r="U1998" s="233">
        <v>1520</v>
      </c>
      <c r="V1998" s="233">
        <v>0.1</v>
      </c>
      <c r="W1998" s="233">
        <v>7600</v>
      </c>
      <c r="X1998" s="233">
        <v>0.5</v>
      </c>
      <c r="Y1998" s="233">
        <v>3800</v>
      </c>
      <c r="Z1998" s="236">
        <v>0.25</v>
      </c>
      <c r="AA1998" s="233">
        <v>3800</v>
      </c>
      <c r="AB1998" s="233">
        <v>0.25</v>
      </c>
      <c r="AC1998" s="233">
        <v>6080</v>
      </c>
      <c r="AD1998" s="232">
        <v>0.4</v>
      </c>
      <c r="AE1998" s="147">
        <v>1520</v>
      </c>
      <c r="AF1998" s="250"/>
      <c r="AH1998" s="224" t="s">
        <v>50</v>
      </c>
    </row>
    <row r="1999" s="114" customFormat="1" ht="48" spans="1:34">
      <c r="A1999" s="223">
        <v>523</v>
      </c>
      <c r="B1999" s="223" t="s">
        <v>49</v>
      </c>
      <c r="C1999" s="223" t="s">
        <v>4413</v>
      </c>
      <c r="D1999" s="224" t="s">
        <v>50</v>
      </c>
      <c r="E1999" s="224" t="s">
        <v>69</v>
      </c>
      <c r="F1999" s="225" t="s">
        <v>3763</v>
      </c>
      <c r="G1999" s="224" t="s">
        <v>117</v>
      </c>
      <c r="H1999" s="249" t="s">
        <v>4826</v>
      </c>
      <c r="I1999" s="224" t="s">
        <v>4827</v>
      </c>
      <c r="J1999" s="224" t="s">
        <v>4827</v>
      </c>
      <c r="K1999" s="224" t="s">
        <v>4426</v>
      </c>
      <c r="L1999" s="224" t="s">
        <v>4426</v>
      </c>
      <c r="M1999" s="227">
        <v>45715</v>
      </c>
      <c r="N1999" s="227">
        <v>45716</v>
      </c>
      <c r="O1999" s="227">
        <v>46080</v>
      </c>
      <c r="P1999" s="229">
        <v>28</v>
      </c>
      <c r="Q1999" s="225">
        <v>5000</v>
      </c>
      <c r="R1999" s="232">
        <v>0.08</v>
      </c>
      <c r="S1999" s="225">
        <v>400</v>
      </c>
      <c r="T1999" s="233">
        <v>11200</v>
      </c>
      <c r="U1999" s="233">
        <v>1120</v>
      </c>
      <c r="V1999" s="233">
        <v>0.1</v>
      </c>
      <c r="W1999" s="233">
        <v>5600</v>
      </c>
      <c r="X1999" s="233">
        <v>0.5</v>
      </c>
      <c r="Y1999" s="233">
        <v>2800</v>
      </c>
      <c r="Z1999" s="236">
        <v>0.25</v>
      </c>
      <c r="AA1999" s="233">
        <v>2800</v>
      </c>
      <c r="AB1999" s="233">
        <v>0.25</v>
      </c>
      <c r="AC1999" s="233">
        <v>4480</v>
      </c>
      <c r="AD1999" s="232">
        <v>0.4</v>
      </c>
      <c r="AE1999" s="147">
        <v>1120</v>
      </c>
      <c r="AF1999" s="250"/>
      <c r="AH1999" s="224" t="s">
        <v>50</v>
      </c>
    </row>
    <row r="2000" s="114" customFormat="1" ht="48" spans="1:34">
      <c r="A2000" s="223">
        <v>524</v>
      </c>
      <c r="B2000" s="223" t="s">
        <v>49</v>
      </c>
      <c r="C2000" s="223" t="s">
        <v>4564</v>
      </c>
      <c r="D2000" s="224" t="s">
        <v>50</v>
      </c>
      <c r="E2000" s="224" t="s">
        <v>69</v>
      </c>
      <c r="F2000" s="225" t="s">
        <v>3763</v>
      </c>
      <c r="G2000" s="224" t="s">
        <v>117</v>
      </c>
      <c r="H2000" s="249" t="s">
        <v>4828</v>
      </c>
      <c r="I2000" s="224" t="s">
        <v>4829</v>
      </c>
      <c r="J2000" s="224" t="s">
        <v>4829</v>
      </c>
      <c r="K2000" s="224" t="s">
        <v>4830</v>
      </c>
      <c r="L2000" s="224" t="s">
        <v>4830</v>
      </c>
      <c r="M2000" s="227">
        <v>45680</v>
      </c>
      <c r="N2000" s="227">
        <v>45684</v>
      </c>
      <c r="O2000" s="227">
        <v>46048</v>
      </c>
      <c r="P2000" s="229">
        <v>128</v>
      </c>
      <c r="Q2000" s="225">
        <v>5000</v>
      </c>
      <c r="R2000" s="232">
        <v>0.08</v>
      </c>
      <c r="S2000" s="225">
        <v>400</v>
      </c>
      <c r="T2000" s="233">
        <v>51200</v>
      </c>
      <c r="U2000" s="233">
        <v>5120</v>
      </c>
      <c r="V2000" s="233">
        <v>0.1</v>
      </c>
      <c r="W2000" s="233">
        <v>25600</v>
      </c>
      <c r="X2000" s="233">
        <v>0.5</v>
      </c>
      <c r="Y2000" s="233">
        <v>12800</v>
      </c>
      <c r="Z2000" s="236">
        <v>0.25</v>
      </c>
      <c r="AA2000" s="233">
        <v>12800</v>
      </c>
      <c r="AB2000" s="233">
        <v>0.25</v>
      </c>
      <c r="AC2000" s="233">
        <v>20480</v>
      </c>
      <c r="AD2000" s="232">
        <v>0.4</v>
      </c>
      <c r="AE2000" s="147">
        <v>5120</v>
      </c>
      <c r="AF2000" s="250"/>
      <c r="AH2000" s="224" t="s">
        <v>50</v>
      </c>
    </row>
    <row r="2001" s="114" customFormat="1" ht="48" spans="1:34">
      <c r="A2001" s="223">
        <v>525</v>
      </c>
      <c r="B2001" s="223" t="s">
        <v>49</v>
      </c>
      <c r="C2001" s="223" t="s">
        <v>4402</v>
      </c>
      <c r="D2001" s="224" t="s">
        <v>50</v>
      </c>
      <c r="E2001" s="224" t="s">
        <v>69</v>
      </c>
      <c r="F2001" s="225" t="s">
        <v>3763</v>
      </c>
      <c r="G2001" s="224" t="s">
        <v>117</v>
      </c>
      <c r="H2001" s="249" t="s">
        <v>4831</v>
      </c>
      <c r="I2001" s="224" t="s">
        <v>4832</v>
      </c>
      <c r="J2001" s="224" t="s">
        <v>4832</v>
      </c>
      <c r="K2001" s="224" t="s">
        <v>4412</v>
      </c>
      <c r="L2001" s="224" t="s">
        <v>4412</v>
      </c>
      <c r="M2001" s="227">
        <v>45712</v>
      </c>
      <c r="N2001" s="227">
        <v>45716</v>
      </c>
      <c r="O2001" s="227">
        <v>46080</v>
      </c>
      <c r="P2001" s="229">
        <v>30</v>
      </c>
      <c r="Q2001" s="225">
        <v>5000</v>
      </c>
      <c r="R2001" s="232">
        <v>0.08</v>
      </c>
      <c r="S2001" s="225">
        <v>400</v>
      </c>
      <c r="T2001" s="233">
        <v>12000</v>
      </c>
      <c r="U2001" s="233">
        <v>1200</v>
      </c>
      <c r="V2001" s="233">
        <v>0.1</v>
      </c>
      <c r="W2001" s="233">
        <v>6000</v>
      </c>
      <c r="X2001" s="233">
        <v>0.5</v>
      </c>
      <c r="Y2001" s="233">
        <v>3000</v>
      </c>
      <c r="Z2001" s="236">
        <v>0.25</v>
      </c>
      <c r="AA2001" s="233">
        <v>3000</v>
      </c>
      <c r="AB2001" s="233">
        <v>0.25</v>
      </c>
      <c r="AC2001" s="233">
        <v>4800</v>
      </c>
      <c r="AD2001" s="232">
        <v>0.4</v>
      </c>
      <c r="AE2001" s="147">
        <v>1200</v>
      </c>
      <c r="AF2001" s="250"/>
      <c r="AH2001" s="224" t="s">
        <v>50</v>
      </c>
    </row>
    <row r="2002" s="114" customFormat="1" ht="48" spans="1:34">
      <c r="A2002" s="223">
        <v>526</v>
      </c>
      <c r="B2002" s="223" t="s">
        <v>49</v>
      </c>
      <c r="C2002" s="223" t="s">
        <v>4402</v>
      </c>
      <c r="D2002" s="224" t="s">
        <v>50</v>
      </c>
      <c r="E2002" s="224" t="s">
        <v>69</v>
      </c>
      <c r="F2002" s="225" t="s">
        <v>3763</v>
      </c>
      <c r="G2002" s="224" t="s">
        <v>117</v>
      </c>
      <c r="H2002" s="249" t="s">
        <v>4833</v>
      </c>
      <c r="I2002" s="224" t="s">
        <v>4834</v>
      </c>
      <c r="J2002" s="224" t="s">
        <v>4834</v>
      </c>
      <c r="K2002" s="224" t="s">
        <v>4405</v>
      </c>
      <c r="L2002" s="224" t="s">
        <v>4405</v>
      </c>
      <c r="M2002" s="227">
        <v>45706</v>
      </c>
      <c r="N2002" s="227">
        <v>45737</v>
      </c>
      <c r="O2002" s="227">
        <v>46101</v>
      </c>
      <c r="P2002" s="229">
        <v>55</v>
      </c>
      <c r="Q2002" s="225">
        <v>5000</v>
      </c>
      <c r="R2002" s="232">
        <v>0.08</v>
      </c>
      <c r="S2002" s="225">
        <v>400</v>
      </c>
      <c r="T2002" s="233">
        <v>22000</v>
      </c>
      <c r="U2002" s="233">
        <v>2200</v>
      </c>
      <c r="V2002" s="233">
        <v>0.1</v>
      </c>
      <c r="W2002" s="233">
        <v>11000</v>
      </c>
      <c r="X2002" s="233">
        <v>0.5</v>
      </c>
      <c r="Y2002" s="233">
        <v>5500</v>
      </c>
      <c r="Z2002" s="236">
        <v>0.25</v>
      </c>
      <c r="AA2002" s="233">
        <v>5500</v>
      </c>
      <c r="AB2002" s="233">
        <v>0.25</v>
      </c>
      <c r="AC2002" s="233">
        <v>8800</v>
      </c>
      <c r="AD2002" s="232">
        <v>0.4</v>
      </c>
      <c r="AE2002" s="147">
        <v>2200</v>
      </c>
      <c r="AF2002" s="250"/>
      <c r="AH2002" s="224" t="s">
        <v>50</v>
      </c>
    </row>
    <row r="2003" s="114" customFormat="1" ht="48" spans="1:34">
      <c r="A2003" s="223">
        <v>527</v>
      </c>
      <c r="B2003" s="223" t="s">
        <v>49</v>
      </c>
      <c r="C2003" s="223" t="s">
        <v>4413</v>
      </c>
      <c r="D2003" s="224" t="s">
        <v>50</v>
      </c>
      <c r="E2003" s="224" t="s">
        <v>69</v>
      </c>
      <c r="F2003" s="225" t="s">
        <v>3763</v>
      </c>
      <c r="G2003" s="224" t="s">
        <v>117</v>
      </c>
      <c r="H2003" s="249" t="s">
        <v>4835</v>
      </c>
      <c r="I2003" s="224" t="s">
        <v>4836</v>
      </c>
      <c r="J2003" s="224" t="s">
        <v>4836</v>
      </c>
      <c r="K2003" s="224" t="s">
        <v>4416</v>
      </c>
      <c r="L2003" s="224" t="s">
        <v>4416</v>
      </c>
      <c r="M2003" s="227">
        <v>45725</v>
      </c>
      <c r="N2003" s="227">
        <v>45726</v>
      </c>
      <c r="O2003" s="227">
        <v>46090</v>
      </c>
      <c r="P2003" s="229">
        <v>75</v>
      </c>
      <c r="Q2003" s="225">
        <v>5000</v>
      </c>
      <c r="R2003" s="232">
        <v>0.08</v>
      </c>
      <c r="S2003" s="225">
        <v>400</v>
      </c>
      <c r="T2003" s="233">
        <v>30000</v>
      </c>
      <c r="U2003" s="233">
        <v>3000</v>
      </c>
      <c r="V2003" s="233">
        <v>0.1</v>
      </c>
      <c r="W2003" s="233">
        <v>15000</v>
      </c>
      <c r="X2003" s="233">
        <v>0.5</v>
      </c>
      <c r="Y2003" s="233">
        <v>7500</v>
      </c>
      <c r="Z2003" s="236">
        <v>0.25</v>
      </c>
      <c r="AA2003" s="233">
        <v>7500</v>
      </c>
      <c r="AB2003" s="233">
        <v>0.25</v>
      </c>
      <c r="AC2003" s="233">
        <v>12000</v>
      </c>
      <c r="AD2003" s="232">
        <v>0.4</v>
      </c>
      <c r="AE2003" s="147">
        <v>3000</v>
      </c>
      <c r="AF2003" s="250"/>
      <c r="AH2003" s="224" t="s">
        <v>50</v>
      </c>
    </row>
    <row r="2004" s="114" customFormat="1" ht="48" spans="1:34">
      <c r="A2004" s="223">
        <v>528</v>
      </c>
      <c r="B2004" s="223" t="s">
        <v>49</v>
      </c>
      <c r="C2004" s="223" t="s">
        <v>4420</v>
      </c>
      <c r="D2004" s="224" t="s">
        <v>50</v>
      </c>
      <c r="E2004" s="224" t="s">
        <v>69</v>
      </c>
      <c r="F2004" s="225" t="s">
        <v>3763</v>
      </c>
      <c r="G2004" s="224" t="s">
        <v>117</v>
      </c>
      <c r="H2004" s="249" t="s">
        <v>4837</v>
      </c>
      <c r="I2004" s="224" t="s">
        <v>4838</v>
      </c>
      <c r="J2004" s="224" t="s">
        <v>4838</v>
      </c>
      <c r="K2004" s="224" t="s">
        <v>4423</v>
      </c>
      <c r="L2004" s="224" t="s">
        <v>4423</v>
      </c>
      <c r="M2004" s="227">
        <v>45684</v>
      </c>
      <c r="N2004" s="227">
        <v>45692</v>
      </c>
      <c r="O2004" s="227">
        <v>46056</v>
      </c>
      <c r="P2004" s="229">
        <v>431</v>
      </c>
      <c r="Q2004" s="225">
        <v>5000</v>
      </c>
      <c r="R2004" s="232">
        <v>0.08</v>
      </c>
      <c r="S2004" s="225">
        <v>400</v>
      </c>
      <c r="T2004" s="233">
        <v>172400</v>
      </c>
      <c r="U2004" s="233">
        <v>17240</v>
      </c>
      <c r="V2004" s="233">
        <v>0.1</v>
      </c>
      <c r="W2004" s="233">
        <v>86200</v>
      </c>
      <c r="X2004" s="233">
        <v>0.5</v>
      </c>
      <c r="Y2004" s="233">
        <v>43100</v>
      </c>
      <c r="Z2004" s="236">
        <v>0.25</v>
      </c>
      <c r="AA2004" s="233">
        <v>43100</v>
      </c>
      <c r="AB2004" s="233">
        <v>0.25</v>
      </c>
      <c r="AC2004" s="233">
        <v>68960</v>
      </c>
      <c r="AD2004" s="232">
        <v>0.4</v>
      </c>
      <c r="AE2004" s="147">
        <v>17240</v>
      </c>
      <c r="AF2004" s="250"/>
      <c r="AH2004" s="224" t="s">
        <v>50</v>
      </c>
    </row>
    <row r="2005" s="114" customFormat="1" ht="48" spans="1:34">
      <c r="A2005" s="223">
        <v>529</v>
      </c>
      <c r="B2005" s="223" t="s">
        <v>49</v>
      </c>
      <c r="C2005" s="223" t="s">
        <v>4420</v>
      </c>
      <c r="D2005" s="224" t="s">
        <v>50</v>
      </c>
      <c r="E2005" s="224" t="s">
        <v>69</v>
      </c>
      <c r="F2005" s="225" t="s">
        <v>3763</v>
      </c>
      <c r="G2005" s="224" t="s">
        <v>117</v>
      </c>
      <c r="H2005" s="249" t="s">
        <v>4839</v>
      </c>
      <c r="I2005" s="224" t="s">
        <v>4840</v>
      </c>
      <c r="J2005" s="224" t="s">
        <v>4840</v>
      </c>
      <c r="K2005" s="224" t="s">
        <v>4431</v>
      </c>
      <c r="L2005" s="224" t="s">
        <v>4431</v>
      </c>
      <c r="M2005" s="227">
        <v>45803</v>
      </c>
      <c r="N2005" s="227">
        <v>45805</v>
      </c>
      <c r="O2005" s="227">
        <v>46169</v>
      </c>
      <c r="P2005" s="229">
        <v>100</v>
      </c>
      <c r="Q2005" s="225">
        <v>5000</v>
      </c>
      <c r="R2005" s="232">
        <v>0.08</v>
      </c>
      <c r="S2005" s="225">
        <v>400</v>
      </c>
      <c r="T2005" s="233">
        <v>40000</v>
      </c>
      <c r="U2005" s="233">
        <v>4000</v>
      </c>
      <c r="V2005" s="233">
        <v>0.1</v>
      </c>
      <c r="W2005" s="233">
        <v>20000</v>
      </c>
      <c r="X2005" s="233">
        <v>0.5</v>
      </c>
      <c r="Y2005" s="233">
        <v>10000</v>
      </c>
      <c r="Z2005" s="236">
        <v>0.25</v>
      </c>
      <c r="AA2005" s="233">
        <v>10000</v>
      </c>
      <c r="AB2005" s="233">
        <v>0.25</v>
      </c>
      <c r="AC2005" s="233">
        <v>16000</v>
      </c>
      <c r="AD2005" s="232">
        <v>0.4</v>
      </c>
      <c r="AE2005" s="147">
        <v>4000</v>
      </c>
      <c r="AF2005" s="250"/>
      <c r="AH2005" s="224" t="s">
        <v>50</v>
      </c>
    </row>
    <row r="2006" s="114" customFormat="1" ht="48" spans="1:34">
      <c r="A2006" s="223">
        <v>530</v>
      </c>
      <c r="B2006" s="223" t="s">
        <v>49</v>
      </c>
      <c r="C2006" s="223" t="s">
        <v>4413</v>
      </c>
      <c r="D2006" s="224" t="s">
        <v>50</v>
      </c>
      <c r="E2006" s="224" t="s">
        <v>69</v>
      </c>
      <c r="F2006" s="225" t="s">
        <v>3763</v>
      </c>
      <c r="G2006" s="224" t="s">
        <v>117</v>
      </c>
      <c r="H2006" s="249" t="s">
        <v>4841</v>
      </c>
      <c r="I2006" s="224" t="s">
        <v>4842</v>
      </c>
      <c r="J2006" s="224" t="s">
        <v>4842</v>
      </c>
      <c r="K2006" s="224" t="s">
        <v>4494</v>
      </c>
      <c r="L2006" s="224" t="s">
        <v>4494</v>
      </c>
      <c r="M2006" s="227">
        <v>45744</v>
      </c>
      <c r="N2006" s="227">
        <v>45747</v>
      </c>
      <c r="O2006" s="227">
        <v>46111</v>
      </c>
      <c r="P2006" s="229">
        <v>466</v>
      </c>
      <c r="Q2006" s="225">
        <v>5000</v>
      </c>
      <c r="R2006" s="232">
        <v>0.08</v>
      </c>
      <c r="S2006" s="225">
        <v>400</v>
      </c>
      <c r="T2006" s="233">
        <v>186400</v>
      </c>
      <c r="U2006" s="233">
        <v>18640</v>
      </c>
      <c r="V2006" s="233">
        <v>0.1</v>
      </c>
      <c r="W2006" s="233">
        <v>93200</v>
      </c>
      <c r="X2006" s="233">
        <v>0.5</v>
      </c>
      <c r="Y2006" s="233">
        <v>46600</v>
      </c>
      <c r="Z2006" s="236">
        <v>0.25</v>
      </c>
      <c r="AA2006" s="233">
        <v>46600</v>
      </c>
      <c r="AB2006" s="233">
        <v>0.25</v>
      </c>
      <c r="AC2006" s="233">
        <v>74560</v>
      </c>
      <c r="AD2006" s="232">
        <v>0.4</v>
      </c>
      <c r="AE2006" s="147">
        <v>18640</v>
      </c>
      <c r="AF2006" s="250"/>
      <c r="AH2006" s="224" t="s">
        <v>50</v>
      </c>
    </row>
    <row r="2007" s="114" customFormat="1" ht="48" spans="1:34">
      <c r="A2007" s="223">
        <v>531</v>
      </c>
      <c r="B2007" s="223" t="s">
        <v>49</v>
      </c>
      <c r="C2007" s="223" t="s">
        <v>4413</v>
      </c>
      <c r="D2007" s="224" t="s">
        <v>50</v>
      </c>
      <c r="E2007" s="224" t="s">
        <v>69</v>
      </c>
      <c r="F2007" s="225" t="s">
        <v>3763</v>
      </c>
      <c r="G2007" s="224" t="s">
        <v>117</v>
      </c>
      <c r="H2007" s="249" t="s">
        <v>4843</v>
      </c>
      <c r="I2007" s="224" t="s">
        <v>4844</v>
      </c>
      <c r="J2007" s="224" t="s">
        <v>4844</v>
      </c>
      <c r="K2007" s="224" t="s">
        <v>4609</v>
      </c>
      <c r="L2007" s="224" t="s">
        <v>4609</v>
      </c>
      <c r="M2007" s="227">
        <v>45735</v>
      </c>
      <c r="N2007" s="227">
        <v>45736</v>
      </c>
      <c r="O2007" s="227">
        <v>46100</v>
      </c>
      <c r="P2007" s="229">
        <v>72</v>
      </c>
      <c r="Q2007" s="225">
        <v>5000</v>
      </c>
      <c r="R2007" s="232">
        <v>0.08</v>
      </c>
      <c r="S2007" s="225">
        <v>400</v>
      </c>
      <c r="T2007" s="233">
        <v>28800</v>
      </c>
      <c r="U2007" s="233">
        <v>2880</v>
      </c>
      <c r="V2007" s="233">
        <v>0.1</v>
      </c>
      <c r="W2007" s="233">
        <v>14400</v>
      </c>
      <c r="X2007" s="233">
        <v>0.5</v>
      </c>
      <c r="Y2007" s="233">
        <v>7200</v>
      </c>
      <c r="Z2007" s="236">
        <v>0.25</v>
      </c>
      <c r="AA2007" s="233">
        <v>7200</v>
      </c>
      <c r="AB2007" s="233">
        <v>0.25</v>
      </c>
      <c r="AC2007" s="233">
        <v>11520</v>
      </c>
      <c r="AD2007" s="232">
        <v>0.4</v>
      </c>
      <c r="AE2007" s="147">
        <v>2880</v>
      </c>
      <c r="AF2007" s="250"/>
      <c r="AH2007" s="224" t="s">
        <v>50</v>
      </c>
    </row>
    <row r="2008" s="114" customFormat="1" ht="48" spans="1:34">
      <c r="A2008" s="223">
        <v>532</v>
      </c>
      <c r="B2008" s="223" t="s">
        <v>49</v>
      </c>
      <c r="C2008" s="223" t="s">
        <v>4420</v>
      </c>
      <c r="D2008" s="224" t="s">
        <v>50</v>
      </c>
      <c r="E2008" s="224" t="s">
        <v>69</v>
      </c>
      <c r="F2008" s="225" t="s">
        <v>3763</v>
      </c>
      <c r="G2008" s="224" t="s">
        <v>117</v>
      </c>
      <c r="H2008" s="249" t="s">
        <v>4845</v>
      </c>
      <c r="I2008" s="224" t="s">
        <v>4846</v>
      </c>
      <c r="J2008" s="224" t="s">
        <v>4846</v>
      </c>
      <c r="K2008" s="224" t="s">
        <v>4423</v>
      </c>
      <c r="L2008" s="224" t="s">
        <v>4423</v>
      </c>
      <c r="M2008" s="227">
        <v>45706</v>
      </c>
      <c r="N2008" s="227">
        <v>45712</v>
      </c>
      <c r="O2008" s="227">
        <v>46076</v>
      </c>
      <c r="P2008" s="229">
        <v>45</v>
      </c>
      <c r="Q2008" s="225">
        <v>5000</v>
      </c>
      <c r="R2008" s="232">
        <v>0.08</v>
      </c>
      <c r="S2008" s="225">
        <v>400</v>
      </c>
      <c r="T2008" s="233">
        <v>18000</v>
      </c>
      <c r="U2008" s="233">
        <v>1800</v>
      </c>
      <c r="V2008" s="233">
        <v>0.1</v>
      </c>
      <c r="W2008" s="233">
        <v>9000</v>
      </c>
      <c r="X2008" s="233">
        <v>0.5</v>
      </c>
      <c r="Y2008" s="233">
        <v>4500</v>
      </c>
      <c r="Z2008" s="236">
        <v>0.25</v>
      </c>
      <c r="AA2008" s="233">
        <v>4500</v>
      </c>
      <c r="AB2008" s="233">
        <v>0.25</v>
      </c>
      <c r="AC2008" s="233">
        <v>7200</v>
      </c>
      <c r="AD2008" s="232">
        <v>0.4</v>
      </c>
      <c r="AE2008" s="147">
        <v>1800</v>
      </c>
      <c r="AF2008" s="250"/>
      <c r="AH2008" s="224" t="s">
        <v>50</v>
      </c>
    </row>
    <row r="2009" s="114" customFormat="1" ht="48" spans="1:34">
      <c r="A2009" s="223">
        <v>533</v>
      </c>
      <c r="B2009" s="223" t="s">
        <v>49</v>
      </c>
      <c r="C2009" s="223" t="s">
        <v>4413</v>
      </c>
      <c r="D2009" s="224" t="s">
        <v>50</v>
      </c>
      <c r="E2009" s="224" t="s">
        <v>69</v>
      </c>
      <c r="F2009" s="225" t="s">
        <v>3763</v>
      </c>
      <c r="G2009" s="224" t="s">
        <v>117</v>
      </c>
      <c r="H2009" s="249" t="s">
        <v>4847</v>
      </c>
      <c r="I2009" s="224" t="s">
        <v>4848</v>
      </c>
      <c r="J2009" s="224" t="s">
        <v>4848</v>
      </c>
      <c r="K2009" s="224" t="s">
        <v>4442</v>
      </c>
      <c r="L2009" s="224" t="s">
        <v>4442</v>
      </c>
      <c r="M2009" s="227">
        <v>45798</v>
      </c>
      <c r="N2009" s="227">
        <v>45801</v>
      </c>
      <c r="O2009" s="227">
        <v>46165</v>
      </c>
      <c r="P2009" s="229">
        <v>50</v>
      </c>
      <c r="Q2009" s="225">
        <v>5000</v>
      </c>
      <c r="R2009" s="232">
        <v>0.08</v>
      </c>
      <c r="S2009" s="225">
        <v>400</v>
      </c>
      <c r="T2009" s="233">
        <v>20000</v>
      </c>
      <c r="U2009" s="233">
        <v>2000</v>
      </c>
      <c r="V2009" s="233">
        <v>0.1</v>
      </c>
      <c r="W2009" s="233">
        <v>10000</v>
      </c>
      <c r="X2009" s="233">
        <v>0.5</v>
      </c>
      <c r="Y2009" s="233">
        <v>5000</v>
      </c>
      <c r="Z2009" s="236">
        <v>0.25</v>
      </c>
      <c r="AA2009" s="233">
        <v>5000</v>
      </c>
      <c r="AB2009" s="233">
        <v>0.25</v>
      </c>
      <c r="AC2009" s="233">
        <v>8000</v>
      </c>
      <c r="AD2009" s="232">
        <v>0.4</v>
      </c>
      <c r="AE2009" s="147">
        <v>2000</v>
      </c>
      <c r="AF2009" s="250"/>
      <c r="AH2009" s="224" t="s">
        <v>50</v>
      </c>
    </row>
    <row r="2010" s="114" customFormat="1" ht="48" spans="1:34">
      <c r="A2010" s="223">
        <v>534</v>
      </c>
      <c r="B2010" s="223" t="s">
        <v>49</v>
      </c>
      <c r="C2010" s="223" t="s">
        <v>4413</v>
      </c>
      <c r="D2010" s="224" t="s">
        <v>50</v>
      </c>
      <c r="E2010" s="224" t="s">
        <v>69</v>
      </c>
      <c r="F2010" s="225" t="s">
        <v>3763</v>
      </c>
      <c r="G2010" s="224" t="s">
        <v>117</v>
      </c>
      <c r="H2010" s="249" t="s">
        <v>4849</v>
      </c>
      <c r="I2010" s="224" t="s">
        <v>4850</v>
      </c>
      <c r="J2010" s="224" t="s">
        <v>4850</v>
      </c>
      <c r="K2010" s="224" t="s">
        <v>4494</v>
      </c>
      <c r="L2010" s="224" t="s">
        <v>4494</v>
      </c>
      <c r="M2010" s="227">
        <v>45744</v>
      </c>
      <c r="N2010" s="227">
        <v>45747</v>
      </c>
      <c r="O2010" s="227">
        <v>46111</v>
      </c>
      <c r="P2010" s="229">
        <v>889</v>
      </c>
      <c r="Q2010" s="225">
        <v>5000</v>
      </c>
      <c r="R2010" s="232">
        <v>0.08</v>
      </c>
      <c r="S2010" s="225">
        <v>400</v>
      </c>
      <c r="T2010" s="233">
        <v>355600</v>
      </c>
      <c r="U2010" s="233">
        <v>35560</v>
      </c>
      <c r="V2010" s="233">
        <v>0.1</v>
      </c>
      <c r="W2010" s="233">
        <v>177800</v>
      </c>
      <c r="X2010" s="233">
        <v>0.5</v>
      </c>
      <c r="Y2010" s="233">
        <v>88900</v>
      </c>
      <c r="Z2010" s="236">
        <v>0.25</v>
      </c>
      <c r="AA2010" s="233">
        <v>88900</v>
      </c>
      <c r="AB2010" s="233">
        <v>0.25</v>
      </c>
      <c r="AC2010" s="233">
        <v>142240</v>
      </c>
      <c r="AD2010" s="232">
        <v>0.4</v>
      </c>
      <c r="AE2010" s="147">
        <v>35560</v>
      </c>
      <c r="AF2010" s="250"/>
      <c r="AH2010" s="224" t="s">
        <v>50</v>
      </c>
    </row>
    <row r="2011" s="114" customFormat="1" ht="48" spans="1:34">
      <c r="A2011" s="223">
        <v>535</v>
      </c>
      <c r="B2011" s="223" t="s">
        <v>49</v>
      </c>
      <c r="C2011" s="223" t="s">
        <v>4413</v>
      </c>
      <c r="D2011" s="224" t="s">
        <v>50</v>
      </c>
      <c r="E2011" s="224" t="s">
        <v>69</v>
      </c>
      <c r="F2011" s="225" t="s">
        <v>3763</v>
      </c>
      <c r="G2011" s="224" t="s">
        <v>117</v>
      </c>
      <c r="H2011" s="249" t="s">
        <v>4851</v>
      </c>
      <c r="I2011" s="224" t="s">
        <v>4852</v>
      </c>
      <c r="J2011" s="224" t="s">
        <v>4852</v>
      </c>
      <c r="K2011" s="224" t="s">
        <v>4609</v>
      </c>
      <c r="L2011" s="224" t="s">
        <v>4609</v>
      </c>
      <c r="M2011" s="227">
        <v>45730</v>
      </c>
      <c r="N2011" s="227">
        <v>45736</v>
      </c>
      <c r="O2011" s="227">
        <v>46100</v>
      </c>
      <c r="P2011" s="229">
        <v>100</v>
      </c>
      <c r="Q2011" s="225">
        <v>5000</v>
      </c>
      <c r="R2011" s="232">
        <v>0.08</v>
      </c>
      <c r="S2011" s="225">
        <v>400</v>
      </c>
      <c r="T2011" s="233">
        <v>40000</v>
      </c>
      <c r="U2011" s="233">
        <v>4000</v>
      </c>
      <c r="V2011" s="233">
        <v>0.1</v>
      </c>
      <c r="W2011" s="233">
        <v>20000</v>
      </c>
      <c r="X2011" s="233">
        <v>0.5</v>
      </c>
      <c r="Y2011" s="233">
        <v>10000</v>
      </c>
      <c r="Z2011" s="236">
        <v>0.25</v>
      </c>
      <c r="AA2011" s="233">
        <v>10000</v>
      </c>
      <c r="AB2011" s="233">
        <v>0.25</v>
      </c>
      <c r="AC2011" s="233">
        <v>16000</v>
      </c>
      <c r="AD2011" s="232">
        <v>0.4</v>
      </c>
      <c r="AE2011" s="147">
        <v>4000</v>
      </c>
      <c r="AF2011" s="250"/>
      <c r="AH2011" s="224" t="s">
        <v>50</v>
      </c>
    </row>
    <row r="2012" s="114" customFormat="1" ht="48" spans="1:34">
      <c r="A2012" s="223">
        <v>536</v>
      </c>
      <c r="B2012" s="223" t="s">
        <v>49</v>
      </c>
      <c r="C2012" s="223" t="s">
        <v>4420</v>
      </c>
      <c r="D2012" s="224" t="s">
        <v>50</v>
      </c>
      <c r="E2012" s="224" t="s">
        <v>69</v>
      </c>
      <c r="F2012" s="225" t="s">
        <v>3763</v>
      </c>
      <c r="G2012" s="224" t="s">
        <v>117</v>
      </c>
      <c r="H2012" s="249" t="s">
        <v>4853</v>
      </c>
      <c r="I2012" s="224" t="s">
        <v>4854</v>
      </c>
      <c r="J2012" s="224" t="s">
        <v>4854</v>
      </c>
      <c r="K2012" s="224" t="s">
        <v>4744</v>
      </c>
      <c r="L2012" s="224" t="s">
        <v>4744</v>
      </c>
      <c r="M2012" s="227">
        <v>45705</v>
      </c>
      <c r="N2012" s="227">
        <v>45708</v>
      </c>
      <c r="O2012" s="227">
        <v>46072</v>
      </c>
      <c r="P2012" s="229">
        <v>200</v>
      </c>
      <c r="Q2012" s="225">
        <v>5000</v>
      </c>
      <c r="R2012" s="232">
        <v>0.08</v>
      </c>
      <c r="S2012" s="225">
        <v>400</v>
      </c>
      <c r="T2012" s="233">
        <v>80000</v>
      </c>
      <c r="U2012" s="233">
        <v>8000</v>
      </c>
      <c r="V2012" s="233">
        <v>0.1</v>
      </c>
      <c r="W2012" s="233">
        <v>40000</v>
      </c>
      <c r="X2012" s="233">
        <v>0.5</v>
      </c>
      <c r="Y2012" s="233">
        <v>20000</v>
      </c>
      <c r="Z2012" s="236">
        <v>0.25</v>
      </c>
      <c r="AA2012" s="233">
        <v>20000</v>
      </c>
      <c r="AB2012" s="233">
        <v>0.25</v>
      </c>
      <c r="AC2012" s="233">
        <v>32000</v>
      </c>
      <c r="AD2012" s="232">
        <v>0.4</v>
      </c>
      <c r="AE2012" s="147">
        <v>8000</v>
      </c>
      <c r="AF2012" s="250"/>
      <c r="AH2012" s="224" t="s">
        <v>50</v>
      </c>
    </row>
    <row r="2013" s="114" customFormat="1" ht="48" spans="1:34">
      <c r="A2013" s="223">
        <v>537</v>
      </c>
      <c r="B2013" s="223" t="s">
        <v>49</v>
      </c>
      <c r="C2013" s="223" t="s">
        <v>4413</v>
      </c>
      <c r="D2013" s="224" t="s">
        <v>50</v>
      </c>
      <c r="E2013" s="224" t="s">
        <v>69</v>
      </c>
      <c r="F2013" s="225" t="s">
        <v>3763</v>
      </c>
      <c r="G2013" s="224" t="s">
        <v>117</v>
      </c>
      <c r="H2013" s="249" t="s">
        <v>4855</v>
      </c>
      <c r="I2013" s="224" t="s">
        <v>4856</v>
      </c>
      <c r="J2013" s="224" t="s">
        <v>4856</v>
      </c>
      <c r="K2013" s="224" t="s">
        <v>4442</v>
      </c>
      <c r="L2013" s="224" t="s">
        <v>4442</v>
      </c>
      <c r="M2013" s="227">
        <v>45798</v>
      </c>
      <c r="N2013" s="227">
        <v>45801</v>
      </c>
      <c r="O2013" s="227">
        <v>46165</v>
      </c>
      <c r="P2013" s="229">
        <v>60</v>
      </c>
      <c r="Q2013" s="225">
        <v>5000</v>
      </c>
      <c r="R2013" s="232">
        <v>0.08</v>
      </c>
      <c r="S2013" s="225">
        <v>400</v>
      </c>
      <c r="T2013" s="233">
        <v>24000</v>
      </c>
      <c r="U2013" s="233">
        <v>2400</v>
      </c>
      <c r="V2013" s="233">
        <v>0.1</v>
      </c>
      <c r="W2013" s="233">
        <v>12000</v>
      </c>
      <c r="X2013" s="233">
        <v>0.5</v>
      </c>
      <c r="Y2013" s="233">
        <v>6000</v>
      </c>
      <c r="Z2013" s="236">
        <v>0.25</v>
      </c>
      <c r="AA2013" s="233">
        <v>6000</v>
      </c>
      <c r="AB2013" s="233">
        <v>0.25</v>
      </c>
      <c r="AC2013" s="233">
        <v>9600</v>
      </c>
      <c r="AD2013" s="232">
        <v>0.4</v>
      </c>
      <c r="AE2013" s="147">
        <v>2400</v>
      </c>
      <c r="AF2013" s="250"/>
      <c r="AH2013" s="224" t="s">
        <v>50</v>
      </c>
    </row>
    <row r="2014" s="114" customFormat="1" ht="48" spans="1:34">
      <c r="A2014" s="223">
        <v>538</v>
      </c>
      <c r="B2014" s="223" t="s">
        <v>49</v>
      </c>
      <c r="C2014" s="223" t="s">
        <v>4420</v>
      </c>
      <c r="D2014" s="224" t="s">
        <v>50</v>
      </c>
      <c r="E2014" s="224" t="s">
        <v>69</v>
      </c>
      <c r="F2014" s="225" t="s">
        <v>3763</v>
      </c>
      <c r="G2014" s="224" t="s">
        <v>117</v>
      </c>
      <c r="H2014" s="249" t="s">
        <v>4857</v>
      </c>
      <c r="I2014" s="224" t="s">
        <v>4858</v>
      </c>
      <c r="J2014" s="224" t="s">
        <v>4858</v>
      </c>
      <c r="K2014" s="224" t="s">
        <v>4431</v>
      </c>
      <c r="L2014" s="224" t="s">
        <v>4431</v>
      </c>
      <c r="M2014" s="227">
        <v>45804</v>
      </c>
      <c r="N2014" s="227">
        <v>45804</v>
      </c>
      <c r="O2014" s="227">
        <v>46168</v>
      </c>
      <c r="P2014" s="229">
        <v>50</v>
      </c>
      <c r="Q2014" s="225">
        <v>5000</v>
      </c>
      <c r="R2014" s="232">
        <v>0.08</v>
      </c>
      <c r="S2014" s="225">
        <v>400</v>
      </c>
      <c r="T2014" s="233">
        <v>20000</v>
      </c>
      <c r="U2014" s="233">
        <v>2000</v>
      </c>
      <c r="V2014" s="233">
        <v>0.1</v>
      </c>
      <c r="W2014" s="233">
        <v>10000</v>
      </c>
      <c r="X2014" s="233">
        <v>0.5</v>
      </c>
      <c r="Y2014" s="233">
        <v>5000</v>
      </c>
      <c r="Z2014" s="236">
        <v>0.25</v>
      </c>
      <c r="AA2014" s="233">
        <v>5000</v>
      </c>
      <c r="AB2014" s="233">
        <v>0.25</v>
      </c>
      <c r="AC2014" s="233">
        <v>8000</v>
      </c>
      <c r="AD2014" s="232">
        <v>0.4</v>
      </c>
      <c r="AE2014" s="147">
        <v>2000</v>
      </c>
      <c r="AF2014" s="250"/>
      <c r="AH2014" s="224" t="s">
        <v>50</v>
      </c>
    </row>
    <row r="2015" s="114" customFormat="1" ht="48" spans="1:34">
      <c r="A2015" s="223">
        <v>539</v>
      </c>
      <c r="B2015" s="223" t="s">
        <v>49</v>
      </c>
      <c r="C2015" s="223" t="s">
        <v>4413</v>
      </c>
      <c r="D2015" s="224" t="s">
        <v>50</v>
      </c>
      <c r="E2015" s="224" t="s">
        <v>69</v>
      </c>
      <c r="F2015" s="225" t="s">
        <v>3763</v>
      </c>
      <c r="G2015" s="224" t="s">
        <v>117</v>
      </c>
      <c r="H2015" s="249" t="s">
        <v>4859</v>
      </c>
      <c r="I2015" s="224" t="s">
        <v>4860</v>
      </c>
      <c r="J2015" s="224" t="s">
        <v>4860</v>
      </c>
      <c r="K2015" s="224" t="s">
        <v>4609</v>
      </c>
      <c r="L2015" s="224" t="s">
        <v>4609</v>
      </c>
      <c r="M2015" s="227">
        <v>45741</v>
      </c>
      <c r="N2015" s="227">
        <v>45746</v>
      </c>
      <c r="O2015" s="227">
        <v>46110</v>
      </c>
      <c r="P2015" s="229">
        <v>73</v>
      </c>
      <c r="Q2015" s="225">
        <v>5000</v>
      </c>
      <c r="R2015" s="232">
        <v>0.08</v>
      </c>
      <c r="S2015" s="225">
        <v>400</v>
      </c>
      <c r="T2015" s="233">
        <v>29200</v>
      </c>
      <c r="U2015" s="233">
        <v>2920</v>
      </c>
      <c r="V2015" s="233">
        <v>0.1</v>
      </c>
      <c r="W2015" s="233">
        <v>14600</v>
      </c>
      <c r="X2015" s="233">
        <v>0.5</v>
      </c>
      <c r="Y2015" s="233">
        <v>7300</v>
      </c>
      <c r="Z2015" s="236">
        <v>0.25</v>
      </c>
      <c r="AA2015" s="233">
        <v>7300</v>
      </c>
      <c r="AB2015" s="233">
        <v>0.25</v>
      </c>
      <c r="AC2015" s="233">
        <v>11680</v>
      </c>
      <c r="AD2015" s="232">
        <v>0.4</v>
      </c>
      <c r="AE2015" s="147">
        <v>2920</v>
      </c>
      <c r="AF2015" s="250"/>
      <c r="AH2015" s="224" t="s">
        <v>50</v>
      </c>
    </row>
    <row r="2016" s="114" customFormat="1" ht="48" spans="1:34">
      <c r="A2016" s="223">
        <v>540</v>
      </c>
      <c r="B2016" s="223" t="s">
        <v>49</v>
      </c>
      <c r="C2016" s="223" t="s">
        <v>4420</v>
      </c>
      <c r="D2016" s="224" t="s">
        <v>50</v>
      </c>
      <c r="E2016" s="224" t="s">
        <v>69</v>
      </c>
      <c r="F2016" s="225" t="s">
        <v>3763</v>
      </c>
      <c r="G2016" s="224" t="s">
        <v>117</v>
      </c>
      <c r="H2016" s="249" t="s">
        <v>4861</v>
      </c>
      <c r="I2016" s="224" t="s">
        <v>4862</v>
      </c>
      <c r="J2016" s="224" t="s">
        <v>4862</v>
      </c>
      <c r="K2016" s="224" t="s">
        <v>4423</v>
      </c>
      <c r="L2016" s="224" t="s">
        <v>4423</v>
      </c>
      <c r="M2016" s="227">
        <v>45706</v>
      </c>
      <c r="N2016" s="227">
        <v>45712</v>
      </c>
      <c r="O2016" s="227">
        <v>46076</v>
      </c>
      <c r="P2016" s="229">
        <v>49</v>
      </c>
      <c r="Q2016" s="225">
        <v>5000</v>
      </c>
      <c r="R2016" s="232">
        <v>0.08</v>
      </c>
      <c r="S2016" s="225">
        <v>400</v>
      </c>
      <c r="T2016" s="233">
        <v>19600</v>
      </c>
      <c r="U2016" s="233">
        <v>1960</v>
      </c>
      <c r="V2016" s="233">
        <v>0.1</v>
      </c>
      <c r="W2016" s="233">
        <v>9800</v>
      </c>
      <c r="X2016" s="233">
        <v>0.5</v>
      </c>
      <c r="Y2016" s="233">
        <v>4900</v>
      </c>
      <c r="Z2016" s="236">
        <v>0.25</v>
      </c>
      <c r="AA2016" s="233">
        <v>4900</v>
      </c>
      <c r="AB2016" s="233">
        <v>0.25</v>
      </c>
      <c r="AC2016" s="233">
        <v>7840</v>
      </c>
      <c r="AD2016" s="232">
        <v>0.4</v>
      </c>
      <c r="AE2016" s="147">
        <v>1960</v>
      </c>
      <c r="AF2016" s="250"/>
      <c r="AH2016" s="224" t="s">
        <v>50</v>
      </c>
    </row>
    <row r="2017" s="114" customFormat="1" ht="48" spans="1:34">
      <c r="A2017" s="223">
        <v>541</v>
      </c>
      <c r="B2017" s="223" t="s">
        <v>49</v>
      </c>
      <c r="C2017" s="223" t="s">
        <v>4564</v>
      </c>
      <c r="D2017" s="224" t="s">
        <v>50</v>
      </c>
      <c r="E2017" s="224" t="s">
        <v>69</v>
      </c>
      <c r="F2017" s="225" t="s">
        <v>3763</v>
      </c>
      <c r="G2017" s="224" t="s">
        <v>117</v>
      </c>
      <c r="H2017" s="249" t="s">
        <v>4863</v>
      </c>
      <c r="I2017" s="224" t="s">
        <v>4864</v>
      </c>
      <c r="J2017" s="224" t="s">
        <v>4864</v>
      </c>
      <c r="K2017" s="224" t="s">
        <v>4771</v>
      </c>
      <c r="L2017" s="224" t="s">
        <v>4771</v>
      </c>
      <c r="M2017" s="227">
        <v>45666</v>
      </c>
      <c r="N2017" s="227">
        <v>45667</v>
      </c>
      <c r="O2017" s="227">
        <v>46031</v>
      </c>
      <c r="P2017" s="229">
        <v>50</v>
      </c>
      <c r="Q2017" s="225">
        <v>5000</v>
      </c>
      <c r="R2017" s="232">
        <v>0.08</v>
      </c>
      <c r="S2017" s="225">
        <v>400</v>
      </c>
      <c r="T2017" s="233">
        <v>20000</v>
      </c>
      <c r="U2017" s="233">
        <v>2000</v>
      </c>
      <c r="V2017" s="233">
        <v>0.1</v>
      </c>
      <c r="W2017" s="233">
        <v>10000</v>
      </c>
      <c r="X2017" s="233">
        <v>0.5</v>
      </c>
      <c r="Y2017" s="233">
        <v>5000</v>
      </c>
      <c r="Z2017" s="236">
        <v>0.25</v>
      </c>
      <c r="AA2017" s="233">
        <v>5000</v>
      </c>
      <c r="AB2017" s="233">
        <v>0.25</v>
      </c>
      <c r="AC2017" s="233">
        <v>8000</v>
      </c>
      <c r="AD2017" s="232">
        <v>0.4</v>
      </c>
      <c r="AE2017" s="147">
        <v>2000</v>
      </c>
      <c r="AF2017" s="250"/>
      <c r="AH2017" s="224" t="s">
        <v>50</v>
      </c>
    </row>
    <row r="2018" s="114" customFormat="1" ht="48" spans="1:34">
      <c r="A2018" s="223">
        <v>542</v>
      </c>
      <c r="B2018" s="223" t="s">
        <v>49</v>
      </c>
      <c r="C2018" s="223" t="s">
        <v>4420</v>
      </c>
      <c r="D2018" s="224" t="s">
        <v>50</v>
      </c>
      <c r="E2018" s="224" t="s">
        <v>69</v>
      </c>
      <c r="F2018" s="225" t="s">
        <v>3763</v>
      </c>
      <c r="G2018" s="224" t="s">
        <v>117</v>
      </c>
      <c r="H2018" s="249" t="s">
        <v>4865</v>
      </c>
      <c r="I2018" s="224" t="s">
        <v>4866</v>
      </c>
      <c r="J2018" s="224" t="s">
        <v>4866</v>
      </c>
      <c r="K2018" s="224" t="s">
        <v>4431</v>
      </c>
      <c r="L2018" s="224" t="s">
        <v>4431</v>
      </c>
      <c r="M2018" s="227">
        <v>45803</v>
      </c>
      <c r="N2018" s="227">
        <v>45808</v>
      </c>
      <c r="O2018" s="227">
        <v>46172</v>
      </c>
      <c r="P2018" s="229">
        <v>100</v>
      </c>
      <c r="Q2018" s="225">
        <v>5000</v>
      </c>
      <c r="R2018" s="232">
        <v>0.08</v>
      </c>
      <c r="S2018" s="225">
        <v>400</v>
      </c>
      <c r="T2018" s="233">
        <v>40000</v>
      </c>
      <c r="U2018" s="233">
        <v>4000</v>
      </c>
      <c r="V2018" s="233">
        <v>0.1</v>
      </c>
      <c r="W2018" s="233">
        <v>20000</v>
      </c>
      <c r="X2018" s="233">
        <v>0.5</v>
      </c>
      <c r="Y2018" s="233">
        <v>10000</v>
      </c>
      <c r="Z2018" s="236">
        <v>0.25</v>
      </c>
      <c r="AA2018" s="233">
        <v>10000</v>
      </c>
      <c r="AB2018" s="233">
        <v>0.25</v>
      </c>
      <c r="AC2018" s="233">
        <v>16000</v>
      </c>
      <c r="AD2018" s="232">
        <v>0.4</v>
      </c>
      <c r="AE2018" s="147">
        <v>4000</v>
      </c>
      <c r="AF2018" s="250"/>
      <c r="AH2018" s="224" t="s">
        <v>50</v>
      </c>
    </row>
    <row r="2019" s="114" customFormat="1" ht="48" spans="1:34">
      <c r="A2019" s="223">
        <v>543</v>
      </c>
      <c r="B2019" s="223" t="s">
        <v>49</v>
      </c>
      <c r="C2019" s="223" t="s">
        <v>4420</v>
      </c>
      <c r="D2019" s="224" t="s">
        <v>50</v>
      </c>
      <c r="E2019" s="224" t="s">
        <v>69</v>
      </c>
      <c r="F2019" s="225" t="s">
        <v>3763</v>
      </c>
      <c r="G2019" s="224" t="s">
        <v>117</v>
      </c>
      <c r="H2019" s="249" t="s">
        <v>4867</v>
      </c>
      <c r="I2019" s="224" t="s">
        <v>4868</v>
      </c>
      <c r="J2019" s="224" t="s">
        <v>4868</v>
      </c>
      <c r="K2019" s="224" t="s">
        <v>4431</v>
      </c>
      <c r="L2019" s="224" t="s">
        <v>4431</v>
      </c>
      <c r="M2019" s="227">
        <v>45825</v>
      </c>
      <c r="N2019" s="227">
        <v>45838</v>
      </c>
      <c r="O2019" s="227">
        <v>46202</v>
      </c>
      <c r="P2019" s="229">
        <v>60</v>
      </c>
      <c r="Q2019" s="225">
        <v>5000</v>
      </c>
      <c r="R2019" s="232">
        <v>0.08</v>
      </c>
      <c r="S2019" s="225">
        <v>400</v>
      </c>
      <c r="T2019" s="233">
        <v>24000</v>
      </c>
      <c r="U2019" s="233">
        <v>2400</v>
      </c>
      <c r="V2019" s="233">
        <v>0.1</v>
      </c>
      <c r="W2019" s="233">
        <v>12000</v>
      </c>
      <c r="X2019" s="233">
        <v>0.5</v>
      </c>
      <c r="Y2019" s="233">
        <v>6000</v>
      </c>
      <c r="Z2019" s="236">
        <v>0.25</v>
      </c>
      <c r="AA2019" s="233">
        <v>6000</v>
      </c>
      <c r="AB2019" s="233">
        <v>0.25</v>
      </c>
      <c r="AC2019" s="233">
        <v>9600</v>
      </c>
      <c r="AD2019" s="232">
        <v>0.4</v>
      </c>
      <c r="AE2019" s="147">
        <v>2400</v>
      </c>
      <c r="AF2019" s="250"/>
      <c r="AH2019" s="224" t="s">
        <v>50</v>
      </c>
    </row>
    <row r="2020" s="114" customFormat="1" ht="48" spans="1:34">
      <c r="A2020" s="223">
        <v>544</v>
      </c>
      <c r="B2020" s="223" t="s">
        <v>49</v>
      </c>
      <c r="C2020" s="223" t="s">
        <v>4420</v>
      </c>
      <c r="D2020" s="224" t="s">
        <v>50</v>
      </c>
      <c r="E2020" s="224" t="s">
        <v>69</v>
      </c>
      <c r="F2020" s="225" t="s">
        <v>3763</v>
      </c>
      <c r="G2020" s="224" t="s">
        <v>117</v>
      </c>
      <c r="H2020" s="249" t="s">
        <v>4869</v>
      </c>
      <c r="I2020" s="224" t="s">
        <v>4870</v>
      </c>
      <c r="J2020" s="224" t="s">
        <v>4870</v>
      </c>
      <c r="K2020" s="224" t="s">
        <v>4423</v>
      </c>
      <c r="L2020" s="224" t="s">
        <v>4423</v>
      </c>
      <c r="M2020" s="227">
        <v>45710</v>
      </c>
      <c r="N2020" s="227">
        <v>45716</v>
      </c>
      <c r="O2020" s="227">
        <v>46080</v>
      </c>
      <c r="P2020" s="229">
        <v>64</v>
      </c>
      <c r="Q2020" s="225">
        <v>5000</v>
      </c>
      <c r="R2020" s="232">
        <v>0.08</v>
      </c>
      <c r="S2020" s="225">
        <v>400</v>
      </c>
      <c r="T2020" s="233">
        <v>25600</v>
      </c>
      <c r="U2020" s="233">
        <v>2560</v>
      </c>
      <c r="V2020" s="233">
        <v>0.1</v>
      </c>
      <c r="W2020" s="233">
        <v>12800</v>
      </c>
      <c r="X2020" s="233">
        <v>0.5</v>
      </c>
      <c r="Y2020" s="233">
        <v>6400</v>
      </c>
      <c r="Z2020" s="236">
        <v>0.25</v>
      </c>
      <c r="AA2020" s="233">
        <v>6400</v>
      </c>
      <c r="AB2020" s="233">
        <v>0.25</v>
      </c>
      <c r="AC2020" s="233">
        <v>10240</v>
      </c>
      <c r="AD2020" s="232">
        <v>0.4</v>
      </c>
      <c r="AE2020" s="147">
        <v>2560</v>
      </c>
      <c r="AF2020" s="250"/>
      <c r="AH2020" s="224" t="s">
        <v>50</v>
      </c>
    </row>
    <row r="2021" s="114" customFormat="1" ht="48" spans="1:34">
      <c r="A2021" s="223">
        <v>545</v>
      </c>
      <c r="B2021" s="223" t="s">
        <v>49</v>
      </c>
      <c r="C2021" s="223" t="s">
        <v>4413</v>
      </c>
      <c r="D2021" s="224" t="s">
        <v>50</v>
      </c>
      <c r="E2021" s="224" t="s">
        <v>69</v>
      </c>
      <c r="F2021" s="225" t="s">
        <v>3763</v>
      </c>
      <c r="G2021" s="224" t="s">
        <v>117</v>
      </c>
      <c r="H2021" s="249" t="s">
        <v>4871</v>
      </c>
      <c r="I2021" s="224" t="s">
        <v>4872</v>
      </c>
      <c r="J2021" s="224" t="s">
        <v>4872</v>
      </c>
      <c r="K2021" s="224" t="s">
        <v>4426</v>
      </c>
      <c r="L2021" s="224" t="s">
        <v>4426</v>
      </c>
      <c r="M2021" s="227">
        <v>45700</v>
      </c>
      <c r="N2021" s="227">
        <v>45703</v>
      </c>
      <c r="O2021" s="227">
        <v>46067</v>
      </c>
      <c r="P2021" s="229">
        <v>300</v>
      </c>
      <c r="Q2021" s="225">
        <v>5000</v>
      </c>
      <c r="R2021" s="232">
        <v>0.08</v>
      </c>
      <c r="S2021" s="225">
        <v>400</v>
      </c>
      <c r="T2021" s="233">
        <v>120000</v>
      </c>
      <c r="U2021" s="233">
        <v>12000</v>
      </c>
      <c r="V2021" s="233">
        <v>0.1</v>
      </c>
      <c r="W2021" s="233">
        <v>60000</v>
      </c>
      <c r="X2021" s="233">
        <v>0.5</v>
      </c>
      <c r="Y2021" s="233">
        <v>30000</v>
      </c>
      <c r="Z2021" s="236">
        <v>0.25</v>
      </c>
      <c r="AA2021" s="233">
        <v>30000</v>
      </c>
      <c r="AB2021" s="233">
        <v>0.25</v>
      </c>
      <c r="AC2021" s="233">
        <v>48000</v>
      </c>
      <c r="AD2021" s="232">
        <v>0.4</v>
      </c>
      <c r="AE2021" s="147">
        <v>12000</v>
      </c>
      <c r="AF2021" s="250"/>
      <c r="AH2021" s="224" t="s">
        <v>50</v>
      </c>
    </row>
    <row r="2022" s="114" customFormat="1" ht="48" spans="1:34">
      <c r="A2022" s="223">
        <v>546</v>
      </c>
      <c r="B2022" s="223" t="s">
        <v>49</v>
      </c>
      <c r="C2022" s="223" t="s">
        <v>4420</v>
      </c>
      <c r="D2022" s="224" t="s">
        <v>50</v>
      </c>
      <c r="E2022" s="224" t="s">
        <v>69</v>
      </c>
      <c r="F2022" s="225" t="s">
        <v>3763</v>
      </c>
      <c r="G2022" s="224" t="s">
        <v>117</v>
      </c>
      <c r="H2022" s="249" t="s">
        <v>4873</v>
      </c>
      <c r="I2022" s="224" t="s">
        <v>4874</v>
      </c>
      <c r="J2022" s="224" t="s">
        <v>4874</v>
      </c>
      <c r="K2022" s="224" t="s">
        <v>4431</v>
      </c>
      <c r="L2022" s="224" t="s">
        <v>4431</v>
      </c>
      <c r="M2022" s="227">
        <v>45797</v>
      </c>
      <c r="N2022" s="227">
        <v>45803</v>
      </c>
      <c r="O2022" s="227">
        <v>46167</v>
      </c>
      <c r="P2022" s="229">
        <v>64.8</v>
      </c>
      <c r="Q2022" s="225">
        <v>5000</v>
      </c>
      <c r="R2022" s="232">
        <v>0.08</v>
      </c>
      <c r="S2022" s="225">
        <v>400</v>
      </c>
      <c r="T2022" s="233">
        <v>25920</v>
      </c>
      <c r="U2022" s="233">
        <v>2592</v>
      </c>
      <c r="V2022" s="233">
        <v>0.1</v>
      </c>
      <c r="W2022" s="233">
        <v>12960</v>
      </c>
      <c r="X2022" s="233">
        <v>0.5</v>
      </c>
      <c r="Y2022" s="233">
        <v>6480</v>
      </c>
      <c r="Z2022" s="236">
        <v>0.25</v>
      </c>
      <c r="AA2022" s="233">
        <v>6480</v>
      </c>
      <c r="AB2022" s="233">
        <v>0.25</v>
      </c>
      <c r="AC2022" s="233">
        <v>10368</v>
      </c>
      <c r="AD2022" s="232">
        <v>0.4</v>
      </c>
      <c r="AE2022" s="147">
        <v>2592</v>
      </c>
      <c r="AF2022" s="250"/>
      <c r="AH2022" s="224" t="s">
        <v>50</v>
      </c>
    </row>
    <row r="2023" s="114" customFormat="1" ht="48" spans="1:34">
      <c r="A2023" s="223">
        <v>547</v>
      </c>
      <c r="B2023" s="223" t="s">
        <v>49</v>
      </c>
      <c r="C2023" s="223" t="s">
        <v>4420</v>
      </c>
      <c r="D2023" s="224" t="s">
        <v>50</v>
      </c>
      <c r="E2023" s="224" t="s">
        <v>69</v>
      </c>
      <c r="F2023" s="225" t="s">
        <v>3763</v>
      </c>
      <c r="G2023" s="224" t="s">
        <v>117</v>
      </c>
      <c r="H2023" s="249" t="s">
        <v>4875</v>
      </c>
      <c r="I2023" s="224" t="s">
        <v>4876</v>
      </c>
      <c r="J2023" s="224" t="s">
        <v>4876</v>
      </c>
      <c r="K2023" s="224" t="s">
        <v>4423</v>
      </c>
      <c r="L2023" s="224" t="s">
        <v>4423</v>
      </c>
      <c r="M2023" s="227">
        <v>45744</v>
      </c>
      <c r="N2023" s="227">
        <v>45747</v>
      </c>
      <c r="O2023" s="227">
        <v>46111</v>
      </c>
      <c r="P2023" s="229">
        <v>38</v>
      </c>
      <c r="Q2023" s="225">
        <v>5000</v>
      </c>
      <c r="R2023" s="232">
        <v>0.08</v>
      </c>
      <c r="S2023" s="225">
        <v>400</v>
      </c>
      <c r="T2023" s="233">
        <v>15200</v>
      </c>
      <c r="U2023" s="233">
        <v>1520</v>
      </c>
      <c r="V2023" s="233">
        <v>0.1</v>
      </c>
      <c r="W2023" s="233">
        <v>7600</v>
      </c>
      <c r="X2023" s="233">
        <v>0.5</v>
      </c>
      <c r="Y2023" s="233">
        <v>3800</v>
      </c>
      <c r="Z2023" s="236">
        <v>0.25</v>
      </c>
      <c r="AA2023" s="233">
        <v>3800</v>
      </c>
      <c r="AB2023" s="233">
        <v>0.25</v>
      </c>
      <c r="AC2023" s="233">
        <v>6080</v>
      </c>
      <c r="AD2023" s="232">
        <v>0.4</v>
      </c>
      <c r="AE2023" s="147">
        <v>1520</v>
      </c>
      <c r="AF2023" s="250"/>
      <c r="AH2023" s="224" t="s">
        <v>50</v>
      </c>
    </row>
    <row r="2024" s="114" customFormat="1" ht="48" spans="1:34">
      <c r="A2024" s="223">
        <v>548</v>
      </c>
      <c r="B2024" s="223" t="s">
        <v>49</v>
      </c>
      <c r="C2024" s="223" t="s">
        <v>4420</v>
      </c>
      <c r="D2024" s="224" t="s">
        <v>50</v>
      </c>
      <c r="E2024" s="224" t="s">
        <v>69</v>
      </c>
      <c r="F2024" s="225" t="s">
        <v>3763</v>
      </c>
      <c r="G2024" s="224" t="s">
        <v>117</v>
      </c>
      <c r="H2024" s="249" t="s">
        <v>4877</v>
      </c>
      <c r="I2024" s="224" t="s">
        <v>4878</v>
      </c>
      <c r="J2024" s="224" t="s">
        <v>4878</v>
      </c>
      <c r="K2024" s="224" t="s">
        <v>4423</v>
      </c>
      <c r="L2024" s="224" t="s">
        <v>4423</v>
      </c>
      <c r="M2024" s="227">
        <v>45706</v>
      </c>
      <c r="N2024" s="227">
        <v>45732</v>
      </c>
      <c r="O2024" s="227">
        <v>46096</v>
      </c>
      <c r="P2024" s="229">
        <v>80</v>
      </c>
      <c r="Q2024" s="225">
        <v>5000</v>
      </c>
      <c r="R2024" s="232">
        <v>0.08</v>
      </c>
      <c r="S2024" s="225">
        <v>400</v>
      </c>
      <c r="T2024" s="233">
        <v>32000</v>
      </c>
      <c r="U2024" s="233">
        <v>3200</v>
      </c>
      <c r="V2024" s="233">
        <v>0.1</v>
      </c>
      <c r="W2024" s="233">
        <v>16000</v>
      </c>
      <c r="X2024" s="233">
        <v>0.5</v>
      </c>
      <c r="Y2024" s="233">
        <v>8000</v>
      </c>
      <c r="Z2024" s="236">
        <v>0.25</v>
      </c>
      <c r="AA2024" s="233">
        <v>8000</v>
      </c>
      <c r="AB2024" s="233">
        <v>0.25</v>
      </c>
      <c r="AC2024" s="233">
        <v>12800</v>
      </c>
      <c r="AD2024" s="232">
        <v>0.4</v>
      </c>
      <c r="AE2024" s="147">
        <v>3200</v>
      </c>
      <c r="AF2024" s="250"/>
      <c r="AH2024" s="224" t="s">
        <v>50</v>
      </c>
    </row>
    <row r="2025" s="114" customFormat="1" ht="48" spans="1:34">
      <c r="A2025" s="223">
        <v>549</v>
      </c>
      <c r="B2025" s="223" t="s">
        <v>49</v>
      </c>
      <c r="C2025" s="223" t="s">
        <v>4413</v>
      </c>
      <c r="D2025" s="224" t="s">
        <v>50</v>
      </c>
      <c r="E2025" s="224" t="s">
        <v>69</v>
      </c>
      <c r="F2025" s="225" t="s">
        <v>3763</v>
      </c>
      <c r="G2025" s="224" t="s">
        <v>117</v>
      </c>
      <c r="H2025" s="249" t="s">
        <v>4879</v>
      </c>
      <c r="I2025" s="224" t="s">
        <v>4880</v>
      </c>
      <c r="J2025" s="224" t="s">
        <v>4880</v>
      </c>
      <c r="K2025" s="224" t="s">
        <v>4494</v>
      </c>
      <c r="L2025" s="224" t="s">
        <v>4494</v>
      </c>
      <c r="M2025" s="227">
        <v>45799</v>
      </c>
      <c r="N2025" s="227">
        <v>45800</v>
      </c>
      <c r="O2025" s="227">
        <v>46164</v>
      </c>
      <c r="P2025" s="229">
        <v>15</v>
      </c>
      <c r="Q2025" s="225">
        <v>5000</v>
      </c>
      <c r="R2025" s="232">
        <v>0.08</v>
      </c>
      <c r="S2025" s="225">
        <v>400</v>
      </c>
      <c r="T2025" s="233">
        <v>6000</v>
      </c>
      <c r="U2025" s="233">
        <v>600</v>
      </c>
      <c r="V2025" s="233">
        <v>0.1</v>
      </c>
      <c r="W2025" s="233">
        <v>3000</v>
      </c>
      <c r="X2025" s="233">
        <v>0.5</v>
      </c>
      <c r="Y2025" s="233">
        <v>1500</v>
      </c>
      <c r="Z2025" s="236">
        <v>0.25</v>
      </c>
      <c r="AA2025" s="233">
        <v>1500</v>
      </c>
      <c r="AB2025" s="233">
        <v>0.25</v>
      </c>
      <c r="AC2025" s="233">
        <v>2400</v>
      </c>
      <c r="AD2025" s="232">
        <v>0.4</v>
      </c>
      <c r="AE2025" s="147">
        <v>600</v>
      </c>
      <c r="AF2025" s="250"/>
      <c r="AH2025" s="224" t="s">
        <v>50</v>
      </c>
    </row>
    <row r="2026" s="114" customFormat="1" ht="48" spans="1:34">
      <c r="A2026" s="223">
        <v>550</v>
      </c>
      <c r="B2026" s="223" t="s">
        <v>49</v>
      </c>
      <c r="C2026" s="223" t="s">
        <v>4413</v>
      </c>
      <c r="D2026" s="224" t="s">
        <v>50</v>
      </c>
      <c r="E2026" s="224" t="s">
        <v>69</v>
      </c>
      <c r="F2026" s="225" t="s">
        <v>3763</v>
      </c>
      <c r="G2026" s="224" t="s">
        <v>117</v>
      </c>
      <c r="H2026" s="249" t="s">
        <v>4881</v>
      </c>
      <c r="I2026" s="224" t="s">
        <v>4882</v>
      </c>
      <c r="J2026" s="224" t="s">
        <v>4882</v>
      </c>
      <c r="K2026" s="224" t="s">
        <v>4442</v>
      </c>
      <c r="L2026" s="224" t="s">
        <v>4442</v>
      </c>
      <c r="M2026" s="227">
        <v>45826</v>
      </c>
      <c r="N2026" s="227">
        <v>45826</v>
      </c>
      <c r="O2026" s="227">
        <v>46190</v>
      </c>
      <c r="P2026" s="229">
        <v>30</v>
      </c>
      <c r="Q2026" s="225">
        <v>5000</v>
      </c>
      <c r="R2026" s="232">
        <v>0.08</v>
      </c>
      <c r="S2026" s="225">
        <v>400</v>
      </c>
      <c r="T2026" s="233">
        <v>12000</v>
      </c>
      <c r="U2026" s="233">
        <v>1200</v>
      </c>
      <c r="V2026" s="233">
        <v>0.1</v>
      </c>
      <c r="W2026" s="233">
        <v>6000</v>
      </c>
      <c r="X2026" s="233">
        <v>0.5</v>
      </c>
      <c r="Y2026" s="233">
        <v>3000</v>
      </c>
      <c r="Z2026" s="236">
        <v>0.25</v>
      </c>
      <c r="AA2026" s="233">
        <v>3000</v>
      </c>
      <c r="AB2026" s="233">
        <v>0.25</v>
      </c>
      <c r="AC2026" s="233">
        <v>4800</v>
      </c>
      <c r="AD2026" s="232">
        <v>0.4</v>
      </c>
      <c r="AE2026" s="147">
        <v>1200</v>
      </c>
      <c r="AF2026" s="250"/>
      <c r="AH2026" s="224" t="s">
        <v>50</v>
      </c>
    </row>
    <row r="2027" s="114" customFormat="1" ht="48" spans="1:34">
      <c r="A2027" s="223">
        <v>551</v>
      </c>
      <c r="B2027" s="223" t="s">
        <v>49</v>
      </c>
      <c r="C2027" s="223" t="s">
        <v>4413</v>
      </c>
      <c r="D2027" s="224" t="s">
        <v>50</v>
      </c>
      <c r="E2027" s="224" t="s">
        <v>69</v>
      </c>
      <c r="F2027" s="225" t="s">
        <v>3763</v>
      </c>
      <c r="G2027" s="224" t="s">
        <v>117</v>
      </c>
      <c r="H2027" s="249" t="s">
        <v>4883</v>
      </c>
      <c r="I2027" s="224" t="s">
        <v>4884</v>
      </c>
      <c r="J2027" s="224" t="s">
        <v>4884</v>
      </c>
      <c r="K2027" s="224" t="s">
        <v>4885</v>
      </c>
      <c r="L2027" s="224" t="s">
        <v>4885</v>
      </c>
      <c r="M2027" s="227">
        <v>45743</v>
      </c>
      <c r="N2027" s="227">
        <v>45747</v>
      </c>
      <c r="O2027" s="227">
        <v>46111</v>
      </c>
      <c r="P2027" s="229">
        <v>60</v>
      </c>
      <c r="Q2027" s="225">
        <v>5000</v>
      </c>
      <c r="R2027" s="232">
        <v>0.08</v>
      </c>
      <c r="S2027" s="225">
        <v>400</v>
      </c>
      <c r="T2027" s="233">
        <v>24000</v>
      </c>
      <c r="U2027" s="233">
        <v>2400</v>
      </c>
      <c r="V2027" s="233">
        <v>0.1</v>
      </c>
      <c r="W2027" s="233">
        <v>12000</v>
      </c>
      <c r="X2027" s="233">
        <v>0.5</v>
      </c>
      <c r="Y2027" s="233">
        <v>6000</v>
      </c>
      <c r="Z2027" s="236">
        <v>0.25</v>
      </c>
      <c r="AA2027" s="233">
        <v>6000</v>
      </c>
      <c r="AB2027" s="233">
        <v>0.25</v>
      </c>
      <c r="AC2027" s="233">
        <v>9600</v>
      </c>
      <c r="AD2027" s="232">
        <v>0.4</v>
      </c>
      <c r="AE2027" s="147">
        <v>2400</v>
      </c>
      <c r="AF2027" s="250"/>
      <c r="AH2027" s="224" t="s">
        <v>50</v>
      </c>
    </row>
    <row r="2028" s="114" customFormat="1" ht="48" spans="1:34">
      <c r="A2028" s="223">
        <v>552</v>
      </c>
      <c r="B2028" s="223" t="s">
        <v>49</v>
      </c>
      <c r="C2028" s="223" t="s">
        <v>4413</v>
      </c>
      <c r="D2028" s="224" t="s">
        <v>50</v>
      </c>
      <c r="E2028" s="224" t="s">
        <v>69</v>
      </c>
      <c r="F2028" s="225" t="s">
        <v>3763</v>
      </c>
      <c r="G2028" s="224" t="s">
        <v>117</v>
      </c>
      <c r="H2028" s="249" t="s">
        <v>4886</v>
      </c>
      <c r="I2028" s="224" t="s">
        <v>4887</v>
      </c>
      <c r="J2028" s="224" t="s">
        <v>4887</v>
      </c>
      <c r="K2028" s="224" t="s">
        <v>4419</v>
      </c>
      <c r="L2028" s="224" t="s">
        <v>4419</v>
      </c>
      <c r="M2028" s="227">
        <v>45847</v>
      </c>
      <c r="N2028" s="227">
        <v>45853</v>
      </c>
      <c r="O2028" s="227">
        <v>46217</v>
      </c>
      <c r="P2028" s="229">
        <v>70</v>
      </c>
      <c r="Q2028" s="225">
        <v>5000</v>
      </c>
      <c r="R2028" s="232">
        <v>0.08</v>
      </c>
      <c r="S2028" s="225">
        <v>400</v>
      </c>
      <c r="T2028" s="233">
        <v>28000</v>
      </c>
      <c r="U2028" s="233">
        <v>2800</v>
      </c>
      <c r="V2028" s="233">
        <v>0.1</v>
      </c>
      <c r="W2028" s="233">
        <v>14000</v>
      </c>
      <c r="X2028" s="233">
        <v>0.5</v>
      </c>
      <c r="Y2028" s="233">
        <v>7000</v>
      </c>
      <c r="Z2028" s="236">
        <v>0.25</v>
      </c>
      <c r="AA2028" s="233">
        <v>7000</v>
      </c>
      <c r="AB2028" s="233">
        <v>0.25</v>
      </c>
      <c r="AC2028" s="233">
        <v>11200</v>
      </c>
      <c r="AD2028" s="232">
        <v>0.4</v>
      </c>
      <c r="AE2028" s="147">
        <v>2800</v>
      </c>
      <c r="AF2028" s="250"/>
      <c r="AH2028" s="224" t="s">
        <v>50</v>
      </c>
    </row>
    <row r="2029" s="114" customFormat="1" ht="48" spans="1:34">
      <c r="A2029" s="223">
        <v>553</v>
      </c>
      <c r="B2029" s="223" t="s">
        <v>49</v>
      </c>
      <c r="C2029" s="223" t="s">
        <v>4564</v>
      </c>
      <c r="D2029" s="224" t="s">
        <v>50</v>
      </c>
      <c r="E2029" s="224" t="s">
        <v>69</v>
      </c>
      <c r="F2029" s="225" t="s">
        <v>3763</v>
      </c>
      <c r="G2029" s="224" t="s">
        <v>117</v>
      </c>
      <c r="H2029" s="249" t="s">
        <v>4888</v>
      </c>
      <c r="I2029" s="224" t="s">
        <v>4889</v>
      </c>
      <c r="J2029" s="224" t="s">
        <v>4889</v>
      </c>
      <c r="K2029" s="224" t="s">
        <v>4890</v>
      </c>
      <c r="L2029" s="224" t="s">
        <v>4890</v>
      </c>
      <c r="M2029" s="227">
        <v>45679</v>
      </c>
      <c r="N2029" s="227">
        <v>45684</v>
      </c>
      <c r="O2029" s="227">
        <v>46048</v>
      </c>
      <c r="P2029" s="229">
        <v>230</v>
      </c>
      <c r="Q2029" s="225">
        <v>5000</v>
      </c>
      <c r="R2029" s="232">
        <v>0.08</v>
      </c>
      <c r="S2029" s="225">
        <v>400</v>
      </c>
      <c r="T2029" s="233">
        <v>92000</v>
      </c>
      <c r="U2029" s="233">
        <v>9200</v>
      </c>
      <c r="V2029" s="233">
        <v>0.1</v>
      </c>
      <c r="W2029" s="233">
        <v>46000</v>
      </c>
      <c r="X2029" s="233">
        <v>0.5</v>
      </c>
      <c r="Y2029" s="233">
        <v>23000</v>
      </c>
      <c r="Z2029" s="236">
        <v>0.25</v>
      </c>
      <c r="AA2029" s="233">
        <v>23000</v>
      </c>
      <c r="AB2029" s="233">
        <v>0.25</v>
      </c>
      <c r="AC2029" s="233">
        <v>36800</v>
      </c>
      <c r="AD2029" s="232">
        <v>0.4</v>
      </c>
      <c r="AE2029" s="147">
        <v>9200</v>
      </c>
      <c r="AF2029" s="250"/>
      <c r="AH2029" s="224" t="s">
        <v>50</v>
      </c>
    </row>
    <row r="2030" s="114" customFormat="1" ht="48" spans="1:34">
      <c r="A2030" s="223">
        <v>554</v>
      </c>
      <c r="B2030" s="223" t="s">
        <v>49</v>
      </c>
      <c r="C2030" s="223" t="s">
        <v>4413</v>
      </c>
      <c r="D2030" s="224" t="s">
        <v>50</v>
      </c>
      <c r="E2030" s="224" t="s">
        <v>69</v>
      </c>
      <c r="F2030" s="225" t="s">
        <v>3763</v>
      </c>
      <c r="G2030" s="224" t="s">
        <v>117</v>
      </c>
      <c r="H2030" s="249" t="s">
        <v>4891</v>
      </c>
      <c r="I2030" s="224" t="s">
        <v>4892</v>
      </c>
      <c r="J2030" s="224" t="s">
        <v>4892</v>
      </c>
      <c r="K2030" s="224" t="s">
        <v>4442</v>
      </c>
      <c r="L2030" s="224" t="s">
        <v>4442</v>
      </c>
      <c r="M2030" s="227">
        <v>45799</v>
      </c>
      <c r="N2030" s="227">
        <v>45801</v>
      </c>
      <c r="O2030" s="227">
        <v>46165</v>
      </c>
      <c r="P2030" s="229">
        <v>30</v>
      </c>
      <c r="Q2030" s="225">
        <v>5000</v>
      </c>
      <c r="R2030" s="232">
        <v>0.08</v>
      </c>
      <c r="S2030" s="225">
        <v>400</v>
      </c>
      <c r="T2030" s="233">
        <v>12000</v>
      </c>
      <c r="U2030" s="233">
        <v>1200</v>
      </c>
      <c r="V2030" s="233">
        <v>0.1</v>
      </c>
      <c r="W2030" s="233">
        <v>6000</v>
      </c>
      <c r="X2030" s="233">
        <v>0.5</v>
      </c>
      <c r="Y2030" s="233">
        <v>3000</v>
      </c>
      <c r="Z2030" s="236">
        <v>0.25</v>
      </c>
      <c r="AA2030" s="233">
        <v>3000</v>
      </c>
      <c r="AB2030" s="233">
        <v>0.25</v>
      </c>
      <c r="AC2030" s="233">
        <v>4800</v>
      </c>
      <c r="AD2030" s="232">
        <v>0.4</v>
      </c>
      <c r="AE2030" s="147">
        <v>1200</v>
      </c>
      <c r="AF2030" s="250"/>
      <c r="AH2030" s="224" t="s">
        <v>50</v>
      </c>
    </row>
    <row r="2031" s="114" customFormat="1" ht="48" spans="1:34">
      <c r="A2031" s="223">
        <v>555</v>
      </c>
      <c r="B2031" s="223" t="s">
        <v>49</v>
      </c>
      <c r="C2031" s="223" t="s">
        <v>4413</v>
      </c>
      <c r="D2031" s="224" t="s">
        <v>50</v>
      </c>
      <c r="E2031" s="224" t="s">
        <v>69</v>
      </c>
      <c r="F2031" s="225" t="s">
        <v>3763</v>
      </c>
      <c r="G2031" s="224" t="s">
        <v>117</v>
      </c>
      <c r="H2031" s="249" t="s">
        <v>4893</v>
      </c>
      <c r="I2031" s="224" t="s">
        <v>4894</v>
      </c>
      <c r="J2031" s="224" t="s">
        <v>4894</v>
      </c>
      <c r="K2031" s="224" t="s">
        <v>4480</v>
      </c>
      <c r="L2031" s="224" t="s">
        <v>4480</v>
      </c>
      <c r="M2031" s="227">
        <v>45765</v>
      </c>
      <c r="N2031" s="227">
        <v>45773</v>
      </c>
      <c r="O2031" s="227">
        <v>46137</v>
      </c>
      <c r="P2031" s="229">
        <v>67</v>
      </c>
      <c r="Q2031" s="225">
        <v>5000</v>
      </c>
      <c r="R2031" s="232">
        <v>0.08</v>
      </c>
      <c r="S2031" s="225">
        <v>400</v>
      </c>
      <c r="T2031" s="233">
        <v>26800</v>
      </c>
      <c r="U2031" s="233">
        <v>2680</v>
      </c>
      <c r="V2031" s="233">
        <v>0.1</v>
      </c>
      <c r="W2031" s="233">
        <v>13400</v>
      </c>
      <c r="X2031" s="233">
        <v>0.5</v>
      </c>
      <c r="Y2031" s="233">
        <v>6700</v>
      </c>
      <c r="Z2031" s="236">
        <v>0.25</v>
      </c>
      <c r="AA2031" s="233">
        <v>6700</v>
      </c>
      <c r="AB2031" s="233">
        <v>0.25</v>
      </c>
      <c r="AC2031" s="233">
        <v>10720</v>
      </c>
      <c r="AD2031" s="232">
        <v>0.4</v>
      </c>
      <c r="AE2031" s="147">
        <v>2680</v>
      </c>
      <c r="AF2031" s="250"/>
      <c r="AH2031" s="224" t="s">
        <v>50</v>
      </c>
    </row>
    <row r="2032" s="114" customFormat="1" ht="48" spans="1:34">
      <c r="A2032" s="223">
        <v>556</v>
      </c>
      <c r="B2032" s="223" t="s">
        <v>49</v>
      </c>
      <c r="C2032" s="223" t="s">
        <v>4420</v>
      </c>
      <c r="D2032" s="224" t="s">
        <v>50</v>
      </c>
      <c r="E2032" s="224" t="s">
        <v>69</v>
      </c>
      <c r="F2032" s="225" t="s">
        <v>3763</v>
      </c>
      <c r="G2032" s="224" t="s">
        <v>117</v>
      </c>
      <c r="H2032" s="249" t="s">
        <v>4895</v>
      </c>
      <c r="I2032" s="224" t="s">
        <v>4896</v>
      </c>
      <c r="J2032" s="224" t="s">
        <v>4896</v>
      </c>
      <c r="K2032" s="224" t="s">
        <v>4423</v>
      </c>
      <c r="L2032" s="224" t="s">
        <v>4423</v>
      </c>
      <c r="M2032" s="227">
        <v>45715</v>
      </c>
      <c r="N2032" s="227">
        <v>45716</v>
      </c>
      <c r="O2032" s="227">
        <v>46080</v>
      </c>
      <c r="P2032" s="229">
        <v>38</v>
      </c>
      <c r="Q2032" s="225">
        <v>5000</v>
      </c>
      <c r="R2032" s="232">
        <v>0.08</v>
      </c>
      <c r="S2032" s="225">
        <v>400</v>
      </c>
      <c r="T2032" s="233">
        <v>15200</v>
      </c>
      <c r="U2032" s="233">
        <v>1520</v>
      </c>
      <c r="V2032" s="233">
        <v>0.1</v>
      </c>
      <c r="W2032" s="233">
        <v>7600</v>
      </c>
      <c r="X2032" s="233">
        <v>0.5</v>
      </c>
      <c r="Y2032" s="233">
        <v>3800</v>
      </c>
      <c r="Z2032" s="236">
        <v>0.25</v>
      </c>
      <c r="AA2032" s="233">
        <v>3800</v>
      </c>
      <c r="AB2032" s="233">
        <v>0.25</v>
      </c>
      <c r="AC2032" s="233">
        <v>6080</v>
      </c>
      <c r="AD2032" s="232">
        <v>0.4</v>
      </c>
      <c r="AE2032" s="147">
        <v>1520</v>
      </c>
      <c r="AF2032" s="250"/>
      <c r="AH2032" s="224" t="s">
        <v>50</v>
      </c>
    </row>
    <row r="2033" s="114" customFormat="1" ht="48" spans="1:34">
      <c r="A2033" s="223">
        <v>557</v>
      </c>
      <c r="B2033" s="223" t="s">
        <v>49</v>
      </c>
      <c r="C2033" s="223" t="s">
        <v>4420</v>
      </c>
      <c r="D2033" s="224" t="s">
        <v>50</v>
      </c>
      <c r="E2033" s="224" t="s">
        <v>69</v>
      </c>
      <c r="F2033" s="225" t="s">
        <v>3763</v>
      </c>
      <c r="G2033" s="224" t="s">
        <v>117</v>
      </c>
      <c r="H2033" s="249" t="s">
        <v>4897</v>
      </c>
      <c r="I2033" s="224" t="s">
        <v>4898</v>
      </c>
      <c r="J2033" s="224" t="s">
        <v>4898</v>
      </c>
      <c r="K2033" s="224" t="s">
        <v>4423</v>
      </c>
      <c r="L2033" s="224" t="s">
        <v>4423</v>
      </c>
      <c r="M2033" s="227">
        <v>45710</v>
      </c>
      <c r="N2033" s="227">
        <v>45716</v>
      </c>
      <c r="O2033" s="227">
        <v>46080</v>
      </c>
      <c r="P2033" s="229">
        <v>64</v>
      </c>
      <c r="Q2033" s="225">
        <v>5000</v>
      </c>
      <c r="R2033" s="232">
        <v>0.08</v>
      </c>
      <c r="S2033" s="225">
        <v>400</v>
      </c>
      <c r="T2033" s="233">
        <v>25600</v>
      </c>
      <c r="U2033" s="233">
        <v>2560</v>
      </c>
      <c r="V2033" s="233">
        <v>0.1</v>
      </c>
      <c r="W2033" s="233">
        <v>12800</v>
      </c>
      <c r="X2033" s="233">
        <v>0.5</v>
      </c>
      <c r="Y2033" s="233">
        <v>6400</v>
      </c>
      <c r="Z2033" s="236">
        <v>0.25</v>
      </c>
      <c r="AA2033" s="233">
        <v>6400</v>
      </c>
      <c r="AB2033" s="233">
        <v>0.25</v>
      </c>
      <c r="AC2033" s="233">
        <v>10240</v>
      </c>
      <c r="AD2033" s="232">
        <v>0.4</v>
      </c>
      <c r="AE2033" s="147">
        <v>2560</v>
      </c>
      <c r="AF2033" s="250"/>
      <c r="AH2033" s="224" t="s">
        <v>50</v>
      </c>
    </row>
    <row r="2034" s="114" customFormat="1" ht="48" spans="1:34">
      <c r="A2034" s="223">
        <v>558</v>
      </c>
      <c r="B2034" s="223" t="s">
        <v>49</v>
      </c>
      <c r="C2034" s="223" t="s">
        <v>4420</v>
      </c>
      <c r="D2034" s="224" t="s">
        <v>50</v>
      </c>
      <c r="E2034" s="224" t="s">
        <v>69</v>
      </c>
      <c r="F2034" s="225" t="s">
        <v>3763</v>
      </c>
      <c r="G2034" s="224" t="s">
        <v>117</v>
      </c>
      <c r="H2034" s="249" t="s">
        <v>4899</v>
      </c>
      <c r="I2034" s="224" t="s">
        <v>4900</v>
      </c>
      <c r="J2034" s="224" t="s">
        <v>4900</v>
      </c>
      <c r="K2034" s="224" t="s">
        <v>4485</v>
      </c>
      <c r="L2034" s="224" t="s">
        <v>4485</v>
      </c>
      <c r="M2034" s="227">
        <v>45803</v>
      </c>
      <c r="N2034" s="227">
        <v>45804</v>
      </c>
      <c r="O2034" s="227">
        <v>46168</v>
      </c>
      <c r="P2034" s="229">
        <v>50</v>
      </c>
      <c r="Q2034" s="225">
        <v>5000</v>
      </c>
      <c r="R2034" s="232">
        <v>0.08</v>
      </c>
      <c r="S2034" s="225">
        <v>400</v>
      </c>
      <c r="T2034" s="233">
        <v>20000</v>
      </c>
      <c r="U2034" s="233">
        <v>2000</v>
      </c>
      <c r="V2034" s="233">
        <v>0.1</v>
      </c>
      <c r="W2034" s="233">
        <v>10000</v>
      </c>
      <c r="X2034" s="233">
        <v>0.5</v>
      </c>
      <c r="Y2034" s="233">
        <v>5000</v>
      </c>
      <c r="Z2034" s="236">
        <v>0.25</v>
      </c>
      <c r="AA2034" s="233">
        <v>5000</v>
      </c>
      <c r="AB2034" s="233">
        <v>0.25</v>
      </c>
      <c r="AC2034" s="233">
        <v>8000</v>
      </c>
      <c r="AD2034" s="232">
        <v>0.4</v>
      </c>
      <c r="AE2034" s="147">
        <v>2000</v>
      </c>
      <c r="AF2034" s="250"/>
      <c r="AH2034" s="224" t="s">
        <v>50</v>
      </c>
    </row>
    <row r="2035" s="114" customFormat="1" ht="48" spans="1:34">
      <c r="A2035" s="223">
        <v>559</v>
      </c>
      <c r="B2035" s="223" t="s">
        <v>49</v>
      </c>
      <c r="C2035" s="223" t="s">
        <v>4413</v>
      </c>
      <c r="D2035" s="224" t="s">
        <v>50</v>
      </c>
      <c r="E2035" s="224" t="s">
        <v>69</v>
      </c>
      <c r="F2035" s="225" t="s">
        <v>3763</v>
      </c>
      <c r="G2035" s="224" t="s">
        <v>117</v>
      </c>
      <c r="H2035" s="249" t="s">
        <v>4901</v>
      </c>
      <c r="I2035" s="224" t="s">
        <v>4902</v>
      </c>
      <c r="J2035" s="224" t="s">
        <v>4902</v>
      </c>
      <c r="K2035" s="224" t="s">
        <v>4480</v>
      </c>
      <c r="L2035" s="224" t="s">
        <v>4480</v>
      </c>
      <c r="M2035" s="227">
        <v>45776</v>
      </c>
      <c r="N2035" s="227">
        <v>45777</v>
      </c>
      <c r="O2035" s="227">
        <v>46141</v>
      </c>
      <c r="P2035" s="229">
        <v>570</v>
      </c>
      <c r="Q2035" s="225">
        <v>5000</v>
      </c>
      <c r="R2035" s="232">
        <v>0.08</v>
      </c>
      <c r="S2035" s="225">
        <v>400</v>
      </c>
      <c r="T2035" s="233">
        <v>228000</v>
      </c>
      <c r="U2035" s="233">
        <v>22800</v>
      </c>
      <c r="V2035" s="233">
        <v>0.1</v>
      </c>
      <c r="W2035" s="233">
        <v>114000</v>
      </c>
      <c r="X2035" s="233">
        <v>0.5</v>
      </c>
      <c r="Y2035" s="233">
        <v>57000</v>
      </c>
      <c r="Z2035" s="236">
        <v>0.25</v>
      </c>
      <c r="AA2035" s="233">
        <v>57000</v>
      </c>
      <c r="AB2035" s="233">
        <v>0.25</v>
      </c>
      <c r="AC2035" s="233">
        <v>91200</v>
      </c>
      <c r="AD2035" s="232">
        <v>0.4</v>
      </c>
      <c r="AE2035" s="147">
        <v>22800</v>
      </c>
      <c r="AF2035" s="250"/>
      <c r="AH2035" s="224" t="s">
        <v>50</v>
      </c>
    </row>
    <row r="2036" s="114" customFormat="1" ht="48" spans="1:34">
      <c r="A2036" s="223">
        <v>560</v>
      </c>
      <c r="B2036" s="223" t="s">
        <v>49</v>
      </c>
      <c r="C2036" s="223" t="s">
        <v>4402</v>
      </c>
      <c r="D2036" s="224" t="s">
        <v>50</v>
      </c>
      <c r="E2036" s="224" t="s">
        <v>69</v>
      </c>
      <c r="F2036" s="225" t="s">
        <v>3763</v>
      </c>
      <c r="G2036" s="224" t="s">
        <v>117</v>
      </c>
      <c r="H2036" s="249" t="s">
        <v>4903</v>
      </c>
      <c r="I2036" s="224" t="s">
        <v>4583</v>
      </c>
      <c r="J2036" s="224" t="s">
        <v>4583</v>
      </c>
      <c r="K2036" s="224" t="s">
        <v>4405</v>
      </c>
      <c r="L2036" s="224" t="s">
        <v>4405</v>
      </c>
      <c r="M2036" s="227">
        <v>45660</v>
      </c>
      <c r="N2036" s="227">
        <v>45666</v>
      </c>
      <c r="O2036" s="227">
        <v>46030</v>
      </c>
      <c r="P2036" s="229">
        <v>80</v>
      </c>
      <c r="Q2036" s="225">
        <v>5000</v>
      </c>
      <c r="R2036" s="232">
        <v>0.08</v>
      </c>
      <c r="S2036" s="225">
        <v>400</v>
      </c>
      <c r="T2036" s="233">
        <v>32000</v>
      </c>
      <c r="U2036" s="233">
        <v>3200</v>
      </c>
      <c r="V2036" s="233">
        <v>0.1</v>
      </c>
      <c r="W2036" s="233">
        <v>16000</v>
      </c>
      <c r="X2036" s="233">
        <v>0.5</v>
      </c>
      <c r="Y2036" s="233">
        <v>8000</v>
      </c>
      <c r="Z2036" s="236">
        <v>0.25</v>
      </c>
      <c r="AA2036" s="233">
        <v>8000</v>
      </c>
      <c r="AB2036" s="233">
        <v>0.25</v>
      </c>
      <c r="AC2036" s="233">
        <v>12800</v>
      </c>
      <c r="AD2036" s="232">
        <v>0.4</v>
      </c>
      <c r="AE2036" s="147">
        <v>3200</v>
      </c>
      <c r="AF2036" s="250"/>
      <c r="AH2036" s="224" t="s">
        <v>50</v>
      </c>
    </row>
    <row r="2037" s="114" customFormat="1" ht="48" spans="1:34">
      <c r="A2037" s="223">
        <v>561</v>
      </c>
      <c r="B2037" s="223" t="s">
        <v>49</v>
      </c>
      <c r="C2037" s="223" t="s">
        <v>4413</v>
      </c>
      <c r="D2037" s="224" t="s">
        <v>50</v>
      </c>
      <c r="E2037" s="224" t="s">
        <v>69</v>
      </c>
      <c r="F2037" s="225" t="s">
        <v>3763</v>
      </c>
      <c r="G2037" s="224" t="s">
        <v>117</v>
      </c>
      <c r="H2037" s="249" t="s">
        <v>4904</v>
      </c>
      <c r="I2037" s="224" t="s">
        <v>4905</v>
      </c>
      <c r="J2037" s="224" t="s">
        <v>4905</v>
      </c>
      <c r="K2037" s="224" t="s">
        <v>4480</v>
      </c>
      <c r="L2037" s="224" t="s">
        <v>4480</v>
      </c>
      <c r="M2037" s="227">
        <v>45714</v>
      </c>
      <c r="N2037" s="227">
        <v>45716</v>
      </c>
      <c r="O2037" s="227">
        <v>46080</v>
      </c>
      <c r="P2037" s="229">
        <v>86</v>
      </c>
      <c r="Q2037" s="225">
        <v>5000</v>
      </c>
      <c r="R2037" s="232">
        <v>0.08</v>
      </c>
      <c r="S2037" s="225">
        <v>400</v>
      </c>
      <c r="T2037" s="233">
        <v>34400</v>
      </c>
      <c r="U2037" s="233">
        <v>3440</v>
      </c>
      <c r="V2037" s="233">
        <v>0.1</v>
      </c>
      <c r="W2037" s="233">
        <v>17200</v>
      </c>
      <c r="X2037" s="233">
        <v>0.5</v>
      </c>
      <c r="Y2037" s="233">
        <v>8600</v>
      </c>
      <c r="Z2037" s="236">
        <v>0.25</v>
      </c>
      <c r="AA2037" s="233">
        <v>8600</v>
      </c>
      <c r="AB2037" s="233">
        <v>0.25</v>
      </c>
      <c r="AC2037" s="233">
        <v>13760</v>
      </c>
      <c r="AD2037" s="232">
        <v>0.4</v>
      </c>
      <c r="AE2037" s="147">
        <v>3440</v>
      </c>
      <c r="AF2037" s="250"/>
      <c r="AH2037" s="224" t="s">
        <v>50</v>
      </c>
    </row>
    <row r="2038" s="114" customFormat="1" ht="48" spans="1:34">
      <c r="A2038" s="223">
        <v>562</v>
      </c>
      <c r="B2038" s="223" t="s">
        <v>49</v>
      </c>
      <c r="C2038" s="223" t="s">
        <v>4420</v>
      </c>
      <c r="D2038" s="224" t="s">
        <v>50</v>
      </c>
      <c r="E2038" s="224" t="s">
        <v>69</v>
      </c>
      <c r="F2038" s="225" t="s">
        <v>3763</v>
      </c>
      <c r="G2038" s="224" t="s">
        <v>117</v>
      </c>
      <c r="H2038" s="249" t="s">
        <v>4906</v>
      </c>
      <c r="I2038" s="224" t="s">
        <v>4907</v>
      </c>
      <c r="J2038" s="224" t="s">
        <v>4907</v>
      </c>
      <c r="K2038" s="224" t="s">
        <v>4423</v>
      </c>
      <c r="L2038" s="224" t="s">
        <v>4423</v>
      </c>
      <c r="M2038" s="227">
        <v>45811</v>
      </c>
      <c r="N2038" s="227">
        <v>45814</v>
      </c>
      <c r="O2038" s="227">
        <v>46180</v>
      </c>
      <c r="P2038" s="229">
        <v>83</v>
      </c>
      <c r="Q2038" s="225">
        <v>5000</v>
      </c>
      <c r="R2038" s="232">
        <v>0.08</v>
      </c>
      <c r="S2038" s="225">
        <v>400</v>
      </c>
      <c r="T2038" s="233">
        <v>33200</v>
      </c>
      <c r="U2038" s="233">
        <v>3320</v>
      </c>
      <c r="V2038" s="233">
        <v>0.1</v>
      </c>
      <c r="W2038" s="233">
        <v>16600</v>
      </c>
      <c r="X2038" s="233">
        <v>0.5</v>
      </c>
      <c r="Y2038" s="233">
        <v>8300</v>
      </c>
      <c r="Z2038" s="236">
        <v>0.25</v>
      </c>
      <c r="AA2038" s="233">
        <v>8300</v>
      </c>
      <c r="AB2038" s="233">
        <v>0.25</v>
      </c>
      <c r="AC2038" s="233">
        <v>13280</v>
      </c>
      <c r="AD2038" s="232">
        <v>0.4</v>
      </c>
      <c r="AE2038" s="147">
        <v>3320</v>
      </c>
      <c r="AF2038" s="250"/>
      <c r="AH2038" s="224" t="s">
        <v>50</v>
      </c>
    </row>
    <row r="2039" s="114" customFormat="1" ht="48" spans="1:34">
      <c r="A2039" s="223">
        <v>563</v>
      </c>
      <c r="B2039" s="223" t="s">
        <v>49</v>
      </c>
      <c r="C2039" s="223" t="s">
        <v>4413</v>
      </c>
      <c r="D2039" s="224" t="s">
        <v>50</v>
      </c>
      <c r="E2039" s="224" t="s">
        <v>69</v>
      </c>
      <c r="F2039" s="225" t="s">
        <v>3763</v>
      </c>
      <c r="G2039" s="224" t="s">
        <v>117</v>
      </c>
      <c r="H2039" s="249" t="s">
        <v>4908</v>
      </c>
      <c r="I2039" s="224" t="s">
        <v>4909</v>
      </c>
      <c r="J2039" s="224" t="s">
        <v>4909</v>
      </c>
      <c r="K2039" s="224" t="s">
        <v>4419</v>
      </c>
      <c r="L2039" s="224" t="s">
        <v>4419</v>
      </c>
      <c r="M2039" s="227">
        <v>45777</v>
      </c>
      <c r="N2039" s="227">
        <v>45778</v>
      </c>
      <c r="O2039" s="227">
        <v>46142</v>
      </c>
      <c r="P2039" s="229">
        <v>38</v>
      </c>
      <c r="Q2039" s="225">
        <v>5000</v>
      </c>
      <c r="R2039" s="232">
        <v>0.08</v>
      </c>
      <c r="S2039" s="225">
        <v>400</v>
      </c>
      <c r="T2039" s="233">
        <v>15200</v>
      </c>
      <c r="U2039" s="233">
        <v>1520</v>
      </c>
      <c r="V2039" s="233">
        <v>0.1</v>
      </c>
      <c r="W2039" s="233">
        <v>7600</v>
      </c>
      <c r="X2039" s="233">
        <v>0.5</v>
      </c>
      <c r="Y2039" s="233">
        <v>3800</v>
      </c>
      <c r="Z2039" s="236">
        <v>0.25</v>
      </c>
      <c r="AA2039" s="233">
        <v>3800</v>
      </c>
      <c r="AB2039" s="233">
        <v>0.25</v>
      </c>
      <c r="AC2039" s="233">
        <v>6080</v>
      </c>
      <c r="AD2039" s="232">
        <v>0.4</v>
      </c>
      <c r="AE2039" s="147">
        <v>1520</v>
      </c>
      <c r="AF2039" s="250"/>
      <c r="AH2039" s="224" t="s">
        <v>50</v>
      </c>
    </row>
    <row r="2040" s="114" customFormat="1" ht="48" spans="1:34">
      <c r="A2040" s="223">
        <v>564</v>
      </c>
      <c r="B2040" s="223" t="s">
        <v>49</v>
      </c>
      <c r="C2040" s="223" t="s">
        <v>4420</v>
      </c>
      <c r="D2040" s="224" t="s">
        <v>50</v>
      </c>
      <c r="E2040" s="224" t="s">
        <v>69</v>
      </c>
      <c r="F2040" s="225" t="s">
        <v>3763</v>
      </c>
      <c r="G2040" s="224" t="s">
        <v>117</v>
      </c>
      <c r="H2040" s="249" t="s">
        <v>4910</v>
      </c>
      <c r="I2040" s="224" t="s">
        <v>4911</v>
      </c>
      <c r="J2040" s="224" t="s">
        <v>4911</v>
      </c>
      <c r="K2040" s="224" t="s">
        <v>4423</v>
      </c>
      <c r="L2040" s="224" t="s">
        <v>4423</v>
      </c>
      <c r="M2040" s="227">
        <v>45723</v>
      </c>
      <c r="N2040" s="227">
        <v>45724</v>
      </c>
      <c r="O2040" s="227">
        <v>46088</v>
      </c>
      <c r="P2040" s="229">
        <v>376</v>
      </c>
      <c r="Q2040" s="225">
        <v>5000</v>
      </c>
      <c r="R2040" s="232">
        <v>0.08</v>
      </c>
      <c r="S2040" s="225">
        <v>400</v>
      </c>
      <c r="T2040" s="233">
        <v>150400</v>
      </c>
      <c r="U2040" s="233">
        <v>15040</v>
      </c>
      <c r="V2040" s="233">
        <v>0.1</v>
      </c>
      <c r="W2040" s="233">
        <v>75200</v>
      </c>
      <c r="X2040" s="233">
        <v>0.5</v>
      </c>
      <c r="Y2040" s="233">
        <v>37600</v>
      </c>
      <c r="Z2040" s="236">
        <v>0.25</v>
      </c>
      <c r="AA2040" s="233">
        <v>37600</v>
      </c>
      <c r="AB2040" s="233">
        <v>0.25</v>
      </c>
      <c r="AC2040" s="233">
        <v>60160</v>
      </c>
      <c r="AD2040" s="232">
        <v>0.4</v>
      </c>
      <c r="AE2040" s="147">
        <v>15040</v>
      </c>
      <c r="AF2040" s="250"/>
      <c r="AH2040" s="224" t="s">
        <v>50</v>
      </c>
    </row>
    <row r="2041" s="114" customFormat="1" ht="48" spans="1:34">
      <c r="A2041" s="223">
        <v>565</v>
      </c>
      <c r="B2041" s="223" t="s">
        <v>49</v>
      </c>
      <c r="C2041" s="223" t="s">
        <v>4413</v>
      </c>
      <c r="D2041" s="224" t="s">
        <v>50</v>
      </c>
      <c r="E2041" s="224" t="s">
        <v>69</v>
      </c>
      <c r="F2041" s="225" t="s">
        <v>3763</v>
      </c>
      <c r="G2041" s="224" t="s">
        <v>117</v>
      </c>
      <c r="H2041" s="249" t="s">
        <v>4912</v>
      </c>
      <c r="I2041" s="224" t="s">
        <v>4913</v>
      </c>
      <c r="J2041" s="224" t="s">
        <v>4913</v>
      </c>
      <c r="K2041" s="224" t="s">
        <v>4426</v>
      </c>
      <c r="L2041" s="224" t="s">
        <v>4426</v>
      </c>
      <c r="M2041" s="227">
        <v>45714</v>
      </c>
      <c r="N2041" s="227">
        <v>45716</v>
      </c>
      <c r="O2041" s="227">
        <v>46080</v>
      </c>
      <c r="P2041" s="229">
        <v>1436</v>
      </c>
      <c r="Q2041" s="225">
        <v>5000</v>
      </c>
      <c r="R2041" s="232">
        <v>0.08</v>
      </c>
      <c r="S2041" s="225">
        <v>400</v>
      </c>
      <c r="T2041" s="233">
        <v>574400</v>
      </c>
      <c r="U2041" s="233">
        <v>57440</v>
      </c>
      <c r="V2041" s="233">
        <v>0.1</v>
      </c>
      <c r="W2041" s="233">
        <v>287200</v>
      </c>
      <c r="X2041" s="233">
        <v>0.5</v>
      </c>
      <c r="Y2041" s="233">
        <v>143600</v>
      </c>
      <c r="Z2041" s="236">
        <v>0.25</v>
      </c>
      <c r="AA2041" s="233">
        <v>143600</v>
      </c>
      <c r="AB2041" s="233">
        <v>0.25</v>
      </c>
      <c r="AC2041" s="233">
        <v>229760</v>
      </c>
      <c r="AD2041" s="232">
        <v>0.4</v>
      </c>
      <c r="AE2041" s="147">
        <v>57440</v>
      </c>
      <c r="AF2041" s="250"/>
      <c r="AH2041" s="224" t="s">
        <v>50</v>
      </c>
    </row>
    <row r="2042" s="114" customFormat="1" ht="48" spans="1:34">
      <c r="A2042" s="223">
        <v>566</v>
      </c>
      <c r="B2042" s="223" t="s">
        <v>49</v>
      </c>
      <c r="C2042" s="223" t="s">
        <v>4420</v>
      </c>
      <c r="D2042" s="224" t="s">
        <v>50</v>
      </c>
      <c r="E2042" s="224" t="s">
        <v>69</v>
      </c>
      <c r="F2042" s="225" t="s">
        <v>3763</v>
      </c>
      <c r="G2042" s="224" t="s">
        <v>117</v>
      </c>
      <c r="H2042" s="249" t="s">
        <v>4914</v>
      </c>
      <c r="I2042" s="224" t="s">
        <v>4915</v>
      </c>
      <c r="J2042" s="224" t="s">
        <v>4915</v>
      </c>
      <c r="K2042" s="224" t="s">
        <v>4423</v>
      </c>
      <c r="L2042" s="224" t="s">
        <v>4423</v>
      </c>
      <c r="M2042" s="227">
        <v>45706</v>
      </c>
      <c r="N2042" s="227">
        <v>45712</v>
      </c>
      <c r="O2042" s="227">
        <v>46076</v>
      </c>
      <c r="P2042" s="229">
        <v>49</v>
      </c>
      <c r="Q2042" s="225">
        <v>5000</v>
      </c>
      <c r="R2042" s="232">
        <v>0.08</v>
      </c>
      <c r="S2042" s="225">
        <v>400</v>
      </c>
      <c r="T2042" s="233">
        <v>19600</v>
      </c>
      <c r="U2042" s="233">
        <v>1960</v>
      </c>
      <c r="V2042" s="233">
        <v>0.1</v>
      </c>
      <c r="W2042" s="233">
        <v>9800</v>
      </c>
      <c r="X2042" s="233">
        <v>0.5</v>
      </c>
      <c r="Y2042" s="233">
        <v>4900</v>
      </c>
      <c r="Z2042" s="236">
        <v>0.25</v>
      </c>
      <c r="AA2042" s="233">
        <v>4900</v>
      </c>
      <c r="AB2042" s="233">
        <v>0.25</v>
      </c>
      <c r="AC2042" s="233">
        <v>7840</v>
      </c>
      <c r="AD2042" s="232">
        <v>0.4</v>
      </c>
      <c r="AE2042" s="147">
        <v>1960</v>
      </c>
      <c r="AF2042" s="250"/>
      <c r="AH2042" s="224" t="s">
        <v>50</v>
      </c>
    </row>
    <row r="2043" s="114" customFormat="1" ht="48" spans="1:34">
      <c r="A2043" s="223">
        <v>567</v>
      </c>
      <c r="B2043" s="223" t="s">
        <v>49</v>
      </c>
      <c r="C2043" s="223" t="s">
        <v>4413</v>
      </c>
      <c r="D2043" s="224" t="s">
        <v>50</v>
      </c>
      <c r="E2043" s="224" t="s">
        <v>69</v>
      </c>
      <c r="F2043" s="225" t="s">
        <v>3763</v>
      </c>
      <c r="G2043" s="224" t="s">
        <v>117</v>
      </c>
      <c r="H2043" s="249" t="s">
        <v>4916</v>
      </c>
      <c r="I2043" s="224" t="s">
        <v>4917</v>
      </c>
      <c r="J2043" s="224" t="s">
        <v>4917</v>
      </c>
      <c r="K2043" s="224" t="s">
        <v>4419</v>
      </c>
      <c r="L2043" s="224" t="s">
        <v>4419</v>
      </c>
      <c r="M2043" s="227">
        <v>45798</v>
      </c>
      <c r="N2043" s="227">
        <v>45800</v>
      </c>
      <c r="O2043" s="227">
        <v>46164</v>
      </c>
      <c r="P2043" s="229">
        <v>40</v>
      </c>
      <c r="Q2043" s="225">
        <v>5000</v>
      </c>
      <c r="R2043" s="232">
        <v>0.08</v>
      </c>
      <c r="S2043" s="225">
        <v>400</v>
      </c>
      <c r="T2043" s="233">
        <v>16000</v>
      </c>
      <c r="U2043" s="233">
        <v>1600</v>
      </c>
      <c r="V2043" s="233">
        <v>0.1</v>
      </c>
      <c r="W2043" s="233">
        <v>8000</v>
      </c>
      <c r="X2043" s="233">
        <v>0.5</v>
      </c>
      <c r="Y2043" s="233">
        <v>4000</v>
      </c>
      <c r="Z2043" s="236">
        <v>0.25</v>
      </c>
      <c r="AA2043" s="233">
        <v>4000</v>
      </c>
      <c r="AB2043" s="233">
        <v>0.25</v>
      </c>
      <c r="AC2043" s="233">
        <v>6400</v>
      </c>
      <c r="AD2043" s="232">
        <v>0.4</v>
      </c>
      <c r="AE2043" s="147">
        <v>1600</v>
      </c>
      <c r="AF2043" s="250"/>
      <c r="AH2043" s="224" t="s">
        <v>50</v>
      </c>
    </row>
    <row r="2044" s="114" customFormat="1" ht="48" spans="1:34">
      <c r="A2044" s="223">
        <v>568</v>
      </c>
      <c r="B2044" s="223" t="s">
        <v>49</v>
      </c>
      <c r="C2044" s="223" t="s">
        <v>4420</v>
      </c>
      <c r="D2044" s="224" t="s">
        <v>50</v>
      </c>
      <c r="E2044" s="224" t="s">
        <v>69</v>
      </c>
      <c r="F2044" s="225" t="s">
        <v>3763</v>
      </c>
      <c r="G2044" s="224" t="s">
        <v>117</v>
      </c>
      <c r="H2044" s="249" t="s">
        <v>4918</v>
      </c>
      <c r="I2044" s="224" t="s">
        <v>4919</v>
      </c>
      <c r="J2044" s="224" t="s">
        <v>4919</v>
      </c>
      <c r="K2044" s="224" t="s">
        <v>4423</v>
      </c>
      <c r="L2044" s="224" t="s">
        <v>4423</v>
      </c>
      <c r="M2044" s="227">
        <v>45826</v>
      </c>
      <c r="N2044" s="227">
        <v>45826</v>
      </c>
      <c r="O2044" s="227">
        <v>46190</v>
      </c>
      <c r="P2044" s="229">
        <v>80</v>
      </c>
      <c r="Q2044" s="225">
        <v>5000</v>
      </c>
      <c r="R2044" s="232">
        <v>0.08</v>
      </c>
      <c r="S2044" s="225">
        <v>400</v>
      </c>
      <c r="T2044" s="233">
        <v>32000</v>
      </c>
      <c r="U2044" s="233">
        <v>3200</v>
      </c>
      <c r="V2044" s="233">
        <v>0.1</v>
      </c>
      <c r="W2044" s="233">
        <v>16000</v>
      </c>
      <c r="X2044" s="233">
        <v>0.5</v>
      </c>
      <c r="Y2044" s="233">
        <v>8000</v>
      </c>
      <c r="Z2044" s="236">
        <v>0.25</v>
      </c>
      <c r="AA2044" s="233">
        <v>8000</v>
      </c>
      <c r="AB2044" s="233">
        <v>0.25</v>
      </c>
      <c r="AC2044" s="233">
        <v>12800</v>
      </c>
      <c r="AD2044" s="232">
        <v>0.4</v>
      </c>
      <c r="AE2044" s="147">
        <v>3200</v>
      </c>
      <c r="AF2044" s="250"/>
      <c r="AH2044" s="224" t="s">
        <v>50</v>
      </c>
    </row>
    <row r="2045" s="114" customFormat="1" ht="48" spans="1:34">
      <c r="A2045" s="223">
        <v>569</v>
      </c>
      <c r="B2045" s="223" t="s">
        <v>49</v>
      </c>
      <c r="C2045" s="223" t="s">
        <v>4564</v>
      </c>
      <c r="D2045" s="224" t="s">
        <v>50</v>
      </c>
      <c r="E2045" s="224" t="s">
        <v>69</v>
      </c>
      <c r="F2045" s="225" t="s">
        <v>3763</v>
      </c>
      <c r="G2045" s="224" t="s">
        <v>117</v>
      </c>
      <c r="H2045" s="249" t="s">
        <v>4920</v>
      </c>
      <c r="I2045" s="224" t="s">
        <v>4921</v>
      </c>
      <c r="J2045" s="224" t="s">
        <v>4921</v>
      </c>
      <c r="K2045" s="224" t="s">
        <v>4780</v>
      </c>
      <c r="L2045" s="224" t="s">
        <v>4780</v>
      </c>
      <c r="M2045" s="227">
        <v>45737</v>
      </c>
      <c r="N2045" s="227">
        <v>45739</v>
      </c>
      <c r="O2045" s="227">
        <v>46103</v>
      </c>
      <c r="P2045" s="229">
        <v>83</v>
      </c>
      <c r="Q2045" s="225">
        <v>5000</v>
      </c>
      <c r="R2045" s="232">
        <v>0.08</v>
      </c>
      <c r="S2045" s="225">
        <v>400</v>
      </c>
      <c r="T2045" s="233">
        <v>33200</v>
      </c>
      <c r="U2045" s="233">
        <v>3320</v>
      </c>
      <c r="V2045" s="233">
        <v>0.1</v>
      </c>
      <c r="W2045" s="233">
        <v>16600</v>
      </c>
      <c r="X2045" s="233">
        <v>0.5</v>
      </c>
      <c r="Y2045" s="233">
        <v>8300</v>
      </c>
      <c r="Z2045" s="236">
        <v>0.25</v>
      </c>
      <c r="AA2045" s="233">
        <v>8300</v>
      </c>
      <c r="AB2045" s="233">
        <v>0.25</v>
      </c>
      <c r="AC2045" s="233">
        <v>13280</v>
      </c>
      <c r="AD2045" s="232">
        <v>0.4</v>
      </c>
      <c r="AE2045" s="147">
        <v>3320</v>
      </c>
      <c r="AF2045" s="250"/>
      <c r="AH2045" s="224" t="s">
        <v>50</v>
      </c>
    </row>
    <row r="2046" s="114" customFormat="1" ht="48" spans="1:34">
      <c r="A2046" s="223">
        <v>570</v>
      </c>
      <c r="B2046" s="223" t="s">
        <v>49</v>
      </c>
      <c r="C2046" s="223" t="s">
        <v>4413</v>
      </c>
      <c r="D2046" s="224" t="s">
        <v>50</v>
      </c>
      <c r="E2046" s="224" t="s">
        <v>69</v>
      </c>
      <c r="F2046" s="225" t="s">
        <v>3763</v>
      </c>
      <c r="G2046" s="224" t="s">
        <v>117</v>
      </c>
      <c r="H2046" s="249" t="s">
        <v>4922</v>
      </c>
      <c r="I2046" s="224" t="s">
        <v>4923</v>
      </c>
      <c r="J2046" s="224" t="s">
        <v>4923</v>
      </c>
      <c r="K2046" s="224" t="s">
        <v>4442</v>
      </c>
      <c r="L2046" s="224" t="s">
        <v>4442</v>
      </c>
      <c r="M2046" s="227">
        <v>45798</v>
      </c>
      <c r="N2046" s="227">
        <v>45801</v>
      </c>
      <c r="O2046" s="227">
        <v>46165</v>
      </c>
      <c r="P2046" s="229">
        <v>15</v>
      </c>
      <c r="Q2046" s="225">
        <v>5000</v>
      </c>
      <c r="R2046" s="232">
        <v>0.08</v>
      </c>
      <c r="S2046" s="225">
        <v>400</v>
      </c>
      <c r="T2046" s="233">
        <v>6000</v>
      </c>
      <c r="U2046" s="233">
        <v>600</v>
      </c>
      <c r="V2046" s="233">
        <v>0.1</v>
      </c>
      <c r="W2046" s="233">
        <v>3000</v>
      </c>
      <c r="X2046" s="233">
        <v>0.5</v>
      </c>
      <c r="Y2046" s="233">
        <v>1500</v>
      </c>
      <c r="Z2046" s="236">
        <v>0.25</v>
      </c>
      <c r="AA2046" s="233">
        <v>1500</v>
      </c>
      <c r="AB2046" s="233">
        <v>0.25</v>
      </c>
      <c r="AC2046" s="233">
        <v>2400</v>
      </c>
      <c r="AD2046" s="232">
        <v>0.4</v>
      </c>
      <c r="AE2046" s="147">
        <v>600</v>
      </c>
      <c r="AF2046" s="250"/>
      <c r="AH2046" s="224" t="s">
        <v>50</v>
      </c>
    </row>
    <row r="2047" s="114" customFormat="1" ht="48" spans="1:34">
      <c r="A2047" s="223">
        <v>571</v>
      </c>
      <c r="B2047" s="223" t="s">
        <v>49</v>
      </c>
      <c r="C2047" s="223" t="s">
        <v>4402</v>
      </c>
      <c r="D2047" s="224" t="s">
        <v>50</v>
      </c>
      <c r="E2047" s="224" t="s">
        <v>69</v>
      </c>
      <c r="F2047" s="225" t="s">
        <v>3763</v>
      </c>
      <c r="G2047" s="224" t="s">
        <v>117</v>
      </c>
      <c r="H2047" s="249" t="s">
        <v>4924</v>
      </c>
      <c r="I2047" s="224" t="s">
        <v>4925</v>
      </c>
      <c r="J2047" s="224" t="s">
        <v>4925</v>
      </c>
      <c r="K2047" s="224" t="s">
        <v>4405</v>
      </c>
      <c r="L2047" s="224" t="s">
        <v>4405</v>
      </c>
      <c r="M2047" s="227">
        <v>45707</v>
      </c>
      <c r="N2047" s="227">
        <v>45739</v>
      </c>
      <c r="O2047" s="227">
        <v>46103</v>
      </c>
      <c r="P2047" s="229">
        <v>75</v>
      </c>
      <c r="Q2047" s="225">
        <v>5000</v>
      </c>
      <c r="R2047" s="232">
        <v>0.08</v>
      </c>
      <c r="S2047" s="225">
        <v>400</v>
      </c>
      <c r="T2047" s="233">
        <v>30000</v>
      </c>
      <c r="U2047" s="233">
        <v>3000</v>
      </c>
      <c r="V2047" s="233">
        <v>0.1</v>
      </c>
      <c r="W2047" s="233">
        <v>15000</v>
      </c>
      <c r="X2047" s="233">
        <v>0.5</v>
      </c>
      <c r="Y2047" s="233">
        <v>7500</v>
      </c>
      <c r="Z2047" s="236">
        <v>0.25</v>
      </c>
      <c r="AA2047" s="233">
        <v>7500</v>
      </c>
      <c r="AB2047" s="233">
        <v>0.25</v>
      </c>
      <c r="AC2047" s="233">
        <v>12000</v>
      </c>
      <c r="AD2047" s="232">
        <v>0.4</v>
      </c>
      <c r="AE2047" s="147">
        <v>3000</v>
      </c>
      <c r="AF2047" s="250"/>
      <c r="AH2047" s="224" t="s">
        <v>50</v>
      </c>
    </row>
    <row r="2048" s="114" customFormat="1" ht="48" spans="1:34">
      <c r="A2048" s="223">
        <v>572</v>
      </c>
      <c r="B2048" s="223" t="s">
        <v>49</v>
      </c>
      <c r="C2048" s="223" t="s">
        <v>4413</v>
      </c>
      <c r="D2048" s="224" t="s">
        <v>50</v>
      </c>
      <c r="E2048" s="224" t="s">
        <v>69</v>
      </c>
      <c r="F2048" s="225" t="s">
        <v>3763</v>
      </c>
      <c r="G2048" s="224" t="s">
        <v>117</v>
      </c>
      <c r="H2048" s="249" t="s">
        <v>4926</v>
      </c>
      <c r="I2048" s="224" t="s">
        <v>4927</v>
      </c>
      <c r="J2048" s="224" t="s">
        <v>4927</v>
      </c>
      <c r="K2048" s="224" t="s">
        <v>4628</v>
      </c>
      <c r="L2048" s="224" t="s">
        <v>4628</v>
      </c>
      <c r="M2048" s="227">
        <v>45799</v>
      </c>
      <c r="N2048" s="227">
        <v>45800</v>
      </c>
      <c r="O2048" s="227">
        <v>46164</v>
      </c>
      <c r="P2048" s="229">
        <v>30</v>
      </c>
      <c r="Q2048" s="225">
        <v>5000</v>
      </c>
      <c r="R2048" s="232">
        <v>0.08</v>
      </c>
      <c r="S2048" s="225">
        <v>400</v>
      </c>
      <c r="T2048" s="233">
        <v>12000</v>
      </c>
      <c r="U2048" s="233">
        <v>1200</v>
      </c>
      <c r="V2048" s="233">
        <v>0.1</v>
      </c>
      <c r="W2048" s="233">
        <v>6000</v>
      </c>
      <c r="X2048" s="233">
        <v>0.5</v>
      </c>
      <c r="Y2048" s="233">
        <v>3000</v>
      </c>
      <c r="Z2048" s="236">
        <v>0.25</v>
      </c>
      <c r="AA2048" s="233">
        <v>3000</v>
      </c>
      <c r="AB2048" s="233">
        <v>0.25</v>
      </c>
      <c r="AC2048" s="233">
        <v>4800</v>
      </c>
      <c r="AD2048" s="232">
        <v>0.4</v>
      </c>
      <c r="AE2048" s="147">
        <v>1200</v>
      </c>
      <c r="AF2048" s="250"/>
      <c r="AH2048" s="224" t="s">
        <v>50</v>
      </c>
    </row>
    <row r="2049" s="114" customFormat="1" ht="48" spans="1:34">
      <c r="A2049" s="223">
        <v>573</v>
      </c>
      <c r="B2049" s="223" t="s">
        <v>49</v>
      </c>
      <c r="C2049" s="223" t="s">
        <v>4413</v>
      </c>
      <c r="D2049" s="224" t="s">
        <v>50</v>
      </c>
      <c r="E2049" s="224" t="s">
        <v>69</v>
      </c>
      <c r="F2049" s="225" t="s">
        <v>3763</v>
      </c>
      <c r="G2049" s="224" t="s">
        <v>117</v>
      </c>
      <c r="H2049" s="249" t="s">
        <v>4928</v>
      </c>
      <c r="I2049" s="224" t="s">
        <v>4929</v>
      </c>
      <c r="J2049" s="224" t="s">
        <v>4929</v>
      </c>
      <c r="K2049" s="224" t="s">
        <v>4442</v>
      </c>
      <c r="L2049" s="224" t="s">
        <v>4442</v>
      </c>
      <c r="M2049" s="227">
        <v>45798</v>
      </c>
      <c r="N2049" s="227">
        <v>45801</v>
      </c>
      <c r="O2049" s="227">
        <v>46165</v>
      </c>
      <c r="P2049" s="229">
        <v>30</v>
      </c>
      <c r="Q2049" s="225">
        <v>5000</v>
      </c>
      <c r="R2049" s="232">
        <v>0.08</v>
      </c>
      <c r="S2049" s="225">
        <v>400</v>
      </c>
      <c r="T2049" s="233">
        <v>12000</v>
      </c>
      <c r="U2049" s="233">
        <v>1200</v>
      </c>
      <c r="V2049" s="233">
        <v>0.1</v>
      </c>
      <c r="W2049" s="233">
        <v>6000</v>
      </c>
      <c r="X2049" s="233">
        <v>0.5</v>
      </c>
      <c r="Y2049" s="233">
        <v>3000</v>
      </c>
      <c r="Z2049" s="236">
        <v>0.25</v>
      </c>
      <c r="AA2049" s="233">
        <v>3000</v>
      </c>
      <c r="AB2049" s="233">
        <v>0.25</v>
      </c>
      <c r="AC2049" s="233">
        <v>4800</v>
      </c>
      <c r="AD2049" s="232">
        <v>0.4</v>
      </c>
      <c r="AE2049" s="147">
        <v>1200</v>
      </c>
      <c r="AF2049" s="250"/>
      <c r="AH2049" s="224" t="s">
        <v>50</v>
      </c>
    </row>
    <row r="2050" s="114" customFormat="1" ht="48" spans="1:34">
      <c r="A2050" s="223">
        <v>574</v>
      </c>
      <c r="B2050" s="223" t="s">
        <v>49</v>
      </c>
      <c r="C2050" s="223" t="s">
        <v>4420</v>
      </c>
      <c r="D2050" s="224" t="s">
        <v>50</v>
      </c>
      <c r="E2050" s="224" t="s">
        <v>69</v>
      </c>
      <c r="F2050" s="225" t="s">
        <v>3763</v>
      </c>
      <c r="G2050" s="224" t="s">
        <v>117</v>
      </c>
      <c r="H2050" s="249" t="s">
        <v>4930</v>
      </c>
      <c r="I2050" s="224" t="s">
        <v>4931</v>
      </c>
      <c r="J2050" s="224" t="s">
        <v>4931</v>
      </c>
      <c r="K2050" s="224" t="s">
        <v>4485</v>
      </c>
      <c r="L2050" s="224" t="s">
        <v>4485</v>
      </c>
      <c r="M2050" s="227">
        <v>45803</v>
      </c>
      <c r="N2050" s="227">
        <v>45804</v>
      </c>
      <c r="O2050" s="227">
        <v>46168</v>
      </c>
      <c r="P2050" s="229">
        <v>100</v>
      </c>
      <c r="Q2050" s="225">
        <v>5000</v>
      </c>
      <c r="R2050" s="232">
        <v>0.08</v>
      </c>
      <c r="S2050" s="225">
        <v>400</v>
      </c>
      <c r="T2050" s="233">
        <v>40000</v>
      </c>
      <c r="U2050" s="233">
        <v>4000</v>
      </c>
      <c r="V2050" s="233">
        <v>0.1</v>
      </c>
      <c r="W2050" s="233">
        <v>20000</v>
      </c>
      <c r="X2050" s="233">
        <v>0.5</v>
      </c>
      <c r="Y2050" s="233">
        <v>10000</v>
      </c>
      <c r="Z2050" s="236">
        <v>0.25</v>
      </c>
      <c r="AA2050" s="233">
        <v>10000</v>
      </c>
      <c r="AB2050" s="233">
        <v>0.25</v>
      </c>
      <c r="AC2050" s="233">
        <v>16000</v>
      </c>
      <c r="AD2050" s="232">
        <v>0.4</v>
      </c>
      <c r="AE2050" s="147">
        <v>4000</v>
      </c>
      <c r="AF2050" s="250"/>
      <c r="AH2050" s="224" t="s">
        <v>50</v>
      </c>
    </row>
    <row r="2051" s="114" customFormat="1" ht="48" spans="1:34">
      <c r="A2051" s="223">
        <v>575</v>
      </c>
      <c r="B2051" s="223" t="s">
        <v>49</v>
      </c>
      <c r="C2051" s="223" t="s">
        <v>4420</v>
      </c>
      <c r="D2051" s="224" t="s">
        <v>50</v>
      </c>
      <c r="E2051" s="224" t="s">
        <v>69</v>
      </c>
      <c r="F2051" s="225" t="s">
        <v>3763</v>
      </c>
      <c r="G2051" s="224" t="s">
        <v>117</v>
      </c>
      <c r="H2051" s="249" t="s">
        <v>4932</v>
      </c>
      <c r="I2051" s="224" t="s">
        <v>4933</v>
      </c>
      <c r="J2051" s="224" t="s">
        <v>4933</v>
      </c>
      <c r="K2051" s="224" t="s">
        <v>4485</v>
      </c>
      <c r="L2051" s="224" t="s">
        <v>4485</v>
      </c>
      <c r="M2051" s="227">
        <v>45799</v>
      </c>
      <c r="N2051" s="227">
        <v>45805</v>
      </c>
      <c r="O2051" s="227">
        <v>46169</v>
      </c>
      <c r="P2051" s="229">
        <v>80</v>
      </c>
      <c r="Q2051" s="225">
        <v>5000</v>
      </c>
      <c r="R2051" s="232">
        <v>0.08</v>
      </c>
      <c r="S2051" s="225">
        <v>400</v>
      </c>
      <c r="T2051" s="233">
        <v>32000</v>
      </c>
      <c r="U2051" s="233">
        <v>3200</v>
      </c>
      <c r="V2051" s="233">
        <v>0.1</v>
      </c>
      <c r="W2051" s="233">
        <v>16000</v>
      </c>
      <c r="X2051" s="233">
        <v>0.5</v>
      </c>
      <c r="Y2051" s="233">
        <v>8000</v>
      </c>
      <c r="Z2051" s="236">
        <v>0.25</v>
      </c>
      <c r="AA2051" s="233">
        <v>8000</v>
      </c>
      <c r="AB2051" s="233">
        <v>0.25</v>
      </c>
      <c r="AC2051" s="233">
        <v>12800</v>
      </c>
      <c r="AD2051" s="232">
        <v>0.4</v>
      </c>
      <c r="AE2051" s="147">
        <v>3200</v>
      </c>
      <c r="AF2051" s="250"/>
      <c r="AH2051" s="224" t="s">
        <v>50</v>
      </c>
    </row>
    <row r="2052" s="114" customFormat="1" ht="48" spans="1:34">
      <c r="A2052" s="223">
        <v>576</v>
      </c>
      <c r="B2052" s="223" t="s">
        <v>49</v>
      </c>
      <c r="C2052" s="223" t="s">
        <v>4564</v>
      </c>
      <c r="D2052" s="224" t="s">
        <v>50</v>
      </c>
      <c r="E2052" s="224" t="s">
        <v>69</v>
      </c>
      <c r="F2052" s="225" t="s">
        <v>3763</v>
      </c>
      <c r="G2052" s="224" t="s">
        <v>117</v>
      </c>
      <c r="H2052" s="249" t="s">
        <v>4934</v>
      </c>
      <c r="I2052" s="224" t="s">
        <v>4935</v>
      </c>
      <c r="J2052" s="224" t="s">
        <v>4935</v>
      </c>
      <c r="K2052" s="224" t="s">
        <v>4936</v>
      </c>
      <c r="L2052" s="224" t="s">
        <v>4936</v>
      </c>
      <c r="M2052" s="227">
        <v>45740</v>
      </c>
      <c r="N2052" s="227">
        <v>45740</v>
      </c>
      <c r="O2052" s="227">
        <v>46104</v>
      </c>
      <c r="P2052" s="229">
        <v>50</v>
      </c>
      <c r="Q2052" s="225">
        <v>5000</v>
      </c>
      <c r="R2052" s="232">
        <v>0.08</v>
      </c>
      <c r="S2052" s="225">
        <v>400</v>
      </c>
      <c r="T2052" s="233">
        <v>20000</v>
      </c>
      <c r="U2052" s="233">
        <v>2000</v>
      </c>
      <c r="V2052" s="233">
        <v>0.1</v>
      </c>
      <c r="W2052" s="233">
        <v>10000</v>
      </c>
      <c r="X2052" s="233">
        <v>0.5</v>
      </c>
      <c r="Y2052" s="233">
        <v>5000</v>
      </c>
      <c r="Z2052" s="236">
        <v>0.25</v>
      </c>
      <c r="AA2052" s="233">
        <v>5000</v>
      </c>
      <c r="AB2052" s="233">
        <v>0.25</v>
      </c>
      <c r="AC2052" s="233">
        <v>8000</v>
      </c>
      <c r="AD2052" s="232">
        <v>0.4</v>
      </c>
      <c r="AE2052" s="147">
        <v>2000</v>
      </c>
      <c r="AF2052" s="250"/>
      <c r="AH2052" s="224" t="s">
        <v>50</v>
      </c>
    </row>
    <row r="2053" s="114" customFormat="1" ht="48" spans="1:34">
      <c r="A2053" s="223">
        <v>577</v>
      </c>
      <c r="B2053" s="223" t="s">
        <v>49</v>
      </c>
      <c r="C2053" s="223" t="s">
        <v>4413</v>
      </c>
      <c r="D2053" s="224" t="s">
        <v>50</v>
      </c>
      <c r="E2053" s="224" t="s">
        <v>69</v>
      </c>
      <c r="F2053" s="225" t="s">
        <v>3763</v>
      </c>
      <c r="G2053" s="224" t="s">
        <v>117</v>
      </c>
      <c r="H2053" s="249" t="s">
        <v>4937</v>
      </c>
      <c r="I2053" s="224" t="s">
        <v>4938</v>
      </c>
      <c r="J2053" s="224" t="s">
        <v>4938</v>
      </c>
      <c r="K2053" s="224" t="s">
        <v>4609</v>
      </c>
      <c r="L2053" s="224" t="s">
        <v>4609</v>
      </c>
      <c r="M2053" s="227">
        <v>45811</v>
      </c>
      <c r="N2053" s="227">
        <v>45815</v>
      </c>
      <c r="O2053" s="227">
        <v>46179</v>
      </c>
      <c r="P2053" s="229">
        <v>29</v>
      </c>
      <c r="Q2053" s="225">
        <v>5000</v>
      </c>
      <c r="R2053" s="232">
        <v>0.08</v>
      </c>
      <c r="S2053" s="225">
        <v>400</v>
      </c>
      <c r="T2053" s="233">
        <v>11600</v>
      </c>
      <c r="U2053" s="233">
        <v>1160</v>
      </c>
      <c r="V2053" s="233">
        <v>0.1</v>
      </c>
      <c r="W2053" s="233">
        <v>5800</v>
      </c>
      <c r="X2053" s="233">
        <v>0.5</v>
      </c>
      <c r="Y2053" s="233">
        <v>2900</v>
      </c>
      <c r="Z2053" s="236">
        <v>0.25</v>
      </c>
      <c r="AA2053" s="233">
        <v>2900</v>
      </c>
      <c r="AB2053" s="233">
        <v>0.25</v>
      </c>
      <c r="AC2053" s="233">
        <v>4640</v>
      </c>
      <c r="AD2053" s="232">
        <v>0.4</v>
      </c>
      <c r="AE2053" s="147">
        <v>1160</v>
      </c>
      <c r="AF2053" s="250"/>
      <c r="AH2053" s="224" t="s">
        <v>50</v>
      </c>
    </row>
    <row r="2054" s="114" customFormat="1" ht="48" spans="1:34">
      <c r="A2054" s="223">
        <v>578</v>
      </c>
      <c r="B2054" s="223" t="s">
        <v>49</v>
      </c>
      <c r="C2054" s="223" t="s">
        <v>4420</v>
      </c>
      <c r="D2054" s="224" t="s">
        <v>50</v>
      </c>
      <c r="E2054" s="224" t="s">
        <v>69</v>
      </c>
      <c r="F2054" s="225" t="s">
        <v>3763</v>
      </c>
      <c r="G2054" s="224" t="s">
        <v>117</v>
      </c>
      <c r="H2054" s="249" t="s">
        <v>4939</v>
      </c>
      <c r="I2054" s="224" t="s">
        <v>4940</v>
      </c>
      <c r="J2054" s="224" t="s">
        <v>4940</v>
      </c>
      <c r="K2054" s="224" t="s">
        <v>4423</v>
      </c>
      <c r="L2054" s="224" t="s">
        <v>4423</v>
      </c>
      <c r="M2054" s="227">
        <v>45742</v>
      </c>
      <c r="N2054" s="227">
        <v>45747</v>
      </c>
      <c r="O2054" s="227">
        <v>46111</v>
      </c>
      <c r="P2054" s="229">
        <v>30</v>
      </c>
      <c r="Q2054" s="225">
        <v>5000</v>
      </c>
      <c r="R2054" s="232">
        <v>0.08</v>
      </c>
      <c r="S2054" s="225">
        <v>400</v>
      </c>
      <c r="T2054" s="233">
        <v>12000</v>
      </c>
      <c r="U2054" s="233">
        <v>1200</v>
      </c>
      <c r="V2054" s="233">
        <v>0.1</v>
      </c>
      <c r="W2054" s="233">
        <v>6000</v>
      </c>
      <c r="X2054" s="233">
        <v>0.5</v>
      </c>
      <c r="Y2054" s="233">
        <v>3000</v>
      </c>
      <c r="Z2054" s="236">
        <v>0.25</v>
      </c>
      <c r="AA2054" s="233">
        <v>3000</v>
      </c>
      <c r="AB2054" s="233">
        <v>0.25</v>
      </c>
      <c r="AC2054" s="233">
        <v>4800</v>
      </c>
      <c r="AD2054" s="232">
        <v>0.4</v>
      </c>
      <c r="AE2054" s="147">
        <v>1200</v>
      </c>
      <c r="AF2054" s="250"/>
      <c r="AH2054" s="224" t="s">
        <v>50</v>
      </c>
    </row>
    <row r="2055" s="114" customFormat="1" ht="48" spans="1:34">
      <c r="A2055" s="223">
        <v>579</v>
      </c>
      <c r="B2055" s="223" t="s">
        <v>49</v>
      </c>
      <c r="C2055" s="223" t="s">
        <v>4413</v>
      </c>
      <c r="D2055" s="224" t="s">
        <v>50</v>
      </c>
      <c r="E2055" s="224" t="s">
        <v>69</v>
      </c>
      <c r="F2055" s="225" t="s">
        <v>3763</v>
      </c>
      <c r="G2055" s="224" t="s">
        <v>117</v>
      </c>
      <c r="H2055" s="249" t="s">
        <v>4941</v>
      </c>
      <c r="I2055" s="224" t="s">
        <v>4942</v>
      </c>
      <c r="J2055" s="224" t="s">
        <v>4942</v>
      </c>
      <c r="K2055" s="224" t="s">
        <v>4609</v>
      </c>
      <c r="L2055" s="224" t="s">
        <v>4609</v>
      </c>
      <c r="M2055" s="227">
        <v>45811</v>
      </c>
      <c r="N2055" s="227">
        <v>45815</v>
      </c>
      <c r="O2055" s="227">
        <v>46179</v>
      </c>
      <c r="P2055" s="229">
        <v>30</v>
      </c>
      <c r="Q2055" s="225">
        <v>5000</v>
      </c>
      <c r="R2055" s="232">
        <v>0.08</v>
      </c>
      <c r="S2055" s="225">
        <v>400</v>
      </c>
      <c r="T2055" s="233">
        <v>12000</v>
      </c>
      <c r="U2055" s="233">
        <v>1200</v>
      </c>
      <c r="V2055" s="233">
        <v>0.1</v>
      </c>
      <c r="W2055" s="233">
        <v>6000</v>
      </c>
      <c r="X2055" s="233">
        <v>0.5</v>
      </c>
      <c r="Y2055" s="233">
        <v>3000</v>
      </c>
      <c r="Z2055" s="236">
        <v>0.25</v>
      </c>
      <c r="AA2055" s="233">
        <v>3000</v>
      </c>
      <c r="AB2055" s="233">
        <v>0.25</v>
      </c>
      <c r="AC2055" s="233">
        <v>4800</v>
      </c>
      <c r="AD2055" s="232">
        <v>0.4</v>
      </c>
      <c r="AE2055" s="147">
        <v>1200</v>
      </c>
      <c r="AF2055" s="250"/>
      <c r="AH2055" s="224" t="s">
        <v>50</v>
      </c>
    </row>
    <row r="2056" s="114" customFormat="1" ht="48" spans="1:34">
      <c r="A2056" s="223">
        <v>580</v>
      </c>
      <c r="B2056" s="223" t="s">
        <v>49</v>
      </c>
      <c r="C2056" s="223" t="s">
        <v>4420</v>
      </c>
      <c r="D2056" s="224" t="s">
        <v>50</v>
      </c>
      <c r="E2056" s="224" t="s">
        <v>69</v>
      </c>
      <c r="F2056" s="225" t="s">
        <v>3763</v>
      </c>
      <c r="G2056" s="224" t="s">
        <v>117</v>
      </c>
      <c r="H2056" s="249" t="s">
        <v>4943</v>
      </c>
      <c r="I2056" s="224" t="s">
        <v>4944</v>
      </c>
      <c r="J2056" s="224" t="s">
        <v>4944</v>
      </c>
      <c r="K2056" s="224" t="s">
        <v>4423</v>
      </c>
      <c r="L2056" s="224" t="s">
        <v>4423</v>
      </c>
      <c r="M2056" s="227">
        <v>45742</v>
      </c>
      <c r="N2056" s="227">
        <v>45744</v>
      </c>
      <c r="O2056" s="227">
        <v>46108</v>
      </c>
      <c r="P2056" s="229">
        <v>267</v>
      </c>
      <c r="Q2056" s="225">
        <v>5000</v>
      </c>
      <c r="R2056" s="232">
        <v>0.08</v>
      </c>
      <c r="S2056" s="225">
        <v>400</v>
      </c>
      <c r="T2056" s="233">
        <v>106800</v>
      </c>
      <c r="U2056" s="233">
        <v>10680</v>
      </c>
      <c r="V2056" s="233">
        <v>0.1</v>
      </c>
      <c r="W2056" s="233">
        <v>53400</v>
      </c>
      <c r="X2056" s="233">
        <v>0.5</v>
      </c>
      <c r="Y2056" s="233">
        <v>26700</v>
      </c>
      <c r="Z2056" s="236">
        <v>0.25</v>
      </c>
      <c r="AA2056" s="233">
        <v>26700</v>
      </c>
      <c r="AB2056" s="233">
        <v>0.25</v>
      </c>
      <c r="AC2056" s="233">
        <v>42720</v>
      </c>
      <c r="AD2056" s="232">
        <v>0.4</v>
      </c>
      <c r="AE2056" s="147">
        <v>10680</v>
      </c>
      <c r="AF2056" s="250"/>
      <c r="AH2056" s="224" t="s">
        <v>50</v>
      </c>
    </row>
    <row r="2057" s="114" customFormat="1" ht="48" spans="1:34">
      <c r="A2057" s="223">
        <v>581</v>
      </c>
      <c r="B2057" s="223" t="s">
        <v>49</v>
      </c>
      <c r="C2057" s="223" t="s">
        <v>4413</v>
      </c>
      <c r="D2057" s="224" t="s">
        <v>50</v>
      </c>
      <c r="E2057" s="224" t="s">
        <v>69</v>
      </c>
      <c r="F2057" s="225" t="s">
        <v>3763</v>
      </c>
      <c r="G2057" s="224" t="s">
        <v>117</v>
      </c>
      <c r="H2057" s="249" t="s">
        <v>4945</v>
      </c>
      <c r="I2057" s="224" t="s">
        <v>4946</v>
      </c>
      <c r="J2057" s="224" t="s">
        <v>4946</v>
      </c>
      <c r="K2057" s="224" t="s">
        <v>4442</v>
      </c>
      <c r="L2057" s="224" t="s">
        <v>4442</v>
      </c>
      <c r="M2057" s="227">
        <v>45826</v>
      </c>
      <c r="N2057" s="227">
        <v>45826</v>
      </c>
      <c r="O2057" s="227">
        <v>46190</v>
      </c>
      <c r="P2057" s="229">
        <v>30</v>
      </c>
      <c r="Q2057" s="225">
        <v>5000</v>
      </c>
      <c r="R2057" s="232">
        <v>0.08</v>
      </c>
      <c r="S2057" s="225">
        <v>400</v>
      </c>
      <c r="T2057" s="233">
        <v>12000</v>
      </c>
      <c r="U2057" s="233">
        <v>1200</v>
      </c>
      <c r="V2057" s="233">
        <v>0.1</v>
      </c>
      <c r="W2057" s="233">
        <v>6000</v>
      </c>
      <c r="X2057" s="233">
        <v>0.5</v>
      </c>
      <c r="Y2057" s="233">
        <v>3000</v>
      </c>
      <c r="Z2057" s="236">
        <v>0.25</v>
      </c>
      <c r="AA2057" s="233">
        <v>3000</v>
      </c>
      <c r="AB2057" s="233">
        <v>0.25</v>
      </c>
      <c r="AC2057" s="233">
        <v>4800</v>
      </c>
      <c r="AD2057" s="232">
        <v>0.4</v>
      </c>
      <c r="AE2057" s="147">
        <v>1200</v>
      </c>
      <c r="AF2057" s="250"/>
      <c r="AH2057" s="224" t="s">
        <v>50</v>
      </c>
    </row>
    <row r="2058" s="114" customFormat="1" ht="48" spans="1:34">
      <c r="A2058" s="223">
        <v>582</v>
      </c>
      <c r="B2058" s="223" t="s">
        <v>49</v>
      </c>
      <c r="C2058" s="223" t="s">
        <v>4420</v>
      </c>
      <c r="D2058" s="224" t="s">
        <v>50</v>
      </c>
      <c r="E2058" s="224" t="s">
        <v>69</v>
      </c>
      <c r="F2058" s="225" t="s">
        <v>3763</v>
      </c>
      <c r="G2058" s="224" t="s">
        <v>117</v>
      </c>
      <c r="H2058" s="249" t="s">
        <v>4947</v>
      </c>
      <c r="I2058" s="224" t="s">
        <v>4948</v>
      </c>
      <c r="J2058" s="224" t="s">
        <v>4948</v>
      </c>
      <c r="K2058" s="224" t="s">
        <v>4423</v>
      </c>
      <c r="L2058" s="224" t="s">
        <v>4423</v>
      </c>
      <c r="M2058" s="227">
        <v>45742</v>
      </c>
      <c r="N2058" s="227">
        <v>45747</v>
      </c>
      <c r="O2058" s="227">
        <v>46111</v>
      </c>
      <c r="P2058" s="229">
        <v>35</v>
      </c>
      <c r="Q2058" s="225">
        <v>5000</v>
      </c>
      <c r="R2058" s="232">
        <v>0.08</v>
      </c>
      <c r="S2058" s="225">
        <v>400</v>
      </c>
      <c r="T2058" s="233">
        <v>14000</v>
      </c>
      <c r="U2058" s="233">
        <v>1400</v>
      </c>
      <c r="V2058" s="233">
        <v>0.1</v>
      </c>
      <c r="W2058" s="233">
        <v>7000</v>
      </c>
      <c r="X2058" s="233">
        <v>0.5</v>
      </c>
      <c r="Y2058" s="233">
        <v>3500</v>
      </c>
      <c r="Z2058" s="236">
        <v>0.25</v>
      </c>
      <c r="AA2058" s="233">
        <v>3500</v>
      </c>
      <c r="AB2058" s="233">
        <v>0.25</v>
      </c>
      <c r="AC2058" s="233">
        <v>5600</v>
      </c>
      <c r="AD2058" s="232">
        <v>0.4</v>
      </c>
      <c r="AE2058" s="147">
        <v>1400</v>
      </c>
      <c r="AF2058" s="250"/>
      <c r="AH2058" s="224" t="s">
        <v>50</v>
      </c>
    </row>
    <row r="2059" s="114" customFormat="1" ht="48" spans="1:34">
      <c r="A2059" s="223">
        <v>583</v>
      </c>
      <c r="B2059" s="223" t="s">
        <v>49</v>
      </c>
      <c r="C2059" s="223" t="s">
        <v>4420</v>
      </c>
      <c r="D2059" s="224" t="s">
        <v>50</v>
      </c>
      <c r="E2059" s="224" t="s">
        <v>69</v>
      </c>
      <c r="F2059" s="225" t="s">
        <v>3763</v>
      </c>
      <c r="G2059" s="224" t="s">
        <v>117</v>
      </c>
      <c r="H2059" s="249" t="s">
        <v>4949</v>
      </c>
      <c r="I2059" s="224" t="s">
        <v>4950</v>
      </c>
      <c r="J2059" s="224" t="s">
        <v>4950</v>
      </c>
      <c r="K2059" s="224" t="s">
        <v>4423</v>
      </c>
      <c r="L2059" s="224" t="s">
        <v>4423</v>
      </c>
      <c r="M2059" s="227">
        <v>45819</v>
      </c>
      <c r="N2059" s="227">
        <v>45820</v>
      </c>
      <c r="O2059" s="227">
        <v>46184</v>
      </c>
      <c r="P2059" s="229">
        <v>96</v>
      </c>
      <c r="Q2059" s="225">
        <v>5000</v>
      </c>
      <c r="R2059" s="232">
        <v>0.08</v>
      </c>
      <c r="S2059" s="225">
        <v>400</v>
      </c>
      <c r="T2059" s="233">
        <v>38400</v>
      </c>
      <c r="U2059" s="233">
        <v>3840</v>
      </c>
      <c r="V2059" s="233">
        <v>0.1</v>
      </c>
      <c r="W2059" s="233">
        <v>19200</v>
      </c>
      <c r="X2059" s="233">
        <v>0.5</v>
      </c>
      <c r="Y2059" s="233">
        <v>9600</v>
      </c>
      <c r="Z2059" s="236">
        <v>0.25</v>
      </c>
      <c r="AA2059" s="233">
        <v>9600</v>
      </c>
      <c r="AB2059" s="233">
        <v>0.25</v>
      </c>
      <c r="AC2059" s="233">
        <v>15360</v>
      </c>
      <c r="AD2059" s="232">
        <v>0.4</v>
      </c>
      <c r="AE2059" s="147">
        <v>3840</v>
      </c>
      <c r="AF2059" s="250"/>
      <c r="AH2059" s="224" t="s">
        <v>50</v>
      </c>
    </row>
    <row r="2060" s="114" customFormat="1" ht="48" spans="1:34">
      <c r="A2060" s="223">
        <v>584</v>
      </c>
      <c r="B2060" s="223" t="s">
        <v>49</v>
      </c>
      <c r="C2060" s="223" t="s">
        <v>4420</v>
      </c>
      <c r="D2060" s="224" t="s">
        <v>50</v>
      </c>
      <c r="E2060" s="224" t="s">
        <v>69</v>
      </c>
      <c r="F2060" s="225" t="s">
        <v>3763</v>
      </c>
      <c r="G2060" s="224" t="s">
        <v>117</v>
      </c>
      <c r="H2060" s="249" t="s">
        <v>4951</v>
      </c>
      <c r="I2060" s="224" t="s">
        <v>4952</v>
      </c>
      <c r="J2060" s="224" t="s">
        <v>4952</v>
      </c>
      <c r="K2060" s="224" t="s">
        <v>4423</v>
      </c>
      <c r="L2060" s="224" t="s">
        <v>4423</v>
      </c>
      <c r="M2060" s="227">
        <v>45744</v>
      </c>
      <c r="N2060" s="227">
        <v>45745</v>
      </c>
      <c r="O2060" s="227">
        <v>46109</v>
      </c>
      <c r="P2060" s="229">
        <v>32</v>
      </c>
      <c r="Q2060" s="225">
        <v>5000</v>
      </c>
      <c r="R2060" s="232">
        <v>0.08</v>
      </c>
      <c r="S2060" s="225">
        <v>400</v>
      </c>
      <c r="T2060" s="233">
        <v>12800</v>
      </c>
      <c r="U2060" s="233">
        <v>1280</v>
      </c>
      <c r="V2060" s="233">
        <v>0.1</v>
      </c>
      <c r="W2060" s="233">
        <v>6400</v>
      </c>
      <c r="X2060" s="233">
        <v>0.5</v>
      </c>
      <c r="Y2060" s="233">
        <v>3200</v>
      </c>
      <c r="Z2060" s="236">
        <v>0.25</v>
      </c>
      <c r="AA2060" s="233">
        <v>3200</v>
      </c>
      <c r="AB2060" s="233">
        <v>0.25</v>
      </c>
      <c r="AC2060" s="233">
        <v>5120</v>
      </c>
      <c r="AD2060" s="232">
        <v>0.4</v>
      </c>
      <c r="AE2060" s="147">
        <v>1280</v>
      </c>
      <c r="AF2060" s="250"/>
      <c r="AH2060" s="224" t="s">
        <v>50</v>
      </c>
    </row>
    <row r="2061" s="114" customFormat="1" ht="48" spans="1:34">
      <c r="A2061" s="223">
        <v>585</v>
      </c>
      <c r="B2061" s="223" t="s">
        <v>49</v>
      </c>
      <c r="C2061" s="223" t="s">
        <v>4413</v>
      </c>
      <c r="D2061" s="224" t="s">
        <v>50</v>
      </c>
      <c r="E2061" s="224" t="s">
        <v>69</v>
      </c>
      <c r="F2061" s="225" t="s">
        <v>3763</v>
      </c>
      <c r="G2061" s="224" t="s">
        <v>117</v>
      </c>
      <c r="H2061" s="249" t="s">
        <v>4953</v>
      </c>
      <c r="I2061" s="224" t="s">
        <v>4954</v>
      </c>
      <c r="J2061" s="224" t="s">
        <v>4954</v>
      </c>
      <c r="K2061" s="224" t="s">
        <v>4494</v>
      </c>
      <c r="L2061" s="224" t="s">
        <v>4494</v>
      </c>
      <c r="M2061" s="227">
        <v>45745</v>
      </c>
      <c r="N2061" s="227">
        <v>45747</v>
      </c>
      <c r="O2061" s="227">
        <v>46111</v>
      </c>
      <c r="P2061" s="229">
        <v>2039</v>
      </c>
      <c r="Q2061" s="225">
        <v>5000</v>
      </c>
      <c r="R2061" s="232">
        <v>0.08</v>
      </c>
      <c r="S2061" s="225">
        <v>400</v>
      </c>
      <c r="T2061" s="233">
        <v>815600</v>
      </c>
      <c r="U2061" s="233">
        <v>81560</v>
      </c>
      <c r="V2061" s="233">
        <v>0.1</v>
      </c>
      <c r="W2061" s="233">
        <v>407800</v>
      </c>
      <c r="X2061" s="233">
        <v>0.5</v>
      </c>
      <c r="Y2061" s="233">
        <v>203900</v>
      </c>
      <c r="Z2061" s="236">
        <v>0.25</v>
      </c>
      <c r="AA2061" s="233">
        <v>203900</v>
      </c>
      <c r="AB2061" s="233">
        <v>0.25</v>
      </c>
      <c r="AC2061" s="233">
        <v>326240</v>
      </c>
      <c r="AD2061" s="232">
        <v>0.4</v>
      </c>
      <c r="AE2061" s="147">
        <v>81560</v>
      </c>
      <c r="AF2061" s="250"/>
      <c r="AH2061" s="224" t="s">
        <v>50</v>
      </c>
    </row>
    <row r="2062" s="114" customFormat="1" ht="48" spans="1:34">
      <c r="A2062" s="223">
        <v>586</v>
      </c>
      <c r="B2062" s="223" t="s">
        <v>49</v>
      </c>
      <c r="C2062" s="223" t="s">
        <v>4413</v>
      </c>
      <c r="D2062" s="224" t="s">
        <v>50</v>
      </c>
      <c r="E2062" s="224" t="s">
        <v>69</v>
      </c>
      <c r="F2062" s="225" t="s">
        <v>3763</v>
      </c>
      <c r="G2062" s="224" t="s">
        <v>117</v>
      </c>
      <c r="H2062" s="249" t="s">
        <v>4955</v>
      </c>
      <c r="I2062" s="224" t="s">
        <v>4956</v>
      </c>
      <c r="J2062" s="224" t="s">
        <v>4956</v>
      </c>
      <c r="K2062" s="224" t="s">
        <v>4426</v>
      </c>
      <c r="L2062" s="224" t="s">
        <v>4426</v>
      </c>
      <c r="M2062" s="227">
        <v>45744</v>
      </c>
      <c r="N2062" s="227">
        <v>45747</v>
      </c>
      <c r="O2062" s="227">
        <v>46111</v>
      </c>
      <c r="P2062" s="229">
        <v>247</v>
      </c>
      <c r="Q2062" s="225">
        <v>5000</v>
      </c>
      <c r="R2062" s="232">
        <v>0.08</v>
      </c>
      <c r="S2062" s="225">
        <v>400</v>
      </c>
      <c r="T2062" s="233">
        <v>98800</v>
      </c>
      <c r="U2062" s="233">
        <v>9880</v>
      </c>
      <c r="V2062" s="233">
        <v>0.1</v>
      </c>
      <c r="W2062" s="233">
        <v>49400</v>
      </c>
      <c r="X2062" s="233">
        <v>0.5</v>
      </c>
      <c r="Y2062" s="233">
        <v>24700</v>
      </c>
      <c r="Z2062" s="236">
        <v>0.25</v>
      </c>
      <c r="AA2062" s="233">
        <v>24700</v>
      </c>
      <c r="AB2062" s="233">
        <v>0.25</v>
      </c>
      <c r="AC2062" s="233">
        <v>39520</v>
      </c>
      <c r="AD2062" s="232">
        <v>0.4</v>
      </c>
      <c r="AE2062" s="147">
        <v>9880</v>
      </c>
      <c r="AF2062" s="250"/>
      <c r="AH2062" s="224" t="s">
        <v>50</v>
      </c>
    </row>
    <row r="2063" s="114" customFormat="1" ht="48" spans="1:34">
      <c r="A2063" s="223">
        <v>587</v>
      </c>
      <c r="B2063" s="223" t="s">
        <v>49</v>
      </c>
      <c r="C2063" s="223" t="s">
        <v>4413</v>
      </c>
      <c r="D2063" s="224" t="s">
        <v>50</v>
      </c>
      <c r="E2063" s="224" t="s">
        <v>69</v>
      </c>
      <c r="F2063" s="225" t="s">
        <v>3763</v>
      </c>
      <c r="G2063" s="224" t="s">
        <v>117</v>
      </c>
      <c r="H2063" s="249" t="s">
        <v>4957</v>
      </c>
      <c r="I2063" s="224" t="s">
        <v>4958</v>
      </c>
      <c r="J2063" s="224" t="s">
        <v>4958</v>
      </c>
      <c r="K2063" s="224" t="s">
        <v>4494</v>
      </c>
      <c r="L2063" s="224" t="s">
        <v>4494</v>
      </c>
      <c r="M2063" s="227">
        <v>45744</v>
      </c>
      <c r="N2063" s="227">
        <v>45747</v>
      </c>
      <c r="O2063" s="227">
        <v>46111</v>
      </c>
      <c r="P2063" s="229">
        <v>445</v>
      </c>
      <c r="Q2063" s="225">
        <v>5000</v>
      </c>
      <c r="R2063" s="232">
        <v>0.08</v>
      </c>
      <c r="S2063" s="225">
        <v>400</v>
      </c>
      <c r="T2063" s="233">
        <v>178000</v>
      </c>
      <c r="U2063" s="233">
        <v>17800</v>
      </c>
      <c r="V2063" s="233">
        <v>0.1</v>
      </c>
      <c r="W2063" s="233">
        <v>89000</v>
      </c>
      <c r="X2063" s="233">
        <v>0.5</v>
      </c>
      <c r="Y2063" s="233">
        <v>44500</v>
      </c>
      <c r="Z2063" s="236">
        <v>0.25</v>
      </c>
      <c r="AA2063" s="233">
        <v>44500</v>
      </c>
      <c r="AB2063" s="233">
        <v>0.25</v>
      </c>
      <c r="AC2063" s="233">
        <v>71200</v>
      </c>
      <c r="AD2063" s="232">
        <v>0.4</v>
      </c>
      <c r="AE2063" s="147">
        <v>17800</v>
      </c>
      <c r="AF2063" s="250"/>
      <c r="AH2063" s="224" t="s">
        <v>50</v>
      </c>
    </row>
    <row r="2064" s="114" customFormat="1" ht="48" spans="1:34">
      <c r="A2064" s="223">
        <v>588</v>
      </c>
      <c r="B2064" s="223" t="s">
        <v>49</v>
      </c>
      <c r="C2064" s="223" t="s">
        <v>4420</v>
      </c>
      <c r="D2064" s="224" t="s">
        <v>50</v>
      </c>
      <c r="E2064" s="224" t="s">
        <v>69</v>
      </c>
      <c r="F2064" s="225" t="s">
        <v>3763</v>
      </c>
      <c r="G2064" s="224" t="s">
        <v>117</v>
      </c>
      <c r="H2064" s="249" t="s">
        <v>4959</v>
      </c>
      <c r="I2064" s="224" t="s">
        <v>4960</v>
      </c>
      <c r="J2064" s="224" t="s">
        <v>4960</v>
      </c>
      <c r="K2064" s="224" t="s">
        <v>4423</v>
      </c>
      <c r="L2064" s="224" t="s">
        <v>4423</v>
      </c>
      <c r="M2064" s="227">
        <v>45666</v>
      </c>
      <c r="N2064" s="227">
        <v>45716</v>
      </c>
      <c r="O2064" s="227">
        <v>46080</v>
      </c>
      <c r="P2064" s="229">
        <v>100</v>
      </c>
      <c r="Q2064" s="225">
        <v>5000</v>
      </c>
      <c r="R2064" s="232">
        <v>0.08</v>
      </c>
      <c r="S2064" s="225">
        <v>400</v>
      </c>
      <c r="T2064" s="233">
        <v>40000</v>
      </c>
      <c r="U2064" s="233">
        <v>4000</v>
      </c>
      <c r="V2064" s="233">
        <v>0.1</v>
      </c>
      <c r="W2064" s="233">
        <v>20000</v>
      </c>
      <c r="X2064" s="233">
        <v>0.5</v>
      </c>
      <c r="Y2064" s="233">
        <v>10000</v>
      </c>
      <c r="Z2064" s="236">
        <v>0.25</v>
      </c>
      <c r="AA2064" s="233">
        <v>10000</v>
      </c>
      <c r="AB2064" s="233">
        <v>0.25</v>
      </c>
      <c r="AC2064" s="233">
        <v>16000</v>
      </c>
      <c r="AD2064" s="232">
        <v>0.4</v>
      </c>
      <c r="AE2064" s="147">
        <v>4000</v>
      </c>
      <c r="AF2064" s="250"/>
      <c r="AH2064" s="224" t="s">
        <v>50</v>
      </c>
    </row>
    <row r="2065" s="114" customFormat="1" ht="132" spans="1:34">
      <c r="A2065" s="37">
        <v>1</v>
      </c>
      <c r="B2065" s="37" t="s">
        <v>52</v>
      </c>
      <c r="C2065" s="34" t="s">
        <v>4961</v>
      </c>
      <c r="D2065" s="34" t="s">
        <v>53</v>
      </c>
      <c r="E2065" s="34" t="s">
        <v>302</v>
      </c>
      <c r="F2065" s="34" t="s">
        <v>302</v>
      </c>
      <c r="G2065" s="34" t="s">
        <v>115</v>
      </c>
      <c r="H2065" s="34" t="s">
        <v>4962</v>
      </c>
      <c r="I2065" s="34" t="s">
        <v>4963</v>
      </c>
      <c r="J2065" s="162" t="s">
        <v>4963</v>
      </c>
      <c r="K2065" s="163" t="s">
        <v>4964</v>
      </c>
      <c r="L2065" s="34" t="s">
        <v>4965</v>
      </c>
      <c r="M2065" s="167" t="s">
        <v>4966</v>
      </c>
      <c r="N2065" s="251">
        <v>45664</v>
      </c>
      <c r="O2065" s="167" t="s">
        <v>4967</v>
      </c>
      <c r="P2065" s="163">
        <v>41.5</v>
      </c>
      <c r="Q2065" s="163">
        <v>20000</v>
      </c>
      <c r="R2065" s="175">
        <v>0.05</v>
      </c>
      <c r="S2065" s="176">
        <v>1000</v>
      </c>
      <c r="T2065" s="160">
        <v>41500</v>
      </c>
      <c r="U2065" s="160">
        <v>4150</v>
      </c>
      <c r="V2065" s="171">
        <v>0.1</v>
      </c>
      <c r="W2065" s="164">
        <v>20750</v>
      </c>
      <c r="X2065" s="160">
        <v>0.5</v>
      </c>
      <c r="Y2065" s="160">
        <v>12450</v>
      </c>
      <c r="Z2065" s="177">
        <v>0.3</v>
      </c>
      <c r="AA2065" s="160">
        <v>8300</v>
      </c>
      <c r="AB2065" s="160">
        <v>0.2</v>
      </c>
      <c r="AC2065" s="160">
        <v>16600</v>
      </c>
      <c r="AD2065" s="202">
        <v>0.4</v>
      </c>
      <c r="AE2065" s="147">
        <v>4150</v>
      </c>
      <c r="AF2065" s="203" t="s">
        <v>4968</v>
      </c>
      <c r="AH2065" s="34" t="s">
        <v>53</v>
      </c>
    </row>
    <row r="2066" s="114" customFormat="1" ht="132" spans="1:34">
      <c r="A2066" s="37">
        <v>2</v>
      </c>
      <c r="B2066" s="37" t="s">
        <v>52</v>
      </c>
      <c r="C2066" s="34" t="s">
        <v>4969</v>
      </c>
      <c r="D2066" s="34" t="s">
        <v>53</v>
      </c>
      <c r="E2066" s="34" t="s">
        <v>302</v>
      </c>
      <c r="F2066" s="34" t="s">
        <v>302</v>
      </c>
      <c r="G2066" s="34" t="s">
        <v>115</v>
      </c>
      <c r="H2066" s="34" t="s">
        <v>4970</v>
      </c>
      <c r="I2066" s="34" t="s">
        <v>4971</v>
      </c>
      <c r="J2066" s="162" t="s">
        <v>4971</v>
      </c>
      <c r="K2066" s="163" t="s">
        <v>4972</v>
      </c>
      <c r="L2066" s="34" t="s">
        <v>4973</v>
      </c>
      <c r="M2066" s="167" t="s">
        <v>4974</v>
      </c>
      <c r="N2066" s="251">
        <v>45665</v>
      </c>
      <c r="O2066" s="167" t="s">
        <v>4975</v>
      </c>
      <c r="P2066" s="163">
        <v>34.1</v>
      </c>
      <c r="Q2066" s="163">
        <v>20000</v>
      </c>
      <c r="R2066" s="175">
        <v>0.1</v>
      </c>
      <c r="S2066" s="176">
        <v>2000</v>
      </c>
      <c r="T2066" s="160">
        <v>68200</v>
      </c>
      <c r="U2066" s="194">
        <v>6820</v>
      </c>
      <c r="V2066" s="171">
        <v>0.1</v>
      </c>
      <c r="W2066" s="164">
        <v>34100</v>
      </c>
      <c r="X2066" s="160">
        <v>0.5</v>
      </c>
      <c r="Y2066" s="160">
        <v>20460</v>
      </c>
      <c r="Z2066" s="177">
        <v>0.3</v>
      </c>
      <c r="AA2066" s="160">
        <v>13640</v>
      </c>
      <c r="AB2066" s="160">
        <v>0.2</v>
      </c>
      <c r="AC2066" s="160">
        <v>27280</v>
      </c>
      <c r="AD2066" s="202">
        <v>0.4</v>
      </c>
      <c r="AE2066" s="147">
        <v>6820</v>
      </c>
      <c r="AF2066" s="203" t="s">
        <v>4968</v>
      </c>
      <c r="AH2066" s="34" t="s">
        <v>53</v>
      </c>
    </row>
    <row r="2067" s="114" customFormat="1" ht="132" spans="1:34">
      <c r="A2067" s="37">
        <v>3</v>
      </c>
      <c r="B2067" s="37" t="s">
        <v>52</v>
      </c>
      <c r="C2067" s="34" t="s">
        <v>4976</v>
      </c>
      <c r="D2067" s="34" t="s">
        <v>53</v>
      </c>
      <c r="E2067" s="34" t="s">
        <v>302</v>
      </c>
      <c r="F2067" s="34" t="s">
        <v>302</v>
      </c>
      <c r="G2067" s="34" t="s">
        <v>115</v>
      </c>
      <c r="H2067" s="34" t="s">
        <v>4977</v>
      </c>
      <c r="I2067" s="34" t="s">
        <v>4978</v>
      </c>
      <c r="J2067" s="162" t="s">
        <v>4978</v>
      </c>
      <c r="K2067" s="163" t="s">
        <v>4979</v>
      </c>
      <c r="L2067" s="34" t="s">
        <v>4980</v>
      </c>
      <c r="M2067" s="167" t="s">
        <v>4974</v>
      </c>
      <c r="N2067" s="251">
        <v>45665</v>
      </c>
      <c r="O2067" s="167" t="s">
        <v>4975</v>
      </c>
      <c r="P2067" s="163">
        <v>90</v>
      </c>
      <c r="Q2067" s="163">
        <v>20000</v>
      </c>
      <c r="R2067" s="175">
        <v>0.04</v>
      </c>
      <c r="S2067" s="176">
        <v>800</v>
      </c>
      <c r="T2067" s="160">
        <v>72000</v>
      </c>
      <c r="U2067" s="160">
        <v>7200</v>
      </c>
      <c r="V2067" s="171">
        <v>0.1</v>
      </c>
      <c r="W2067" s="164">
        <v>36000</v>
      </c>
      <c r="X2067" s="160">
        <v>0.5</v>
      </c>
      <c r="Y2067" s="160">
        <v>21600</v>
      </c>
      <c r="Z2067" s="177">
        <v>0.3</v>
      </c>
      <c r="AA2067" s="160">
        <v>14400</v>
      </c>
      <c r="AB2067" s="160">
        <v>0.2</v>
      </c>
      <c r="AC2067" s="160">
        <v>28800</v>
      </c>
      <c r="AD2067" s="202">
        <v>0.4</v>
      </c>
      <c r="AE2067" s="147">
        <v>7200</v>
      </c>
      <c r="AF2067" s="203" t="s">
        <v>4968</v>
      </c>
      <c r="AH2067" s="34" t="s">
        <v>53</v>
      </c>
    </row>
    <row r="2068" s="114" customFormat="1" ht="132" spans="1:34">
      <c r="A2068" s="37">
        <v>4</v>
      </c>
      <c r="B2068" s="37" t="s">
        <v>52</v>
      </c>
      <c r="C2068" s="34" t="s">
        <v>4981</v>
      </c>
      <c r="D2068" s="34" t="s">
        <v>53</v>
      </c>
      <c r="E2068" s="34" t="s">
        <v>342</v>
      </c>
      <c r="F2068" s="34" t="s">
        <v>342</v>
      </c>
      <c r="G2068" s="34" t="s">
        <v>115</v>
      </c>
      <c r="H2068" s="34" t="s">
        <v>4982</v>
      </c>
      <c r="I2068" s="34" t="s">
        <v>4983</v>
      </c>
      <c r="J2068" s="162" t="s">
        <v>4983</v>
      </c>
      <c r="K2068" s="163" t="s">
        <v>4984</v>
      </c>
      <c r="L2068" s="34" t="s">
        <v>4985</v>
      </c>
      <c r="M2068" s="167" t="s">
        <v>4986</v>
      </c>
      <c r="N2068" s="251">
        <v>45671</v>
      </c>
      <c r="O2068" s="167" t="s">
        <v>4987</v>
      </c>
      <c r="P2068" s="163">
        <v>202</v>
      </c>
      <c r="Q2068" s="163">
        <v>10000</v>
      </c>
      <c r="R2068" s="175">
        <v>0.06</v>
      </c>
      <c r="S2068" s="176">
        <v>600</v>
      </c>
      <c r="T2068" s="160">
        <v>121200</v>
      </c>
      <c r="U2068" s="160">
        <v>12120</v>
      </c>
      <c r="V2068" s="171">
        <v>0.1</v>
      </c>
      <c r="W2068" s="164">
        <v>60600</v>
      </c>
      <c r="X2068" s="160">
        <v>0.5</v>
      </c>
      <c r="Y2068" s="160">
        <v>0</v>
      </c>
      <c r="Z2068" s="177">
        <v>0</v>
      </c>
      <c r="AA2068" s="160">
        <v>60600</v>
      </c>
      <c r="AB2068" s="160">
        <v>0.5</v>
      </c>
      <c r="AC2068" s="160">
        <v>48480</v>
      </c>
      <c r="AD2068" s="202">
        <v>0.4</v>
      </c>
      <c r="AE2068" s="147">
        <v>12120</v>
      </c>
      <c r="AF2068" s="203" t="s">
        <v>4968</v>
      </c>
      <c r="AH2068" s="34" t="s">
        <v>53</v>
      </c>
    </row>
    <row r="2069" s="114" customFormat="1" ht="132" spans="1:34">
      <c r="A2069" s="37">
        <v>5</v>
      </c>
      <c r="B2069" s="37" t="s">
        <v>52</v>
      </c>
      <c r="C2069" s="34" t="s">
        <v>4976</v>
      </c>
      <c r="D2069" s="34" t="s">
        <v>53</v>
      </c>
      <c r="E2069" s="34" t="s">
        <v>302</v>
      </c>
      <c r="F2069" s="34" t="s">
        <v>302</v>
      </c>
      <c r="G2069" s="34" t="s">
        <v>115</v>
      </c>
      <c r="H2069" s="34" t="s">
        <v>4988</v>
      </c>
      <c r="I2069" s="34" t="s">
        <v>4989</v>
      </c>
      <c r="J2069" s="162" t="s">
        <v>4989</v>
      </c>
      <c r="K2069" s="163" t="s">
        <v>4990</v>
      </c>
      <c r="L2069" s="34" t="s">
        <v>4980</v>
      </c>
      <c r="M2069" s="167" t="s">
        <v>4991</v>
      </c>
      <c r="N2069" s="251">
        <v>45679</v>
      </c>
      <c r="O2069" s="167" t="s">
        <v>4992</v>
      </c>
      <c r="P2069" s="163">
        <v>71.1</v>
      </c>
      <c r="Q2069" s="163">
        <v>20000</v>
      </c>
      <c r="R2069" s="175">
        <v>0.04</v>
      </c>
      <c r="S2069" s="176">
        <v>800</v>
      </c>
      <c r="T2069" s="160">
        <v>56880</v>
      </c>
      <c r="U2069" s="160">
        <v>5688</v>
      </c>
      <c r="V2069" s="171">
        <v>0.1</v>
      </c>
      <c r="W2069" s="164">
        <v>28440</v>
      </c>
      <c r="X2069" s="160">
        <v>0.5</v>
      </c>
      <c r="Y2069" s="160">
        <v>17064</v>
      </c>
      <c r="Z2069" s="177">
        <v>0.3</v>
      </c>
      <c r="AA2069" s="160">
        <v>11376</v>
      </c>
      <c r="AB2069" s="160">
        <v>0.2</v>
      </c>
      <c r="AC2069" s="160">
        <v>22752</v>
      </c>
      <c r="AD2069" s="202">
        <v>0.4</v>
      </c>
      <c r="AE2069" s="147">
        <v>5688</v>
      </c>
      <c r="AF2069" s="203" t="s">
        <v>4968</v>
      </c>
      <c r="AH2069" s="34" t="s">
        <v>53</v>
      </c>
    </row>
    <row r="2070" s="114" customFormat="1" ht="132" spans="1:34">
      <c r="A2070" s="37">
        <v>6</v>
      </c>
      <c r="B2070" s="37" t="s">
        <v>52</v>
      </c>
      <c r="C2070" s="34" t="s">
        <v>4961</v>
      </c>
      <c r="D2070" s="34" t="s">
        <v>53</v>
      </c>
      <c r="E2070" s="34" t="s">
        <v>302</v>
      </c>
      <c r="F2070" s="34" t="s">
        <v>302</v>
      </c>
      <c r="G2070" s="34" t="s">
        <v>115</v>
      </c>
      <c r="H2070" s="34" t="s">
        <v>4993</v>
      </c>
      <c r="I2070" s="34" t="s">
        <v>4994</v>
      </c>
      <c r="J2070" s="162" t="s">
        <v>4994</v>
      </c>
      <c r="K2070" s="163" t="s">
        <v>4995</v>
      </c>
      <c r="L2070" s="34" t="s">
        <v>4965</v>
      </c>
      <c r="M2070" s="167" t="s">
        <v>4996</v>
      </c>
      <c r="N2070" s="251">
        <v>45682</v>
      </c>
      <c r="O2070" s="167" t="s">
        <v>4997</v>
      </c>
      <c r="P2070" s="163">
        <v>62.18</v>
      </c>
      <c r="Q2070" s="163">
        <v>20000</v>
      </c>
      <c r="R2070" s="175">
        <v>0.05</v>
      </c>
      <c r="S2070" s="176">
        <v>1000</v>
      </c>
      <c r="T2070" s="160">
        <v>62180</v>
      </c>
      <c r="U2070" s="160">
        <v>6218</v>
      </c>
      <c r="V2070" s="171">
        <v>0.1</v>
      </c>
      <c r="W2070" s="164">
        <v>31090</v>
      </c>
      <c r="X2070" s="160">
        <v>0.5</v>
      </c>
      <c r="Y2070" s="160">
        <v>18654</v>
      </c>
      <c r="Z2070" s="177">
        <v>0.3</v>
      </c>
      <c r="AA2070" s="160">
        <v>12436</v>
      </c>
      <c r="AB2070" s="160">
        <v>0.2</v>
      </c>
      <c r="AC2070" s="160">
        <v>24872</v>
      </c>
      <c r="AD2070" s="202">
        <v>0.4</v>
      </c>
      <c r="AE2070" s="147">
        <v>6218</v>
      </c>
      <c r="AF2070" s="203" t="s">
        <v>4968</v>
      </c>
      <c r="AH2070" s="34" t="s">
        <v>53</v>
      </c>
    </row>
    <row r="2071" s="114" customFormat="1" ht="132" spans="1:34">
      <c r="A2071" s="37">
        <v>7</v>
      </c>
      <c r="B2071" s="37" t="s">
        <v>52</v>
      </c>
      <c r="C2071" s="34" t="s">
        <v>4961</v>
      </c>
      <c r="D2071" s="34" t="s">
        <v>53</v>
      </c>
      <c r="E2071" s="34" t="s">
        <v>302</v>
      </c>
      <c r="F2071" s="34" t="s">
        <v>302</v>
      </c>
      <c r="G2071" s="34" t="s">
        <v>115</v>
      </c>
      <c r="H2071" s="34" t="s">
        <v>4998</v>
      </c>
      <c r="I2071" s="34" t="s">
        <v>4999</v>
      </c>
      <c r="J2071" s="162" t="s">
        <v>4999</v>
      </c>
      <c r="K2071" s="163" t="s">
        <v>5000</v>
      </c>
      <c r="L2071" s="34" t="s">
        <v>4965</v>
      </c>
      <c r="M2071" s="167" t="s">
        <v>4996</v>
      </c>
      <c r="N2071" s="251">
        <v>45682</v>
      </c>
      <c r="O2071" s="167" t="s">
        <v>4997</v>
      </c>
      <c r="P2071" s="163">
        <v>46.01</v>
      </c>
      <c r="Q2071" s="163">
        <v>20000</v>
      </c>
      <c r="R2071" s="175">
        <v>0.05</v>
      </c>
      <c r="S2071" s="176">
        <v>1000</v>
      </c>
      <c r="T2071" s="160">
        <v>46010</v>
      </c>
      <c r="U2071" s="160">
        <v>4601</v>
      </c>
      <c r="V2071" s="171">
        <v>0.1</v>
      </c>
      <c r="W2071" s="164">
        <v>23005</v>
      </c>
      <c r="X2071" s="160">
        <v>0.5</v>
      </c>
      <c r="Y2071" s="160">
        <v>13803</v>
      </c>
      <c r="Z2071" s="177">
        <v>0.3</v>
      </c>
      <c r="AA2071" s="160">
        <v>9202</v>
      </c>
      <c r="AB2071" s="160">
        <v>0.2</v>
      </c>
      <c r="AC2071" s="160">
        <v>18404</v>
      </c>
      <c r="AD2071" s="202">
        <v>0.4</v>
      </c>
      <c r="AE2071" s="147">
        <v>4601</v>
      </c>
      <c r="AF2071" s="203" t="s">
        <v>4968</v>
      </c>
      <c r="AH2071" s="34" t="s">
        <v>53</v>
      </c>
    </row>
    <row r="2072" s="114" customFormat="1" ht="132" spans="1:34">
      <c r="A2072" s="37">
        <v>8</v>
      </c>
      <c r="B2072" s="37" t="s">
        <v>52</v>
      </c>
      <c r="C2072" s="34" t="s">
        <v>5001</v>
      </c>
      <c r="D2072" s="34" t="s">
        <v>53</v>
      </c>
      <c r="E2072" s="34" t="s">
        <v>342</v>
      </c>
      <c r="F2072" s="34" t="s">
        <v>342</v>
      </c>
      <c r="G2072" s="34" t="s">
        <v>115</v>
      </c>
      <c r="H2072" s="34" t="s">
        <v>5002</v>
      </c>
      <c r="I2072" s="34" t="s">
        <v>5003</v>
      </c>
      <c r="J2072" s="162" t="s">
        <v>5003</v>
      </c>
      <c r="K2072" s="163" t="s">
        <v>5004</v>
      </c>
      <c r="L2072" s="34" t="s">
        <v>5005</v>
      </c>
      <c r="M2072" s="167" t="s">
        <v>5006</v>
      </c>
      <c r="N2072" s="251">
        <v>45730</v>
      </c>
      <c r="O2072" s="167" t="s">
        <v>5007</v>
      </c>
      <c r="P2072" s="163">
        <v>50.04</v>
      </c>
      <c r="Q2072" s="163">
        <v>10000</v>
      </c>
      <c r="R2072" s="175">
        <v>0.08</v>
      </c>
      <c r="S2072" s="176">
        <v>800</v>
      </c>
      <c r="T2072" s="160">
        <v>40032</v>
      </c>
      <c r="U2072" s="160">
        <v>4003.2</v>
      </c>
      <c r="V2072" s="171">
        <v>0.1</v>
      </c>
      <c r="W2072" s="164">
        <v>20016</v>
      </c>
      <c r="X2072" s="160">
        <v>0.5</v>
      </c>
      <c r="Y2072" s="160">
        <v>12009.6</v>
      </c>
      <c r="Z2072" s="177">
        <v>0.3</v>
      </c>
      <c r="AA2072" s="160">
        <v>8006.4</v>
      </c>
      <c r="AB2072" s="160">
        <v>0.2</v>
      </c>
      <c r="AC2072" s="160">
        <v>16012.8</v>
      </c>
      <c r="AD2072" s="202">
        <v>0.4</v>
      </c>
      <c r="AE2072" s="147">
        <v>4003.2</v>
      </c>
      <c r="AF2072" s="203" t="s">
        <v>4968</v>
      </c>
      <c r="AH2072" s="34" t="s">
        <v>53</v>
      </c>
    </row>
    <row r="2073" s="114" customFormat="1" ht="132" spans="1:34">
      <c r="A2073" s="37">
        <v>9</v>
      </c>
      <c r="B2073" s="37" t="s">
        <v>52</v>
      </c>
      <c r="C2073" s="34" t="s">
        <v>5001</v>
      </c>
      <c r="D2073" s="34" t="s">
        <v>53</v>
      </c>
      <c r="E2073" s="34" t="s">
        <v>3790</v>
      </c>
      <c r="F2073" s="34" t="s">
        <v>3790</v>
      </c>
      <c r="G2073" s="34" t="s">
        <v>115</v>
      </c>
      <c r="H2073" s="34" t="s">
        <v>5008</v>
      </c>
      <c r="I2073" s="34" t="s">
        <v>5009</v>
      </c>
      <c r="J2073" s="162" t="s">
        <v>5009</v>
      </c>
      <c r="K2073" s="163" t="s">
        <v>5010</v>
      </c>
      <c r="L2073" s="34" t="s">
        <v>5005</v>
      </c>
      <c r="M2073" s="167" t="s">
        <v>5011</v>
      </c>
      <c r="N2073" s="251">
        <v>45740</v>
      </c>
      <c r="O2073" s="167" t="s">
        <v>5012</v>
      </c>
      <c r="P2073" s="163">
        <v>34.98</v>
      </c>
      <c r="Q2073" s="163">
        <v>5000</v>
      </c>
      <c r="R2073" s="175">
        <v>0.12</v>
      </c>
      <c r="S2073" s="176">
        <v>600</v>
      </c>
      <c r="T2073" s="160">
        <v>20988</v>
      </c>
      <c r="U2073" s="160">
        <v>2098.8</v>
      </c>
      <c r="V2073" s="171">
        <v>0.1</v>
      </c>
      <c r="W2073" s="164">
        <v>10494</v>
      </c>
      <c r="X2073" s="160">
        <v>0.5</v>
      </c>
      <c r="Y2073" s="160">
        <v>6296.4</v>
      </c>
      <c r="Z2073" s="177">
        <v>0.3</v>
      </c>
      <c r="AA2073" s="160">
        <v>4197.6</v>
      </c>
      <c r="AB2073" s="160">
        <v>0.2</v>
      </c>
      <c r="AC2073" s="160">
        <v>8395.2</v>
      </c>
      <c r="AD2073" s="202">
        <v>0.4</v>
      </c>
      <c r="AE2073" s="147">
        <v>2098.8</v>
      </c>
      <c r="AF2073" s="203" t="s">
        <v>4968</v>
      </c>
      <c r="AH2073" s="34" t="s">
        <v>53</v>
      </c>
    </row>
    <row r="2074" s="114" customFormat="1" ht="132" spans="1:34">
      <c r="A2074" s="37">
        <v>10</v>
      </c>
      <c r="B2074" s="37" t="s">
        <v>52</v>
      </c>
      <c r="C2074" s="34" t="s">
        <v>5001</v>
      </c>
      <c r="D2074" s="34" t="s">
        <v>53</v>
      </c>
      <c r="E2074" s="34" t="s">
        <v>3790</v>
      </c>
      <c r="F2074" s="34" t="s">
        <v>3790</v>
      </c>
      <c r="G2074" s="34" t="s">
        <v>115</v>
      </c>
      <c r="H2074" s="34" t="s">
        <v>5013</v>
      </c>
      <c r="I2074" s="34" t="s">
        <v>5014</v>
      </c>
      <c r="J2074" s="162" t="s">
        <v>5014</v>
      </c>
      <c r="K2074" s="163" t="s">
        <v>5015</v>
      </c>
      <c r="L2074" s="34" t="s">
        <v>5005</v>
      </c>
      <c r="M2074" s="167" t="s">
        <v>5011</v>
      </c>
      <c r="N2074" s="251">
        <v>45740</v>
      </c>
      <c r="O2074" s="167" t="s">
        <v>5012</v>
      </c>
      <c r="P2074" s="163">
        <v>45.67</v>
      </c>
      <c r="Q2074" s="163">
        <v>5000</v>
      </c>
      <c r="R2074" s="175">
        <v>0.12</v>
      </c>
      <c r="S2074" s="176">
        <v>600</v>
      </c>
      <c r="T2074" s="160">
        <v>27402</v>
      </c>
      <c r="U2074" s="160">
        <v>2740.2</v>
      </c>
      <c r="V2074" s="171">
        <v>0.1</v>
      </c>
      <c r="W2074" s="164">
        <v>13701</v>
      </c>
      <c r="X2074" s="160">
        <v>0.5</v>
      </c>
      <c r="Y2074" s="160">
        <v>8220.6</v>
      </c>
      <c r="Z2074" s="177">
        <v>0.3</v>
      </c>
      <c r="AA2074" s="160">
        <v>5480.4</v>
      </c>
      <c r="AB2074" s="160">
        <v>0.2</v>
      </c>
      <c r="AC2074" s="160">
        <v>10960.8</v>
      </c>
      <c r="AD2074" s="202">
        <v>0.4</v>
      </c>
      <c r="AE2074" s="147">
        <v>2740.2</v>
      </c>
      <c r="AF2074" s="203" t="s">
        <v>4968</v>
      </c>
      <c r="AH2074" s="34" t="s">
        <v>53</v>
      </c>
    </row>
    <row r="2075" s="114" customFormat="1" ht="132" spans="1:34">
      <c r="A2075" s="37">
        <v>11</v>
      </c>
      <c r="B2075" s="37" t="s">
        <v>52</v>
      </c>
      <c r="C2075" s="34" t="s">
        <v>5001</v>
      </c>
      <c r="D2075" s="34" t="s">
        <v>53</v>
      </c>
      <c r="E2075" s="34" t="s">
        <v>3790</v>
      </c>
      <c r="F2075" s="34" t="s">
        <v>3790</v>
      </c>
      <c r="G2075" s="34" t="s">
        <v>115</v>
      </c>
      <c r="H2075" s="34" t="s">
        <v>5016</v>
      </c>
      <c r="I2075" s="34" t="s">
        <v>5017</v>
      </c>
      <c r="J2075" s="162" t="s">
        <v>5017</v>
      </c>
      <c r="K2075" s="163" t="s">
        <v>5018</v>
      </c>
      <c r="L2075" s="34" t="s">
        <v>5019</v>
      </c>
      <c r="M2075" s="167" t="s">
        <v>5020</v>
      </c>
      <c r="N2075" s="251">
        <v>45744</v>
      </c>
      <c r="O2075" s="167" t="s">
        <v>5021</v>
      </c>
      <c r="P2075" s="163">
        <v>49.75</v>
      </c>
      <c r="Q2075" s="163">
        <v>5000</v>
      </c>
      <c r="R2075" s="175">
        <v>0.12</v>
      </c>
      <c r="S2075" s="176">
        <v>600</v>
      </c>
      <c r="T2075" s="160">
        <v>29850</v>
      </c>
      <c r="U2075" s="160">
        <v>2985</v>
      </c>
      <c r="V2075" s="171">
        <v>0.1</v>
      </c>
      <c r="W2075" s="164">
        <v>14925</v>
      </c>
      <c r="X2075" s="160">
        <v>0.5</v>
      </c>
      <c r="Y2075" s="160">
        <v>8955</v>
      </c>
      <c r="Z2075" s="177">
        <v>0.3</v>
      </c>
      <c r="AA2075" s="160">
        <v>5970</v>
      </c>
      <c r="AB2075" s="160">
        <v>0.2</v>
      </c>
      <c r="AC2075" s="160">
        <v>11940</v>
      </c>
      <c r="AD2075" s="202">
        <v>0.4</v>
      </c>
      <c r="AE2075" s="147">
        <v>2985</v>
      </c>
      <c r="AF2075" s="203" t="s">
        <v>4968</v>
      </c>
      <c r="AH2075" s="34" t="s">
        <v>53</v>
      </c>
    </row>
    <row r="2076" s="114" customFormat="1" ht="132" spans="1:34">
      <c r="A2076" s="37">
        <v>12</v>
      </c>
      <c r="B2076" s="37" t="s">
        <v>52</v>
      </c>
      <c r="C2076" s="34" t="s">
        <v>5022</v>
      </c>
      <c r="D2076" s="34" t="s">
        <v>53</v>
      </c>
      <c r="E2076" s="34" t="s">
        <v>302</v>
      </c>
      <c r="F2076" s="34" t="s">
        <v>302</v>
      </c>
      <c r="G2076" s="34" t="s">
        <v>115</v>
      </c>
      <c r="H2076" s="34" t="s">
        <v>5023</v>
      </c>
      <c r="I2076" s="34" t="s">
        <v>5024</v>
      </c>
      <c r="J2076" s="162" t="s">
        <v>5024</v>
      </c>
      <c r="K2076" s="163" t="s">
        <v>5025</v>
      </c>
      <c r="L2076" s="34" t="s">
        <v>5026</v>
      </c>
      <c r="M2076" s="167" t="s">
        <v>5027</v>
      </c>
      <c r="N2076" s="251">
        <v>45773</v>
      </c>
      <c r="O2076" s="167" t="s">
        <v>5028</v>
      </c>
      <c r="P2076" s="163">
        <v>7.1</v>
      </c>
      <c r="Q2076" s="163">
        <v>20000</v>
      </c>
      <c r="R2076" s="175">
        <v>0.05</v>
      </c>
      <c r="S2076" s="176">
        <v>1000</v>
      </c>
      <c r="T2076" s="160">
        <v>7100</v>
      </c>
      <c r="U2076" s="160">
        <v>710</v>
      </c>
      <c r="V2076" s="171">
        <v>0.1</v>
      </c>
      <c r="W2076" s="164">
        <v>3550</v>
      </c>
      <c r="X2076" s="160">
        <v>0.5</v>
      </c>
      <c r="Y2076" s="160">
        <v>2130</v>
      </c>
      <c r="Z2076" s="177">
        <v>0.3</v>
      </c>
      <c r="AA2076" s="160">
        <v>1420</v>
      </c>
      <c r="AB2076" s="160">
        <v>0.2</v>
      </c>
      <c r="AC2076" s="160">
        <v>2840</v>
      </c>
      <c r="AD2076" s="202">
        <v>0.4</v>
      </c>
      <c r="AE2076" s="147">
        <v>710</v>
      </c>
      <c r="AF2076" s="203" t="s">
        <v>4968</v>
      </c>
      <c r="AH2076" s="34" t="s">
        <v>53</v>
      </c>
    </row>
    <row r="2077" s="114" customFormat="1" ht="132" spans="1:34">
      <c r="A2077" s="37">
        <v>13</v>
      </c>
      <c r="B2077" s="37" t="s">
        <v>52</v>
      </c>
      <c r="C2077" s="34" t="s">
        <v>5029</v>
      </c>
      <c r="D2077" s="34" t="s">
        <v>53</v>
      </c>
      <c r="E2077" s="34" t="s">
        <v>302</v>
      </c>
      <c r="F2077" s="34" t="s">
        <v>302</v>
      </c>
      <c r="G2077" s="34" t="s">
        <v>115</v>
      </c>
      <c r="H2077" s="34" t="s">
        <v>5030</v>
      </c>
      <c r="I2077" s="34" t="s">
        <v>5031</v>
      </c>
      <c r="J2077" s="162" t="s">
        <v>5031</v>
      </c>
      <c r="K2077" s="163" t="s">
        <v>5032</v>
      </c>
      <c r="L2077" s="34" t="s">
        <v>5033</v>
      </c>
      <c r="M2077" s="167" t="s">
        <v>3264</v>
      </c>
      <c r="N2077" s="251">
        <v>45843</v>
      </c>
      <c r="O2077" s="167" t="s">
        <v>5034</v>
      </c>
      <c r="P2077" s="163">
        <v>73</v>
      </c>
      <c r="Q2077" s="163">
        <v>10000</v>
      </c>
      <c r="R2077" s="175">
        <v>0.05</v>
      </c>
      <c r="S2077" s="176">
        <v>500</v>
      </c>
      <c r="T2077" s="160">
        <v>36500</v>
      </c>
      <c r="U2077" s="160">
        <v>3650</v>
      </c>
      <c r="V2077" s="171">
        <v>0.1</v>
      </c>
      <c r="W2077" s="164">
        <v>18250</v>
      </c>
      <c r="X2077" s="160">
        <v>0.5</v>
      </c>
      <c r="Y2077" s="160">
        <v>0</v>
      </c>
      <c r="Z2077" s="177">
        <v>0</v>
      </c>
      <c r="AA2077" s="160">
        <v>18250</v>
      </c>
      <c r="AB2077" s="160">
        <v>0.5</v>
      </c>
      <c r="AC2077" s="160">
        <v>14600</v>
      </c>
      <c r="AD2077" s="202">
        <v>0.4</v>
      </c>
      <c r="AE2077" s="147">
        <v>3650</v>
      </c>
      <c r="AF2077" s="203" t="s">
        <v>4968</v>
      </c>
      <c r="AH2077" s="34" t="s">
        <v>53</v>
      </c>
    </row>
    <row r="2078" s="114" customFormat="1" ht="132" spans="1:34">
      <c r="A2078" s="37">
        <v>14</v>
      </c>
      <c r="B2078" s="37" t="s">
        <v>52</v>
      </c>
      <c r="C2078" s="34" t="s">
        <v>5035</v>
      </c>
      <c r="D2078" s="34" t="s">
        <v>53</v>
      </c>
      <c r="E2078" s="34" t="s">
        <v>3786</v>
      </c>
      <c r="F2078" s="34" t="s">
        <v>3786</v>
      </c>
      <c r="G2078" s="34" t="s">
        <v>115</v>
      </c>
      <c r="H2078" s="34" t="s">
        <v>5036</v>
      </c>
      <c r="I2078" s="34" t="s">
        <v>5037</v>
      </c>
      <c r="J2078" s="162" t="s">
        <v>5037</v>
      </c>
      <c r="K2078" s="163" t="s">
        <v>5038</v>
      </c>
      <c r="L2078" s="34" t="s">
        <v>5039</v>
      </c>
      <c r="M2078" s="167" t="s">
        <v>5040</v>
      </c>
      <c r="N2078" s="251">
        <v>45875</v>
      </c>
      <c r="O2078" s="167" t="s">
        <v>5041</v>
      </c>
      <c r="P2078" s="163">
        <v>21</v>
      </c>
      <c r="Q2078" s="163">
        <v>5000</v>
      </c>
      <c r="R2078" s="175">
        <v>0.05</v>
      </c>
      <c r="S2078" s="176">
        <v>250</v>
      </c>
      <c r="T2078" s="160">
        <v>5250</v>
      </c>
      <c r="U2078" s="160">
        <v>525</v>
      </c>
      <c r="V2078" s="171">
        <v>0.1</v>
      </c>
      <c r="W2078" s="164">
        <v>2625</v>
      </c>
      <c r="X2078" s="160">
        <v>0.5</v>
      </c>
      <c r="Y2078" s="160">
        <v>1575</v>
      </c>
      <c r="Z2078" s="177">
        <v>0.3</v>
      </c>
      <c r="AA2078" s="160">
        <v>1050</v>
      </c>
      <c r="AB2078" s="160">
        <v>0.2</v>
      </c>
      <c r="AC2078" s="160">
        <v>2100</v>
      </c>
      <c r="AD2078" s="202">
        <v>0.4</v>
      </c>
      <c r="AE2078" s="147">
        <v>525</v>
      </c>
      <c r="AF2078" s="203" t="s">
        <v>4968</v>
      </c>
      <c r="AH2078" s="34" t="s">
        <v>53</v>
      </c>
    </row>
    <row r="2079" s="114" customFormat="1" ht="132" spans="1:34">
      <c r="A2079" s="37">
        <v>15</v>
      </c>
      <c r="B2079" s="37" t="s">
        <v>52</v>
      </c>
      <c r="C2079" s="34" t="s">
        <v>5035</v>
      </c>
      <c r="D2079" s="34" t="s">
        <v>53</v>
      </c>
      <c r="E2079" s="34" t="s">
        <v>3786</v>
      </c>
      <c r="F2079" s="34" t="s">
        <v>3786</v>
      </c>
      <c r="G2079" s="34" t="s">
        <v>115</v>
      </c>
      <c r="H2079" s="34" t="s">
        <v>5042</v>
      </c>
      <c r="I2079" s="34" t="s">
        <v>5043</v>
      </c>
      <c r="J2079" s="162" t="s">
        <v>5043</v>
      </c>
      <c r="K2079" s="163" t="s">
        <v>5044</v>
      </c>
      <c r="L2079" s="34" t="s">
        <v>5039</v>
      </c>
      <c r="M2079" s="167" t="s">
        <v>5040</v>
      </c>
      <c r="N2079" s="251">
        <v>45875</v>
      </c>
      <c r="O2079" s="167" t="s">
        <v>5041</v>
      </c>
      <c r="P2079" s="163">
        <v>47</v>
      </c>
      <c r="Q2079" s="163">
        <v>5000</v>
      </c>
      <c r="R2079" s="175">
        <v>0.05</v>
      </c>
      <c r="S2079" s="176">
        <v>250</v>
      </c>
      <c r="T2079" s="160">
        <v>11750</v>
      </c>
      <c r="U2079" s="160">
        <v>1175</v>
      </c>
      <c r="V2079" s="171">
        <v>0.1</v>
      </c>
      <c r="W2079" s="164">
        <v>5875</v>
      </c>
      <c r="X2079" s="160">
        <v>0.5</v>
      </c>
      <c r="Y2079" s="160">
        <v>3525</v>
      </c>
      <c r="Z2079" s="177">
        <v>0.3</v>
      </c>
      <c r="AA2079" s="160">
        <v>2350</v>
      </c>
      <c r="AB2079" s="160">
        <v>0.2</v>
      </c>
      <c r="AC2079" s="160">
        <v>4700</v>
      </c>
      <c r="AD2079" s="202">
        <v>0.4</v>
      </c>
      <c r="AE2079" s="147">
        <v>1175</v>
      </c>
      <c r="AF2079" s="203" t="s">
        <v>4968</v>
      </c>
      <c r="AH2079" s="34" t="s">
        <v>53</v>
      </c>
    </row>
    <row r="2080" s="114" customFormat="1" ht="132" spans="1:34">
      <c r="A2080" s="37">
        <v>16</v>
      </c>
      <c r="B2080" s="37" t="s">
        <v>52</v>
      </c>
      <c r="C2080" s="34" t="s">
        <v>5035</v>
      </c>
      <c r="D2080" s="34" t="s">
        <v>53</v>
      </c>
      <c r="E2080" s="34" t="s">
        <v>3786</v>
      </c>
      <c r="F2080" s="34" t="s">
        <v>3786</v>
      </c>
      <c r="G2080" s="34" t="s">
        <v>115</v>
      </c>
      <c r="H2080" s="34" t="s">
        <v>5045</v>
      </c>
      <c r="I2080" s="34" t="s">
        <v>5046</v>
      </c>
      <c r="J2080" s="162" t="s">
        <v>5046</v>
      </c>
      <c r="K2080" s="163" t="s">
        <v>5047</v>
      </c>
      <c r="L2080" s="34" t="s">
        <v>5039</v>
      </c>
      <c r="M2080" s="167" t="s">
        <v>5040</v>
      </c>
      <c r="N2080" s="251">
        <v>45875</v>
      </c>
      <c r="O2080" s="167" t="s">
        <v>5041</v>
      </c>
      <c r="P2080" s="163">
        <v>45</v>
      </c>
      <c r="Q2080" s="163">
        <v>5000</v>
      </c>
      <c r="R2080" s="175">
        <v>0.05</v>
      </c>
      <c r="S2080" s="176">
        <v>250</v>
      </c>
      <c r="T2080" s="160">
        <v>11250</v>
      </c>
      <c r="U2080" s="160">
        <v>1125</v>
      </c>
      <c r="V2080" s="171">
        <v>0.1</v>
      </c>
      <c r="W2080" s="164">
        <v>5625</v>
      </c>
      <c r="X2080" s="160">
        <v>0.5</v>
      </c>
      <c r="Y2080" s="160">
        <v>3375</v>
      </c>
      <c r="Z2080" s="177">
        <v>0.3</v>
      </c>
      <c r="AA2080" s="160">
        <v>2250</v>
      </c>
      <c r="AB2080" s="160">
        <v>0.2</v>
      </c>
      <c r="AC2080" s="160">
        <v>4500</v>
      </c>
      <c r="AD2080" s="202">
        <v>0.4</v>
      </c>
      <c r="AE2080" s="147">
        <v>1125</v>
      </c>
      <c r="AF2080" s="203" t="s">
        <v>4968</v>
      </c>
      <c r="AH2080" s="34" t="s">
        <v>53</v>
      </c>
    </row>
    <row r="2081" s="114" customFormat="1" ht="132" spans="1:34">
      <c r="A2081" s="37">
        <v>17</v>
      </c>
      <c r="B2081" s="37" t="s">
        <v>52</v>
      </c>
      <c r="C2081" s="34" t="s">
        <v>5035</v>
      </c>
      <c r="D2081" s="34" t="s">
        <v>53</v>
      </c>
      <c r="E2081" s="34" t="s">
        <v>3786</v>
      </c>
      <c r="F2081" s="34" t="s">
        <v>3786</v>
      </c>
      <c r="G2081" s="34" t="s">
        <v>115</v>
      </c>
      <c r="H2081" s="34" t="s">
        <v>5048</v>
      </c>
      <c r="I2081" s="34" t="s">
        <v>5049</v>
      </c>
      <c r="J2081" s="162" t="s">
        <v>5049</v>
      </c>
      <c r="K2081" s="163" t="s">
        <v>5050</v>
      </c>
      <c r="L2081" s="34" t="s">
        <v>5039</v>
      </c>
      <c r="M2081" s="167" t="s">
        <v>5051</v>
      </c>
      <c r="N2081" s="251">
        <v>45879</v>
      </c>
      <c r="O2081" s="167" t="s">
        <v>5052</v>
      </c>
      <c r="P2081" s="163">
        <v>34</v>
      </c>
      <c r="Q2081" s="163">
        <v>5000</v>
      </c>
      <c r="R2081" s="175">
        <v>0.05</v>
      </c>
      <c r="S2081" s="176">
        <v>250</v>
      </c>
      <c r="T2081" s="160">
        <v>8500</v>
      </c>
      <c r="U2081" s="160">
        <v>850</v>
      </c>
      <c r="V2081" s="171">
        <v>0.1</v>
      </c>
      <c r="W2081" s="164">
        <v>4250</v>
      </c>
      <c r="X2081" s="160">
        <v>0.5</v>
      </c>
      <c r="Y2081" s="160">
        <v>2550</v>
      </c>
      <c r="Z2081" s="177">
        <v>0.3</v>
      </c>
      <c r="AA2081" s="160">
        <v>1700</v>
      </c>
      <c r="AB2081" s="160">
        <v>0.2</v>
      </c>
      <c r="AC2081" s="160">
        <v>3400</v>
      </c>
      <c r="AD2081" s="202">
        <v>0.4</v>
      </c>
      <c r="AE2081" s="147">
        <v>850</v>
      </c>
      <c r="AF2081" s="203" t="s">
        <v>4968</v>
      </c>
      <c r="AH2081" s="34" t="s">
        <v>53</v>
      </c>
    </row>
    <row r="2082" s="114" customFormat="1" ht="168" spans="1:34">
      <c r="A2082" s="37">
        <v>18</v>
      </c>
      <c r="B2082" s="37" t="s">
        <v>52</v>
      </c>
      <c r="C2082" s="34" t="s">
        <v>4969</v>
      </c>
      <c r="D2082" s="34" t="s">
        <v>53</v>
      </c>
      <c r="E2082" s="34" t="s">
        <v>5053</v>
      </c>
      <c r="F2082" s="34" t="s">
        <v>5053</v>
      </c>
      <c r="G2082" s="34" t="s">
        <v>115</v>
      </c>
      <c r="H2082" s="34" t="s">
        <v>5054</v>
      </c>
      <c r="I2082" s="34" t="s">
        <v>5055</v>
      </c>
      <c r="J2082" s="162" t="s">
        <v>5055</v>
      </c>
      <c r="K2082" s="163" t="s">
        <v>5056</v>
      </c>
      <c r="L2082" s="34" t="s">
        <v>5057</v>
      </c>
      <c r="M2082" s="167" t="s">
        <v>5058</v>
      </c>
      <c r="N2082" s="251">
        <v>45879</v>
      </c>
      <c r="O2082" s="167" t="s">
        <v>5052</v>
      </c>
      <c r="P2082" s="163">
        <v>542.73</v>
      </c>
      <c r="Q2082" s="163">
        <v>20000</v>
      </c>
      <c r="R2082" s="175">
        <v>0.08</v>
      </c>
      <c r="S2082" s="176">
        <v>1600</v>
      </c>
      <c r="T2082" s="160">
        <v>868368</v>
      </c>
      <c r="U2082" s="160">
        <v>86836.8</v>
      </c>
      <c r="V2082" s="171">
        <v>0.1</v>
      </c>
      <c r="W2082" s="164">
        <v>434184</v>
      </c>
      <c r="X2082" s="160">
        <v>0.5</v>
      </c>
      <c r="Y2082" s="160">
        <v>260510.4</v>
      </c>
      <c r="Z2082" s="177">
        <v>0.3</v>
      </c>
      <c r="AA2082" s="160">
        <v>173673.6</v>
      </c>
      <c r="AB2082" s="160">
        <v>0.2</v>
      </c>
      <c r="AC2082" s="160">
        <v>347347.2</v>
      </c>
      <c r="AD2082" s="202">
        <v>0.4</v>
      </c>
      <c r="AE2082" s="147">
        <v>86836.8</v>
      </c>
      <c r="AF2082" s="203" t="s">
        <v>5059</v>
      </c>
      <c r="AH2082" s="34" t="s">
        <v>53</v>
      </c>
    </row>
    <row r="2083" s="114" customFormat="1" ht="132" spans="1:34">
      <c r="A2083" s="37">
        <v>19</v>
      </c>
      <c r="B2083" s="37" t="s">
        <v>52</v>
      </c>
      <c r="C2083" s="34" t="s">
        <v>4969</v>
      </c>
      <c r="D2083" s="34" t="s">
        <v>53</v>
      </c>
      <c r="E2083" s="34" t="s">
        <v>1050</v>
      </c>
      <c r="F2083" s="34" t="s">
        <v>1050</v>
      </c>
      <c r="G2083" s="34" t="s">
        <v>115</v>
      </c>
      <c r="H2083" s="34" t="s">
        <v>5060</v>
      </c>
      <c r="I2083" s="34" t="s">
        <v>5061</v>
      </c>
      <c r="J2083" s="162" t="s">
        <v>5061</v>
      </c>
      <c r="K2083" s="163" t="s">
        <v>5062</v>
      </c>
      <c r="L2083" s="34" t="s">
        <v>5063</v>
      </c>
      <c r="M2083" s="167" t="s">
        <v>5058</v>
      </c>
      <c r="N2083" s="251">
        <v>45903</v>
      </c>
      <c r="O2083" s="167" t="s">
        <v>5064</v>
      </c>
      <c r="P2083" s="163">
        <v>178.7</v>
      </c>
      <c r="Q2083" s="163">
        <v>20000</v>
      </c>
      <c r="R2083" s="175">
        <v>0.1</v>
      </c>
      <c r="S2083" s="176">
        <v>2000</v>
      </c>
      <c r="T2083" s="160">
        <v>357400</v>
      </c>
      <c r="U2083" s="160">
        <v>35740</v>
      </c>
      <c r="V2083" s="171">
        <v>0.1</v>
      </c>
      <c r="W2083" s="164">
        <v>178700</v>
      </c>
      <c r="X2083" s="160">
        <v>0.5</v>
      </c>
      <c r="Y2083" s="160">
        <v>107220</v>
      </c>
      <c r="Z2083" s="177">
        <v>0.3</v>
      </c>
      <c r="AA2083" s="160">
        <v>71480</v>
      </c>
      <c r="AB2083" s="160">
        <v>0.2</v>
      </c>
      <c r="AC2083" s="160">
        <v>142960</v>
      </c>
      <c r="AD2083" s="202">
        <v>0.4</v>
      </c>
      <c r="AE2083" s="147">
        <v>35740</v>
      </c>
      <c r="AF2083" s="203" t="s">
        <v>4968</v>
      </c>
      <c r="AH2083" s="34" t="s">
        <v>53</v>
      </c>
    </row>
    <row r="2084" s="114" customFormat="1" ht="132" spans="1:34">
      <c r="A2084" s="37">
        <v>20</v>
      </c>
      <c r="B2084" s="37" t="s">
        <v>52</v>
      </c>
      <c r="C2084" s="34" t="s">
        <v>5065</v>
      </c>
      <c r="D2084" s="34" t="s">
        <v>53</v>
      </c>
      <c r="E2084" s="34" t="s">
        <v>5066</v>
      </c>
      <c r="F2084" s="34" t="s">
        <v>5066</v>
      </c>
      <c r="G2084" s="34" t="s">
        <v>115</v>
      </c>
      <c r="H2084" s="34" t="s">
        <v>5067</v>
      </c>
      <c r="I2084" s="34" t="s">
        <v>5068</v>
      </c>
      <c r="J2084" s="162" t="s">
        <v>5068</v>
      </c>
      <c r="K2084" s="163" t="s">
        <v>5069</v>
      </c>
      <c r="L2084" s="34" t="s">
        <v>5070</v>
      </c>
      <c r="M2084" s="167" t="s">
        <v>5071</v>
      </c>
      <c r="N2084" s="251">
        <v>45878</v>
      </c>
      <c r="O2084" s="167" t="s">
        <v>5072</v>
      </c>
      <c r="P2084" s="163">
        <v>52.15</v>
      </c>
      <c r="Q2084" s="163">
        <v>20000</v>
      </c>
      <c r="R2084" s="175">
        <v>0.04</v>
      </c>
      <c r="S2084" s="176">
        <v>800</v>
      </c>
      <c r="T2084" s="160">
        <v>41720</v>
      </c>
      <c r="U2084" s="160">
        <v>4172</v>
      </c>
      <c r="V2084" s="171">
        <v>0.1</v>
      </c>
      <c r="W2084" s="164">
        <v>20860</v>
      </c>
      <c r="X2084" s="160">
        <v>0.5</v>
      </c>
      <c r="Y2084" s="160">
        <v>12516</v>
      </c>
      <c r="Z2084" s="177">
        <v>0.3</v>
      </c>
      <c r="AA2084" s="160">
        <v>8344</v>
      </c>
      <c r="AB2084" s="160">
        <v>0.2</v>
      </c>
      <c r="AC2084" s="160">
        <v>16688</v>
      </c>
      <c r="AD2084" s="202">
        <v>0.4</v>
      </c>
      <c r="AE2084" s="147">
        <v>4172</v>
      </c>
      <c r="AF2084" s="203" t="s">
        <v>4968</v>
      </c>
      <c r="AH2084" s="34" t="s">
        <v>53</v>
      </c>
    </row>
    <row r="2085" s="114" customFormat="1" ht="132" spans="1:34">
      <c r="A2085" s="37">
        <v>21</v>
      </c>
      <c r="B2085" s="37" t="s">
        <v>52</v>
      </c>
      <c r="C2085" s="34" t="s">
        <v>4969</v>
      </c>
      <c r="D2085" s="34" t="s">
        <v>53</v>
      </c>
      <c r="E2085" s="34" t="s">
        <v>3786</v>
      </c>
      <c r="F2085" s="34" t="s">
        <v>3786</v>
      </c>
      <c r="G2085" s="34" t="s">
        <v>115</v>
      </c>
      <c r="H2085" s="34" t="s">
        <v>5073</v>
      </c>
      <c r="I2085" s="34" t="s">
        <v>5074</v>
      </c>
      <c r="J2085" s="162" t="s">
        <v>5074</v>
      </c>
      <c r="K2085" s="163" t="s">
        <v>5075</v>
      </c>
      <c r="L2085" s="34" t="s">
        <v>5063</v>
      </c>
      <c r="M2085" s="167" t="s">
        <v>5076</v>
      </c>
      <c r="N2085" s="251">
        <v>45882</v>
      </c>
      <c r="O2085" s="167" t="s">
        <v>5077</v>
      </c>
      <c r="P2085" s="163">
        <v>369.1</v>
      </c>
      <c r="Q2085" s="163">
        <v>10000</v>
      </c>
      <c r="R2085" s="175">
        <v>0.1</v>
      </c>
      <c r="S2085" s="176">
        <v>1000</v>
      </c>
      <c r="T2085" s="160">
        <v>369100</v>
      </c>
      <c r="U2085" s="160">
        <v>36910</v>
      </c>
      <c r="V2085" s="171">
        <v>0.1</v>
      </c>
      <c r="W2085" s="164">
        <v>184550</v>
      </c>
      <c r="X2085" s="160">
        <v>0.5</v>
      </c>
      <c r="Y2085" s="160">
        <v>110730</v>
      </c>
      <c r="Z2085" s="177">
        <v>0.3</v>
      </c>
      <c r="AA2085" s="160">
        <v>73820</v>
      </c>
      <c r="AB2085" s="160">
        <v>0.2</v>
      </c>
      <c r="AC2085" s="160">
        <v>147640</v>
      </c>
      <c r="AD2085" s="202">
        <v>0.4</v>
      </c>
      <c r="AE2085" s="147">
        <v>36910</v>
      </c>
      <c r="AF2085" s="203" t="s">
        <v>4968</v>
      </c>
      <c r="AH2085" s="34" t="s">
        <v>53</v>
      </c>
    </row>
    <row r="2086" s="114" customFormat="1" ht="132" spans="1:34">
      <c r="A2086" s="37">
        <v>22</v>
      </c>
      <c r="B2086" s="37" t="s">
        <v>52</v>
      </c>
      <c r="C2086" s="34" t="s">
        <v>5035</v>
      </c>
      <c r="D2086" s="34" t="s">
        <v>53</v>
      </c>
      <c r="E2086" s="34" t="s">
        <v>242</v>
      </c>
      <c r="F2086" s="34" t="s">
        <v>242</v>
      </c>
      <c r="G2086" s="34" t="s">
        <v>115</v>
      </c>
      <c r="H2086" s="34" t="s">
        <v>5078</v>
      </c>
      <c r="I2086" s="34" t="s">
        <v>5079</v>
      </c>
      <c r="J2086" s="162" t="s">
        <v>5079</v>
      </c>
      <c r="K2086" s="163" t="s">
        <v>5080</v>
      </c>
      <c r="L2086" s="34" t="s">
        <v>5039</v>
      </c>
      <c r="M2086" s="167" t="s">
        <v>5076</v>
      </c>
      <c r="N2086" s="251">
        <v>45882</v>
      </c>
      <c r="O2086" s="167" t="s">
        <v>5077</v>
      </c>
      <c r="P2086" s="163">
        <v>42</v>
      </c>
      <c r="Q2086" s="163">
        <v>8000</v>
      </c>
      <c r="R2086" s="175">
        <v>0.05</v>
      </c>
      <c r="S2086" s="176">
        <v>400</v>
      </c>
      <c r="T2086" s="160">
        <v>16800</v>
      </c>
      <c r="U2086" s="160">
        <v>1680</v>
      </c>
      <c r="V2086" s="171">
        <v>0.1</v>
      </c>
      <c r="W2086" s="164">
        <v>8400</v>
      </c>
      <c r="X2086" s="160">
        <v>0.5</v>
      </c>
      <c r="Y2086" s="160">
        <v>5040</v>
      </c>
      <c r="Z2086" s="177">
        <v>0.3</v>
      </c>
      <c r="AA2086" s="160">
        <v>3360</v>
      </c>
      <c r="AB2086" s="160">
        <v>0.2</v>
      </c>
      <c r="AC2086" s="160">
        <v>6720</v>
      </c>
      <c r="AD2086" s="202">
        <v>0.4</v>
      </c>
      <c r="AE2086" s="147">
        <v>1680</v>
      </c>
      <c r="AF2086" s="203" t="s">
        <v>4968</v>
      </c>
      <c r="AH2086" s="34" t="s">
        <v>53</v>
      </c>
    </row>
    <row r="2087" s="114" customFormat="1" ht="132" spans="1:34">
      <c r="A2087" s="37">
        <v>23</v>
      </c>
      <c r="B2087" s="37" t="s">
        <v>52</v>
      </c>
      <c r="C2087" s="34" t="s">
        <v>4969</v>
      </c>
      <c r="D2087" s="34" t="s">
        <v>53</v>
      </c>
      <c r="E2087" s="34" t="s">
        <v>3786</v>
      </c>
      <c r="F2087" s="34" t="s">
        <v>3786</v>
      </c>
      <c r="G2087" s="34" t="s">
        <v>115</v>
      </c>
      <c r="H2087" s="34" t="s">
        <v>5081</v>
      </c>
      <c r="I2087" s="34" t="s">
        <v>5082</v>
      </c>
      <c r="J2087" s="162" t="s">
        <v>5082</v>
      </c>
      <c r="K2087" s="163" t="s">
        <v>5083</v>
      </c>
      <c r="L2087" s="34" t="s">
        <v>5063</v>
      </c>
      <c r="M2087" s="167" t="s">
        <v>5084</v>
      </c>
      <c r="N2087" s="251">
        <v>45885</v>
      </c>
      <c r="O2087" s="167" t="s">
        <v>5085</v>
      </c>
      <c r="P2087" s="163">
        <v>182.6</v>
      </c>
      <c r="Q2087" s="163">
        <v>10000</v>
      </c>
      <c r="R2087" s="175">
        <v>0.1</v>
      </c>
      <c r="S2087" s="176">
        <v>1000</v>
      </c>
      <c r="T2087" s="160">
        <v>182600</v>
      </c>
      <c r="U2087" s="160">
        <v>18260</v>
      </c>
      <c r="V2087" s="171">
        <v>0.1</v>
      </c>
      <c r="W2087" s="164">
        <v>91300</v>
      </c>
      <c r="X2087" s="160">
        <v>0.5</v>
      </c>
      <c r="Y2087" s="160">
        <v>54780</v>
      </c>
      <c r="Z2087" s="177">
        <v>0.3</v>
      </c>
      <c r="AA2087" s="160">
        <v>36520</v>
      </c>
      <c r="AB2087" s="160">
        <v>0.2</v>
      </c>
      <c r="AC2087" s="160">
        <v>73040</v>
      </c>
      <c r="AD2087" s="202">
        <v>0.4</v>
      </c>
      <c r="AE2087" s="147">
        <v>18260</v>
      </c>
      <c r="AF2087" s="203" t="s">
        <v>4968</v>
      </c>
      <c r="AH2087" s="34" t="s">
        <v>53</v>
      </c>
    </row>
    <row r="2088" s="114" customFormat="1" ht="132" spans="1:34">
      <c r="A2088" s="37">
        <v>24</v>
      </c>
      <c r="B2088" s="37" t="s">
        <v>52</v>
      </c>
      <c r="C2088" s="34" t="s">
        <v>4969</v>
      </c>
      <c r="D2088" s="34" t="s">
        <v>53</v>
      </c>
      <c r="E2088" s="34" t="s">
        <v>3786</v>
      </c>
      <c r="F2088" s="34" t="s">
        <v>3786</v>
      </c>
      <c r="G2088" s="34" t="s">
        <v>115</v>
      </c>
      <c r="H2088" s="34" t="s">
        <v>5086</v>
      </c>
      <c r="I2088" s="34" t="s">
        <v>5087</v>
      </c>
      <c r="J2088" s="162" t="s">
        <v>5087</v>
      </c>
      <c r="K2088" s="163" t="s">
        <v>5088</v>
      </c>
      <c r="L2088" s="34" t="s">
        <v>5063</v>
      </c>
      <c r="M2088" s="167" t="s">
        <v>5089</v>
      </c>
      <c r="N2088" s="251">
        <v>45886</v>
      </c>
      <c r="O2088" s="167" t="s">
        <v>5090</v>
      </c>
      <c r="P2088" s="163">
        <v>245.9</v>
      </c>
      <c r="Q2088" s="163">
        <v>10000</v>
      </c>
      <c r="R2088" s="175">
        <v>0.1</v>
      </c>
      <c r="S2088" s="176">
        <v>1000</v>
      </c>
      <c r="T2088" s="160">
        <v>245900</v>
      </c>
      <c r="U2088" s="160">
        <v>24590</v>
      </c>
      <c r="V2088" s="171">
        <v>0.1</v>
      </c>
      <c r="W2088" s="164">
        <v>122950</v>
      </c>
      <c r="X2088" s="160">
        <v>0.5</v>
      </c>
      <c r="Y2088" s="160">
        <v>73770</v>
      </c>
      <c r="Z2088" s="177">
        <v>0.3</v>
      </c>
      <c r="AA2088" s="160">
        <v>49180</v>
      </c>
      <c r="AB2088" s="160">
        <v>0.2</v>
      </c>
      <c r="AC2088" s="160">
        <v>98360</v>
      </c>
      <c r="AD2088" s="202">
        <v>0.4</v>
      </c>
      <c r="AE2088" s="147">
        <v>24590</v>
      </c>
      <c r="AF2088" s="203" t="s">
        <v>4968</v>
      </c>
      <c r="AH2088" s="34" t="s">
        <v>53</v>
      </c>
    </row>
    <row r="2089" s="114" customFormat="1" ht="132" spans="1:34">
      <c r="A2089" s="37">
        <v>25</v>
      </c>
      <c r="B2089" s="37" t="s">
        <v>52</v>
      </c>
      <c r="C2089" s="34" t="s">
        <v>4969</v>
      </c>
      <c r="D2089" s="34" t="s">
        <v>53</v>
      </c>
      <c r="E2089" s="34" t="s">
        <v>3786</v>
      </c>
      <c r="F2089" s="34" t="s">
        <v>3786</v>
      </c>
      <c r="G2089" s="34" t="s">
        <v>115</v>
      </c>
      <c r="H2089" s="34" t="s">
        <v>5091</v>
      </c>
      <c r="I2089" s="34" t="s">
        <v>5092</v>
      </c>
      <c r="J2089" s="162" t="s">
        <v>5092</v>
      </c>
      <c r="K2089" s="163" t="s">
        <v>5093</v>
      </c>
      <c r="L2089" s="34" t="s">
        <v>5063</v>
      </c>
      <c r="M2089" s="167" t="s">
        <v>5089</v>
      </c>
      <c r="N2089" s="251">
        <v>45886</v>
      </c>
      <c r="O2089" s="167" t="s">
        <v>5090</v>
      </c>
      <c r="P2089" s="163">
        <v>55</v>
      </c>
      <c r="Q2089" s="163">
        <v>10000</v>
      </c>
      <c r="R2089" s="175">
        <v>0.1</v>
      </c>
      <c r="S2089" s="176">
        <v>1000</v>
      </c>
      <c r="T2089" s="160">
        <v>55000</v>
      </c>
      <c r="U2089" s="160">
        <v>5500</v>
      </c>
      <c r="V2089" s="171">
        <v>0.1</v>
      </c>
      <c r="W2089" s="164">
        <v>27500</v>
      </c>
      <c r="X2089" s="160">
        <v>0.5</v>
      </c>
      <c r="Y2089" s="160">
        <v>16500</v>
      </c>
      <c r="Z2089" s="177">
        <v>0.3</v>
      </c>
      <c r="AA2089" s="160">
        <v>11000</v>
      </c>
      <c r="AB2089" s="160">
        <v>0.2</v>
      </c>
      <c r="AC2089" s="160">
        <v>22000</v>
      </c>
      <c r="AD2089" s="202">
        <v>0.4</v>
      </c>
      <c r="AE2089" s="147">
        <v>5500</v>
      </c>
      <c r="AF2089" s="203" t="s">
        <v>4968</v>
      </c>
      <c r="AH2089" s="34" t="s">
        <v>53</v>
      </c>
    </row>
    <row r="2090" s="114" customFormat="1" ht="132" spans="1:34">
      <c r="A2090" s="37">
        <v>26</v>
      </c>
      <c r="B2090" s="37" t="s">
        <v>52</v>
      </c>
      <c r="C2090" s="34" t="s">
        <v>4969</v>
      </c>
      <c r="D2090" s="34" t="s">
        <v>53</v>
      </c>
      <c r="E2090" s="34" t="s">
        <v>342</v>
      </c>
      <c r="F2090" s="34" t="s">
        <v>342</v>
      </c>
      <c r="G2090" s="34" t="s">
        <v>115</v>
      </c>
      <c r="H2090" s="34" t="s">
        <v>5094</v>
      </c>
      <c r="I2090" s="34" t="s">
        <v>5095</v>
      </c>
      <c r="J2090" s="162" t="s">
        <v>5095</v>
      </c>
      <c r="K2090" s="163" t="s">
        <v>5096</v>
      </c>
      <c r="L2090" s="34" t="s">
        <v>5063</v>
      </c>
      <c r="M2090" s="167" t="s">
        <v>5040</v>
      </c>
      <c r="N2090" s="251">
        <v>45901</v>
      </c>
      <c r="O2090" s="167" t="s">
        <v>5097</v>
      </c>
      <c r="P2090" s="163">
        <v>19.4</v>
      </c>
      <c r="Q2090" s="163">
        <v>10000</v>
      </c>
      <c r="R2090" s="175">
        <v>0.12</v>
      </c>
      <c r="S2090" s="176">
        <v>1200</v>
      </c>
      <c r="T2090" s="160">
        <v>23280</v>
      </c>
      <c r="U2090" s="160">
        <v>2328</v>
      </c>
      <c r="V2090" s="171">
        <v>0.1</v>
      </c>
      <c r="W2090" s="164">
        <v>11640</v>
      </c>
      <c r="X2090" s="160">
        <v>0.5</v>
      </c>
      <c r="Y2090" s="160">
        <v>6984</v>
      </c>
      <c r="Z2090" s="177">
        <v>0.3</v>
      </c>
      <c r="AA2090" s="160">
        <v>4656</v>
      </c>
      <c r="AB2090" s="160">
        <v>0.2</v>
      </c>
      <c r="AC2090" s="160">
        <v>9312</v>
      </c>
      <c r="AD2090" s="202">
        <v>0.4</v>
      </c>
      <c r="AE2090" s="147">
        <v>2328</v>
      </c>
      <c r="AF2090" s="203" t="s">
        <v>4968</v>
      </c>
      <c r="AH2090" s="34" t="s">
        <v>53</v>
      </c>
    </row>
    <row r="2091" s="114" customFormat="1" ht="132" spans="1:34">
      <c r="A2091" s="37">
        <v>27</v>
      </c>
      <c r="B2091" s="37" t="s">
        <v>52</v>
      </c>
      <c r="C2091" s="34" t="s">
        <v>4969</v>
      </c>
      <c r="D2091" s="34" t="s">
        <v>53</v>
      </c>
      <c r="E2091" s="34" t="s">
        <v>3786</v>
      </c>
      <c r="F2091" s="34" t="s">
        <v>3786</v>
      </c>
      <c r="G2091" s="34" t="s">
        <v>115</v>
      </c>
      <c r="H2091" s="34" t="s">
        <v>5098</v>
      </c>
      <c r="I2091" s="34" t="s">
        <v>5099</v>
      </c>
      <c r="J2091" s="162" t="s">
        <v>5099</v>
      </c>
      <c r="K2091" s="163" t="s">
        <v>5100</v>
      </c>
      <c r="L2091" s="34" t="s">
        <v>5063</v>
      </c>
      <c r="M2091" s="167" t="s">
        <v>5040</v>
      </c>
      <c r="N2091" s="251">
        <v>45901</v>
      </c>
      <c r="O2091" s="167" t="s">
        <v>5097</v>
      </c>
      <c r="P2091" s="163">
        <v>42.7</v>
      </c>
      <c r="Q2091" s="163">
        <v>10000</v>
      </c>
      <c r="R2091" s="175">
        <v>0.12</v>
      </c>
      <c r="S2091" s="176">
        <v>1200</v>
      </c>
      <c r="T2091" s="160">
        <v>51240</v>
      </c>
      <c r="U2091" s="160">
        <v>5124</v>
      </c>
      <c r="V2091" s="171">
        <v>0.1</v>
      </c>
      <c r="W2091" s="164">
        <v>25620</v>
      </c>
      <c r="X2091" s="160">
        <v>0.5</v>
      </c>
      <c r="Y2091" s="160">
        <v>15372</v>
      </c>
      <c r="Z2091" s="177">
        <v>0.3</v>
      </c>
      <c r="AA2091" s="160">
        <v>10248</v>
      </c>
      <c r="AB2091" s="160">
        <v>0.2</v>
      </c>
      <c r="AC2091" s="160">
        <v>20496</v>
      </c>
      <c r="AD2091" s="202">
        <v>0.4</v>
      </c>
      <c r="AE2091" s="147">
        <v>5124</v>
      </c>
      <c r="AF2091" s="203" t="s">
        <v>4968</v>
      </c>
      <c r="AH2091" s="34" t="s">
        <v>53</v>
      </c>
    </row>
    <row r="2092" s="114" customFormat="1" ht="132" spans="1:34">
      <c r="A2092" s="37">
        <v>28</v>
      </c>
      <c r="B2092" s="37" t="s">
        <v>52</v>
      </c>
      <c r="C2092" s="34" t="s">
        <v>5035</v>
      </c>
      <c r="D2092" s="34" t="s">
        <v>53</v>
      </c>
      <c r="E2092" s="34" t="s">
        <v>3786</v>
      </c>
      <c r="F2092" s="34" t="s">
        <v>3786</v>
      </c>
      <c r="G2092" s="34" t="s">
        <v>115</v>
      </c>
      <c r="H2092" s="34" t="s">
        <v>5101</v>
      </c>
      <c r="I2092" s="34" t="s">
        <v>5102</v>
      </c>
      <c r="J2092" s="162" t="s">
        <v>5102</v>
      </c>
      <c r="K2092" s="163" t="s">
        <v>5103</v>
      </c>
      <c r="L2092" s="34" t="s">
        <v>5104</v>
      </c>
      <c r="M2092" s="167" t="s">
        <v>5105</v>
      </c>
      <c r="N2092" s="251">
        <v>45897</v>
      </c>
      <c r="O2092" s="167" t="s">
        <v>5106</v>
      </c>
      <c r="P2092" s="163">
        <v>11.4</v>
      </c>
      <c r="Q2092" s="163">
        <v>10000</v>
      </c>
      <c r="R2092" s="175">
        <v>0.09</v>
      </c>
      <c r="S2092" s="176">
        <v>900</v>
      </c>
      <c r="T2092" s="160">
        <v>10260</v>
      </c>
      <c r="U2092" s="160">
        <v>1026</v>
      </c>
      <c r="V2092" s="171">
        <v>0.1</v>
      </c>
      <c r="W2092" s="164">
        <v>5130</v>
      </c>
      <c r="X2092" s="160">
        <v>0.5</v>
      </c>
      <c r="Y2092" s="160">
        <v>3078</v>
      </c>
      <c r="Z2092" s="177">
        <v>0.3</v>
      </c>
      <c r="AA2092" s="160">
        <v>2052</v>
      </c>
      <c r="AB2092" s="160">
        <v>0.2</v>
      </c>
      <c r="AC2092" s="160">
        <v>4104</v>
      </c>
      <c r="AD2092" s="202">
        <v>0.4</v>
      </c>
      <c r="AE2092" s="147">
        <v>1026</v>
      </c>
      <c r="AF2092" s="203" t="s">
        <v>4968</v>
      </c>
      <c r="AH2092" s="34" t="s">
        <v>53</v>
      </c>
    </row>
    <row r="2093" s="114" customFormat="1" ht="132" spans="1:34">
      <c r="A2093" s="37">
        <v>29</v>
      </c>
      <c r="B2093" s="37" t="s">
        <v>52</v>
      </c>
      <c r="C2093" s="34" t="s">
        <v>5107</v>
      </c>
      <c r="D2093" s="34" t="s">
        <v>53</v>
      </c>
      <c r="E2093" s="34" t="s">
        <v>3786</v>
      </c>
      <c r="F2093" s="34" t="s">
        <v>3786</v>
      </c>
      <c r="G2093" s="34" t="s">
        <v>115</v>
      </c>
      <c r="H2093" s="34" t="s">
        <v>5108</v>
      </c>
      <c r="I2093" s="34" t="s">
        <v>5109</v>
      </c>
      <c r="J2093" s="162" t="s">
        <v>5109</v>
      </c>
      <c r="K2093" s="163" t="s">
        <v>5110</v>
      </c>
      <c r="L2093" s="34" t="s">
        <v>5111</v>
      </c>
      <c r="M2093" s="167" t="s">
        <v>5105</v>
      </c>
      <c r="N2093" s="251">
        <v>45897</v>
      </c>
      <c r="O2093" s="167" t="s">
        <v>5106</v>
      </c>
      <c r="P2093" s="163">
        <v>29.34</v>
      </c>
      <c r="Q2093" s="163">
        <v>5000</v>
      </c>
      <c r="R2093" s="175">
        <v>0.08</v>
      </c>
      <c r="S2093" s="176">
        <v>400</v>
      </c>
      <c r="T2093" s="160">
        <v>11736</v>
      </c>
      <c r="U2093" s="160">
        <v>1173.6</v>
      </c>
      <c r="V2093" s="171">
        <v>0.1</v>
      </c>
      <c r="W2093" s="164">
        <v>5868</v>
      </c>
      <c r="X2093" s="160">
        <v>0.5</v>
      </c>
      <c r="Y2093" s="160">
        <v>3520.8</v>
      </c>
      <c r="Z2093" s="177">
        <v>0.3</v>
      </c>
      <c r="AA2093" s="160">
        <v>2347.2</v>
      </c>
      <c r="AB2093" s="160">
        <v>0.2</v>
      </c>
      <c r="AC2093" s="160">
        <v>4694.4</v>
      </c>
      <c r="AD2093" s="202">
        <v>0.4</v>
      </c>
      <c r="AE2093" s="147">
        <v>1173.6</v>
      </c>
      <c r="AF2093" s="203" t="s">
        <v>4968</v>
      </c>
      <c r="AH2093" s="34" t="s">
        <v>53</v>
      </c>
    </row>
    <row r="2094" s="114" customFormat="1" ht="132" spans="1:34">
      <c r="A2094" s="37">
        <v>30</v>
      </c>
      <c r="B2094" s="37" t="s">
        <v>52</v>
      </c>
      <c r="C2094" s="34" t="s">
        <v>5107</v>
      </c>
      <c r="D2094" s="34" t="s">
        <v>53</v>
      </c>
      <c r="E2094" s="34" t="s">
        <v>3786</v>
      </c>
      <c r="F2094" s="34" t="s">
        <v>3786</v>
      </c>
      <c r="G2094" s="34" t="s">
        <v>115</v>
      </c>
      <c r="H2094" s="34" t="s">
        <v>5112</v>
      </c>
      <c r="I2094" s="34" t="s">
        <v>5113</v>
      </c>
      <c r="J2094" s="162" t="s">
        <v>5113</v>
      </c>
      <c r="K2094" s="163" t="s">
        <v>5114</v>
      </c>
      <c r="L2094" s="34" t="s">
        <v>5115</v>
      </c>
      <c r="M2094" s="167" t="s">
        <v>5116</v>
      </c>
      <c r="N2094" s="251">
        <v>45898</v>
      </c>
      <c r="O2094" s="167" t="s">
        <v>5117</v>
      </c>
      <c r="P2094" s="163">
        <v>30</v>
      </c>
      <c r="Q2094" s="163">
        <v>5000</v>
      </c>
      <c r="R2094" s="175">
        <v>0.08</v>
      </c>
      <c r="S2094" s="176">
        <v>400</v>
      </c>
      <c r="T2094" s="160">
        <v>12000</v>
      </c>
      <c r="U2094" s="160">
        <v>1200</v>
      </c>
      <c r="V2094" s="171">
        <v>0.1</v>
      </c>
      <c r="W2094" s="164">
        <v>6000</v>
      </c>
      <c r="X2094" s="160">
        <v>0.5</v>
      </c>
      <c r="Y2094" s="160">
        <v>3600</v>
      </c>
      <c r="Z2094" s="177">
        <v>0.3</v>
      </c>
      <c r="AA2094" s="160">
        <v>2400</v>
      </c>
      <c r="AB2094" s="160">
        <v>0.2</v>
      </c>
      <c r="AC2094" s="160">
        <v>4800</v>
      </c>
      <c r="AD2094" s="202">
        <v>0.4</v>
      </c>
      <c r="AE2094" s="147">
        <v>1200</v>
      </c>
      <c r="AF2094" s="203" t="s">
        <v>4968</v>
      </c>
      <c r="AH2094" s="34" t="s">
        <v>53</v>
      </c>
    </row>
    <row r="2095" s="114" customFormat="1" ht="132" spans="1:34">
      <c r="A2095" s="37">
        <v>31</v>
      </c>
      <c r="B2095" s="37" t="s">
        <v>52</v>
      </c>
      <c r="C2095" s="34" t="s">
        <v>5107</v>
      </c>
      <c r="D2095" s="34" t="s">
        <v>53</v>
      </c>
      <c r="E2095" s="34" t="s">
        <v>3786</v>
      </c>
      <c r="F2095" s="34" t="s">
        <v>3786</v>
      </c>
      <c r="G2095" s="34" t="s">
        <v>115</v>
      </c>
      <c r="H2095" s="34" t="s">
        <v>5118</v>
      </c>
      <c r="I2095" s="34" t="s">
        <v>5119</v>
      </c>
      <c r="J2095" s="162" t="s">
        <v>5119</v>
      </c>
      <c r="K2095" s="163" t="s">
        <v>5120</v>
      </c>
      <c r="L2095" s="34" t="s">
        <v>5115</v>
      </c>
      <c r="M2095" s="167" t="s">
        <v>5116</v>
      </c>
      <c r="N2095" s="251">
        <v>45898</v>
      </c>
      <c r="O2095" s="167" t="s">
        <v>5117</v>
      </c>
      <c r="P2095" s="163">
        <v>14.43</v>
      </c>
      <c r="Q2095" s="163">
        <v>5000</v>
      </c>
      <c r="R2095" s="175">
        <v>0.08</v>
      </c>
      <c r="S2095" s="176">
        <v>400</v>
      </c>
      <c r="T2095" s="160">
        <v>5772</v>
      </c>
      <c r="U2095" s="160">
        <v>577.2</v>
      </c>
      <c r="V2095" s="171">
        <v>0.1</v>
      </c>
      <c r="W2095" s="164">
        <v>2886</v>
      </c>
      <c r="X2095" s="160">
        <v>0.5</v>
      </c>
      <c r="Y2095" s="160">
        <v>1731.6</v>
      </c>
      <c r="Z2095" s="177">
        <v>0.3</v>
      </c>
      <c r="AA2095" s="160">
        <v>1154.4</v>
      </c>
      <c r="AB2095" s="160">
        <v>0.2</v>
      </c>
      <c r="AC2095" s="160">
        <v>2308.8</v>
      </c>
      <c r="AD2095" s="202">
        <v>0.4</v>
      </c>
      <c r="AE2095" s="147">
        <v>577.2</v>
      </c>
      <c r="AF2095" s="203" t="s">
        <v>4968</v>
      </c>
      <c r="AH2095" s="34" t="s">
        <v>53</v>
      </c>
    </row>
    <row r="2096" s="114" customFormat="1" ht="132" spans="1:34">
      <c r="A2096" s="37">
        <v>32</v>
      </c>
      <c r="B2096" s="37" t="s">
        <v>52</v>
      </c>
      <c r="C2096" s="34" t="s">
        <v>4969</v>
      </c>
      <c r="D2096" s="34" t="s">
        <v>53</v>
      </c>
      <c r="E2096" s="34" t="s">
        <v>5121</v>
      </c>
      <c r="F2096" s="34" t="s">
        <v>5121</v>
      </c>
      <c r="G2096" s="34" t="s">
        <v>115</v>
      </c>
      <c r="H2096" s="34" t="s">
        <v>5122</v>
      </c>
      <c r="I2096" s="34" t="s">
        <v>5123</v>
      </c>
      <c r="J2096" s="162" t="s">
        <v>5123</v>
      </c>
      <c r="K2096" s="163" t="s">
        <v>5124</v>
      </c>
      <c r="L2096" s="34" t="s">
        <v>5063</v>
      </c>
      <c r="M2096" s="167" t="s">
        <v>5125</v>
      </c>
      <c r="N2096" s="251">
        <v>45901</v>
      </c>
      <c r="O2096" s="167" t="s">
        <v>5097</v>
      </c>
      <c r="P2096" s="163">
        <v>14.4</v>
      </c>
      <c r="Q2096" s="163">
        <v>15000</v>
      </c>
      <c r="R2096" s="175">
        <v>0.1</v>
      </c>
      <c r="S2096" s="176">
        <v>1500</v>
      </c>
      <c r="T2096" s="160">
        <v>21600</v>
      </c>
      <c r="U2096" s="160">
        <v>2160</v>
      </c>
      <c r="V2096" s="171">
        <v>0.1</v>
      </c>
      <c r="W2096" s="164">
        <v>10800</v>
      </c>
      <c r="X2096" s="160">
        <v>0.5</v>
      </c>
      <c r="Y2096" s="160">
        <v>6480</v>
      </c>
      <c r="Z2096" s="177">
        <v>0.3</v>
      </c>
      <c r="AA2096" s="160">
        <v>4320</v>
      </c>
      <c r="AB2096" s="160">
        <v>0.2</v>
      </c>
      <c r="AC2096" s="160">
        <v>8640</v>
      </c>
      <c r="AD2096" s="202">
        <v>0.4</v>
      </c>
      <c r="AE2096" s="147">
        <v>2160</v>
      </c>
      <c r="AF2096" s="203" t="s">
        <v>4968</v>
      </c>
      <c r="AH2096" s="34" t="s">
        <v>53</v>
      </c>
    </row>
    <row r="2097" s="114" customFormat="1" ht="132" spans="1:34">
      <c r="A2097" s="37">
        <v>33</v>
      </c>
      <c r="B2097" s="37" t="s">
        <v>52</v>
      </c>
      <c r="C2097" s="34" t="s">
        <v>4969</v>
      </c>
      <c r="D2097" s="34" t="s">
        <v>53</v>
      </c>
      <c r="E2097" s="34" t="s">
        <v>5121</v>
      </c>
      <c r="F2097" s="34" t="s">
        <v>5121</v>
      </c>
      <c r="G2097" s="34" t="s">
        <v>115</v>
      </c>
      <c r="H2097" s="34" t="s">
        <v>5126</v>
      </c>
      <c r="I2097" s="34" t="s">
        <v>5127</v>
      </c>
      <c r="J2097" s="162" t="s">
        <v>5127</v>
      </c>
      <c r="K2097" s="163" t="s">
        <v>5128</v>
      </c>
      <c r="L2097" s="34" t="s">
        <v>5063</v>
      </c>
      <c r="M2097" s="167" t="s">
        <v>5040</v>
      </c>
      <c r="N2097" s="251">
        <v>45904</v>
      </c>
      <c r="O2097" s="167" t="s">
        <v>5129</v>
      </c>
      <c r="P2097" s="163">
        <v>12.3</v>
      </c>
      <c r="Q2097" s="163">
        <v>15000</v>
      </c>
      <c r="R2097" s="175">
        <v>0.12</v>
      </c>
      <c r="S2097" s="176">
        <v>1800</v>
      </c>
      <c r="T2097" s="160">
        <v>22140</v>
      </c>
      <c r="U2097" s="160">
        <v>2214</v>
      </c>
      <c r="V2097" s="171">
        <v>0.1</v>
      </c>
      <c r="W2097" s="164">
        <v>11070</v>
      </c>
      <c r="X2097" s="160">
        <v>0.5</v>
      </c>
      <c r="Y2097" s="160">
        <v>6642</v>
      </c>
      <c r="Z2097" s="177">
        <v>0.3</v>
      </c>
      <c r="AA2097" s="160">
        <v>4428</v>
      </c>
      <c r="AB2097" s="160">
        <v>0.2</v>
      </c>
      <c r="AC2097" s="160">
        <v>8856</v>
      </c>
      <c r="AD2097" s="202">
        <v>0.4</v>
      </c>
      <c r="AE2097" s="147">
        <v>2214</v>
      </c>
      <c r="AF2097" s="203" t="s">
        <v>4968</v>
      </c>
      <c r="AH2097" s="34" t="s">
        <v>53</v>
      </c>
    </row>
    <row r="2098" s="114" customFormat="1" ht="132" spans="1:34">
      <c r="A2098" s="37">
        <v>34</v>
      </c>
      <c r="B2098" s="37" t="s">
        <v>52</v>
      </c>
      <c r="C2098" s="34" t="s">
        <v>4969</v>
      </c>
      <c r="D2098" s="34" t="s">
        <v>53</v>
      </c>
      <c r="E2098" s="34" t="s">
        <v>3786</v>
      </c>
      <c r="F2098" s="34" t="s">
        <v>3786</v>
      </c>
      <c r="G2098" s="34" t="s">
        <v>115</v>
      </c>
      <c r="H2098" s="34" t="s">
        <v>5130</v>
      </c>
      <c r="I2098" s="34" t="s">
        <v>5131</v>
      </c>
      <c r="J2098" s="162" t="s">
        <v>5131</v>
      </c>
      <c r="K2098" s="163" t="s">
        <v>5132</v>
      </c>
      <c r="L2098" s="34" t="s">
        <v>5063</v>
      </c>
      <c r="M2098" s="167" t="s">
        <v>5040</v>
      </c>
      <c r="N2098" s="251">
        <v>45910</v>
      </c>
      <c r="O2098" s="167" t="s">
        <v>5133</v>
      </c>
      <c r="P2098" s="163">
        <v>76.5</v>
      </c>
      <c r="Q2098" s="163">
        <v>10000</v>
      </c>
      <c r="R2098" s="175">
        <v>0.08</v>
      </c>
      <c r="S2098" s="176">
        <v>800</v>
      </c>
      <c r="T2098" s="160">
        <v>61200</v>
      </c>
      <c r="U2098" s="160">
        <v>6120</v>
      </c>
      <c r="V2098" s="171">
        <v>0.1</v>
      </c>
      <c r="W2098" s="164">
        <v>30600</v>
      </c>
      <c r="X2098" s="160">
        <v>0.5</v>
      </c>
      <c r="Y2098" s="160">
        <v>18360</v>
      </c>
      <c r="Z2098" s="177">
        <v>0.3</v>
      </c>
      <c r="AA2098" s="160">
        <v>12240</v>
      </c>
      <c r="AB2098" s="160">
        <v>0.2</v>
      </c>
      <c r="AC2098" s="160">
        <v>24480</v>
      </c>
      <c r="AD2098" s="202">
        <v>0.4</v>
      </c>
      <c r="AE2098" s="147">
        <v>6120</v>
      </c>
      <c r="AF2098" s="203" t="s">
        <v>4968</v>
      </c>
      <c r="AH2098" s="34" t="s">
        <v>53</v>
      </c>
    </row>
    <row r="2099" s="114" customFormat="1" ht="132" spans="1:34">
      <c r="A2099" s="37">
        <v>35</v>
      </c>
      <c r="B2099" s="37" t="s">
        <v>52</v>
      </c>
      <c r="C2099" s="34" t="s">
        <v>4969</v>
      </c>
      <c r="D2099" s="34" t="s">
        <v>53</v>
      </c>
      <c r="E2099" s="34" t="s">
        <v>302</v>
      </c>
      <c r="F2099" s="34" t="s">
        <v>302</v>
      </c>
      <c r="G2099" s="34" t="s">
        <v>115</v>
      </c>
      <c r="H2099" s="34" t="s">
        <v>5134</v>
      </c>
      <c r="I2099" s="34" t="s">
        <v>4971</v>
      </c>
      <c r="J2099" s="162" t="s">
        <v>4971</v>
      </c>
      <c r="K2099" s="163" t="s">
        <v>4972</v>
      </c>
      <c r="L2099" s="34" t="s">
        <v>5135</v>
      </c>
      <c r="M2099" s="167" t="s">
        <v>5136</v>
      </c>
      <c r="N2099" s="251">
        <v>45915</v>
      </c>
      <c r="O2099" s="167" t="s">
        <v>5137</v>
      </c>
      <c r="P2099" s="163">
        <v>708.92</v>
      </c>
      <c r="Q2099" s="163">
        <v>20000</v>
      </c>
      <c r="R2099" s="175">
        <v>0.1</v>
      </c>
      <c r="S2099" s="176">
        <v>2000</v>
      </c>
      <c r="T2099" s="160">
        <v>1417840</v>
      </c>
      <c r="U2099" s="160">
        <v>141784</v>
      </c>
      <c r="V2099" s="171">
        <v>0.1</v>
      </c>
      <c r="W2099" s="164">
        <v>708920</v>
      </c>
      <c r="X2099" s="160">
        <v>0.5</v>
      </c>
      <c r="Y2099" s="160">
        <v>425352</v>
      </c>
      <c r="Z2099" s="177">
        <v>0.3</v>
      </c>
      <c r="AA2099" s="160">
        <v>283568</v>
      </c>
      <c r="AB2099" s="160">
        <v>0.2</v>
      </c>
      <c r="AC2099" s="160">
        <v>567136</v>
      </c>
      <c r="AD2099" s="202">
        <v>0.4</v>
      </c>
      <c r="AE2099" s="147">
        <v>141784</v>
      </c>
      <c r="AF2099" s="203" t="s">
        <v>4968</v>
      </c>
      <c r="AH2099" s="34" t="s">
        <v>53</v>
      </c>
    </row>
    <row r="2100" s="114" customFormat="1" ht="132" spans="1:34">
      <c r="A2100" s="37">
        <v>36</v>
      </c>
      <c r="B2100" s="37" t="s">
        <v>52</v>
      </c>
      <c r="C2100" s="34" t="s">
        <v>4969</v>
      </c>
      <c r="D2100" s="34" t="s">
        <v>53</v>
      </c>
      <c r="E2100" s="34" t="s">
        <v>5121</v>
      </c>
      <c r="F2100" s="34" t="s">
        <v>5121</v>
      </c>
      <c r="G2100" s="34" t="s">
        <v>115</v>
      </c>
      <c r="H2100" s="34" t="s">
        <v>5138</v>
      </c>
      <c r="I2100" s="34" t="s">
        <v>5139</v>
      </c>
      <c r="J2100" s="162" t="s">
        <v>5139</v>
      </c>
      <c r="K2100" s="163" t="s">
        <v>5140</v>
      </c>
      <c r="L2100" s="34" t="s">
        <v>5063</v>
      </c>
      <c r="M2100" s="167" t="s">
        <v>5141</v>
      </c>
      <c r="N2100" s="251">
        <v>45903</v>
      </c>
      <c r="O2100" s="167" t="s">
        <v>5064</v>
      </c>
      <c r="P2100" s="163">
        <v>91.6</v>
      </c>
      <c r="Q2100" s="163">
        <v>15000</v>
      </c>
      <c r="R2100" s="175">
        <v>0.12</v>
      </c>
      <c r="S2100" s="176">
        <v>1800</v>
      </c>
      <c r="T2100" s="160">
        <v>164880</v>
      </c>
      <c r="U2100" s="160">
        <v>16488</v>
      </c>
      <c r="V2100" s="171">
        <v>0.1</v>
      </c>
      <c r="W2100" s="164">
        <v>82440</v>
      </c>
      <c r="X2100" s="160">
        <v>0.5</v>
      </c>
      <c r="Y2100" s="160">
        <v>49464</v>
      </c>
      <c r="Z2100" s="177">
        <v>0.3</v>
      </c>
      <c r="AA2100" s="160">
        <v>32976</v>
      </c>
      <c r="AB2100" s="160">
        <v>0.2</v>
      </c>
      <c r="AC2100" s="160">
        <v>65952</v>
      </c>
      <c r="AD2100" s="202">
        <v>0.4</v>
      </c>
      <c r="AE2100" s="147">
        <v>16488</v>
      </c>
      <c r="AF2100" s="203" t="s">
        <v>4968</v>
      </c>
      <c r="AH2100" s="34" t="s">
        <v>53</v>
      </c>
    </row>
    <row r="2101" s="114" customFormat="1" ht="132" spans="1:34">
      <c r="A2101" s="37">
        <v>37</v>
      </c>
      <c r="B2101" s="37" t="s">
        <v>52</v>
      </c>
      <c r="C2101" s="34" t="s">
        <v>5142</v>
      </c>
      <c r="D2101" s="34" t="s">
        <v>53</v>
      </c>
      <c r="E2101" s="34" t="s">
        <v>3786</v>
      </c>
      <c r="F2101" s="34" t="s">
        <v>3786</v>
      </c>
      <c r="G2101" s="34" t="s">
        <v>115</v>
      </c>
      <c r="H2101" s="34" t="s">
        <v>5143</v>
      </c>
      <c r="I2101" s="34" t="s">
        <v>5144</v>
      </c>
      <c r="J2101" s="162" t="s">
        <v>5144</v>
      </c>
      <c r="K2101" s="163" t="s">
        <v>5145</v>
      </c>
      <c r="L2101" s="34" t="s">
        <v>5146</v>
      </c>
      <c r="M2101" s="167" t="s">
        <v>5040</v>
      </c>
      <c r="N2101" s="251">
        <v>45904</v>
      </c>
      <c r="O2101" s="167" t="s">
        <v>5129</v>
      </c>
      <c r="P2101" s="163">
        <v>21</v>
      </c>
      <c r="Q2101" s="163">
        <v>10000</v>
      </c>
      <c r="R2101" s="175">
        <v>0.08</v>
      </c>
      <c r="S2101" s="176">
        <v>800</v>
      </c>
      <c r="T2101" s="160">
        <v>16800</v>
      </c>
      <c r="U2101" s="160">
        <v>1680</v>
      </c>
      <c r="V2101" s="171">
        <v>0.1</v>
      </c>
      <c r="W2101" s="164">
        <v>8400</v>
      </c>
      <c r="X2101" s="160">
        <v>0.5</v>
      </c>
      <c r="Y2101" s="160">
        <v>5040</v>
      </c>
      <c r="Z2101" s="177">
        <v>0.3</v>
      </c>
      <c r="AA2101" s="160">
        <v>3360</v>
      </c>
      <c r="AB2101" s="160">
        <v>0.2</v>
      </c>
      <c r="AC2101" s="160">
        <v>6720</v>
      </c>
      <c r="AD2101" s="202">
        <v>0.4</v>
      </c>
      <c r="AE2101" s="147">
        <v>1680</v>
      </c>
      <c r="AF2101" s="203" t="s">
        <v>4968</v>
      </c>
      <c r="AH2101" s="34" t="s">
        <v>53</v>
      </c>
    </row>
    <row r="2102" s="114" customFormat="1" ht="132" spans="1:34">
      <c r="A2102" s="37">
        <v>38</v>
      </c>
      <c r="B2102" s="37" t="s">
        <v>52</v>
      </c>
      <c r="C2102" s="34" t="s">
        <v>4969</v>
      </c>
      <c r="D2102" s="34" t="s">
        <v>53</v>
      </c>
      <c r="E2102" s="34" t="s">
        <v>5121</v>
      </c>
      <c r="F2102" s="34" t="s">
        <v>5121</v>
      </c>
      <c r="G2102" s="34" t="s">
        <v>115</v>
      </c>
      <c r="H2102" s="34" t="s">
        <v>5147</v>
      </c>
      <c r="I2102" s="34" t="s">
        <v>5148</v>
      </c>
      <c r="J2102" s="162" t="s">
        <v>5148</v>
      </c>
      <c r="K2102" s="163" t="s">
        <v>5149</v>
      </c>
      <c r="L2102" s="34" t="s">
        <v>4973</v>
      </c>
      <c r="M2102" s="167" t="s">
        <v>5150</v>
      </c>
      <c r="N2102" s="251">
        <v>45904</v>
      </c>
      <c r="O2102" s="167" t="s">
        <v>5129</v>
      </c>
      <c r="P2102" s="163">
        <v>115</v>
      </c>
      <c r="Q2102" s="163">
        <v>15000</v>
      </c>
      <c r="R2102" s="175">
        <v>0.14</v>
      </c>
      <c r="S2102" s="176">
        <v>2100</v>
      </c>
      <c r="T2102" s="160">
        <v>241500</v>
      </c>
      <c r="U2102" s="160">
        <v>24150</v>
      </c>
      <c r="V2102" s="171">
        <v>0.1</v>
      </c>
      <c r="W2102" s="164">
        <v>120750</v>
      </c>
      <c r="X2102" s="160">
        <v>0.5</v>
      </c>
      <c r="Y2102" s="160">
        <v>72450</v>
      </c>
      <c r="Z2102" s="177">
        <v>0.3</v>
      </c>
      <c r="AA2102" s="160">
        <v>48300</v>
      </c>
      <c r="AB2102" s="160">
        <v>0.2</v>
      </c>
      <c r="AC2102" s="160">
        <v>96600</v>
      </c>
      <c r="AD2102" s="202">
        <v>0.4</v>
      </c>
      <c r="AE2102" s="147">
        <v>24150</v>
      </c>
      <c r="AF2102" s="203" t="s">
        <v>4968</v>
      </c>
      <c r="AH2102" s="34" t="s">
        <v>53</v>
      </c>
    </row>
    <row r="2103" s="114" customFormat="1" ht="132" spans="1:34">
      <c r="A2103" s="37">
        <v>39</v>
      </c>
      <c r="B2103" s="37" t="s">
        <v>52</v>
      </c>
      <c r="C2103" s="34" t="s">
        <v>4969</v>
      </c>
      <c r="D2103" s="34" t="s">
        <v>53</v>
      </c>
      <c r="E2103" s="34" t="s">
        <v>242</v>
      </c>
      <c r="F2103" s="34" t="s">
        <v>242</v>
      </c>
      <c r="G2103" s="34" t="s">
        <v>115</v>
      </c>
      <c r="H2103" s="34" t="s">
        <v>5151</v>
      </c>
      <c r="I2103" s="34" t="s">
        <v>5152</v>
      </c>
      <c r="J2103" s="162" t="s">
        <v>5152</v>
      </c>
      <c r="K2103" s="163" t="s">
        <v>5153</v>
      </c>
      <c r="L2103" s="34" t="s">
        <v>5063</v>
      </c>
      <c r="M2103" s="167" t="s">
        <v>5040</v>
      </c>
      <c r="N2103" s="251">
        <v>45911</v>
      </c>
      <c r="O2103" s="167" t="s">
        <v>5154</v>
      </c>
      <c r="P2103" s="163">
        <v>34.6</v>
      </c>
      <c r="Q2103" s="163">
        <v>15000</v>
      </c>
      <c r="R2103" s="175">
        <v>0.08</v>
      </c>
      <c r="S2103" s="176">
        <v>1200</v>
      </c>
      <c r="T2103" s="160">
        <v>41520</v>
      </c>
      <c r="U2103" s="160">
        <v>4152</v>
      </c>
      <c r="V2103" s="171">
        <v>0.1</v>
      </c>
      <c r="W2103" s="164">
        <v>20760</v>
      </c>
      <c r="X2103" s="160">
        <v>0.5</v>
      </c>
      <c r="Y2103" s="160">
        <v>12456</v>
      </c>
      <c r="Z2103" s="177">
        <v>0.3</v>
      </c>
      <c r="AA2103" s="160">
        <v>8304</v>
      </c>
      <c r="AB2103" s="160">
        <v>0.2</v>
      </c>
      <c r="AC2103" s="160">
        <v>16608</v>
      </c>
      <c r="AD2103" s="202">
        <v>0.4</v>
      </c>
      <c r="AE2103" s="147">
        <v>4152</v>
      </c>
      <c r="AF2103" s="203" t="s">
        <v>4968</v>
      </c>
      <c r="AH2103" s="34" t="s">
        <v>53</v>
      </c>
    </row>
    <row r="2104" s="114" customFormat="1" ht="132" spans="1:34">
      <c r="A2104" s="37">
        <v>40</v>
      </c>
      <c r="B2104" s="37" t="s">
        <v>52</v>
      </c>
      <c r="C2104" s="34" t="s">
        <v>4969</v>
      </c>
      <c r="D2104" s="34" t="s">
        <v>53</v>
      </c>
      <c r="E2104" s="34" t="s">
        <v>5121</v>
      </c>
      <c r="F2104" s="34" t="s">
        <v>5121</v>
      </c>
      <c r="G2104" s="34" t="s">
        <v>115</v>
      </c>
      <c r="H2104" s="34" t="s">
        <v>5155</v>
      </c>
      <c r="I2104" s="34" t="s">
        <v>5156</v>
      </c>
      <c r="J2104" s="162" t="s">
        <v>5156</v>
      </c>
      <c r="K2104" s="163" t="s">
        <v>5157</v>
      </c>
      <c r="L2104" s="34" t="s">
        <v>5063</v>
      </c>
      <c r="M2104" s="167" t="s">
        <v>5158</v>
      </c>
      <c r="N2104" s="251">
        <v>45908</v>
      </c>
      <c r="O2104" s="167" t="s">
        <v>5159</v>
      </c>
      <c r="P2104" s="163">
        <v>59.9</v>
      </c>
      <c r="Q2104" s="163">
        <v>15000</v>
      </c>
      <c r="R2104" s="175">
        <v>0.1</v>
      </c>
      <c r="S2104" s="176">
        <v>1500</v>
      </c>
      <c r="T2104" s="160">
        <v>89850</v>
      </c>
      <c r="U2104" s="160">
        <v>8985</v>
      </c>
      <c r="V2104" s="171">
        <v>0.1</v>
      </c>
      <c r="W2104" s="164">
        <v>44925</v>
      </c>
      <c r="X2104" s="160">
        <v>0.5</v>
      </c>
      <c r="Y2104" s="160">
        <v>26955</v>
      </c>
      <c r="Z2104" s="177">
        <v>0.3</v>
      </c>
      <c r="AA2104" s="160">
        <v>17970</v>
      </c>
      <c r="AB2104" s="160">
        <v>0.2</v>
      </c>
      <c r="AC2104" s="160">
        <v>35940</v>
      </c>
      <c r="AD2104" s="202">
        <v>0.4</v>
      </c>
      <c r="AE2104" s="147">
        <v>8985</v>
      </c>
      <c r="AF2104" s="203" t="s">
        <v>4968</v>
      </c>
      <c r="AH2104" s="34" t="s">
        <v>53</v>
      </c>
    </row>
    <row r="2105" s="114" customFormat="1" ht="132" spans="1:34">
      <c r="A2105" s="37">
        <v>41</v>
      </c>
      <c r="B2105" s="37" t="s">
        <v>52</v>
      </c>
      <c r="C2105" s="34" t="s">
        <v>4969</v>
      </c>
      <c r="D2105" s="34" t="s">
        <v>53</v>
      </c>
      <c r="E2105" s="34" t="s">
        <v>5121</v>
      </c>
      <c r="F2105" s="34" t="s">
        <v>5121</v>
      </c>
      <c r="G2105" s="34" t="s">
        <v>115</v>
      </c>
      <c r="H2105" s="34" t="s">
        <v>5160</v>
      </c>
      <c r="I2105" s="34" t="s">
        <v>5139</v>
      </c>
      <c r="J2105" s="162" t="s">
        <v>5139</v>
      </c>
      <c r="K2105" s="163" t="s">
        <v>5140</v>
      </c>
      <c r="L2105" s="34" t="s">
        <v>5063</v>
      </c>
      <c r="M2105" s="167" t="s">
        <v>5158</v>
      </c>
      <c r="N2105" s="251">
        <v>45908</v>
      </c>
      <c r="O2105" s="167" t="s">
        <v>5159</v>
      </c>
      <c r="P2105" s="163">
        <v>26.7</v>
      </c>
      <c r="Q2105" s="163">
        <v>15000</v>
      </c>
      <c r="R2105" s="175">
        <v>0.1</v>
      </c>
      <c r="S2105" s="176">
        <v>1500</v>
      </c>
      <c r="T2105" s="160">
        <v>40050</v>
      </c>
      <c r="U2105" s="160">
        <v>4005</v>
      </c>
      <c r="V2105" s="171">
        <v>0.1</v>
      </c>
      <c r="W2105" s="164">
        <v>20025</v>
      </c>
      <c r="X2105" s="160">
        <v>0.5</v>
      </c>
      <c r="Y2105" s="160">
        <v>12015</v>
      </c>
      <c r="Z2105" s="177">
        <v>0.3</v>
      </c>
      <c r="AA2105" s="160">
        <v>8010</v>
      </c>
      <c r="AB2105" s="160">
        <v>0.2</v>
      </c>
      <c r="AC2105" s="160">
        <v>16020</v>
      </c>
      <c r="AD2105" s="202">
        <v>0.4</v>
      </c>
      <c r="AE2105" s="147">
        <v>4005</v>
      </c>
      <c r="AF2105" s="203" t="s">
        <v>4968</v>
      </c>
      <c r="AH2105" s="34" t="s">
        <v>53</v>
      </c>
    </row>
    <row r="2106" s="114" customFormat="1" ht="132" spans="1:34">
      <c r="A2106" s="37">
        <v>42</v>
      </c>
      <c r="B2106" s="37" t="s">
        <v>52</v>
      </c>
      <c r="C2106" s="34" t="s">
        <v>4969</v>
      </c>
      <c r="D2106" s="34" t="s">
        <v>53</v>
      </c>
      <c r="E2106" s="34" t="s">
        <v>342</v>
      </c>
      <c r="F2106" s="34" t="s">
        <v>342</v>
      </c>
      <c r="G2106" s="34" t="s">
        <v>115</v>
      </c>
      <c r="H2106" s="34" t="s">
        <v>5161</v>
      </c>
      <c r="I2106" s="34" t="s">
        <v>5162</v>
      </c>
      <c r="J2106" s="162" t="s">
        <v>5162</v>
      </c>
      <c r="K2106" s="163" t="s">
        <v>5163</v>
      </c>
      <c r="L2106" s="34" t="s">
        <v>5164</v>
      </c>
      <c r="M2106" s="167" t="s">
        <v>5040</v>
      </c>
      <c r="N2106" s="251">
        <v>45911</v>
      </c>
      <c r="O2106" s="167" t="s">
        <v>5154</v>
      </c>
      <c r="P2106" s="163">
        <v>39.4</v>
      </c>
      <c r="Q2106" s="163">
        <v>10000</v>
      </c>
      <c r="R2106" s="175">
        <v>0.08</v>
      </c>
      <c r="S2106" s="176">
        <v>800</v>
      </c>
      <c r="T2106" s="160">
        <v>31520</v>
      </c>
      <c r="U2106" s="160">
        <v>3152</v>
      </c>
      <c r="V2106" s="171">
        <v>0.1</v>
      </c>
      <c r="W2106" s="164">
        <v>15760</v>
      </c>
      <c r="X2106" s="160">
        <v>0.5</v>
      </c>
      <c r="Y2106" s="160">
        <v>9456</v>
      </c>
      <c r="Z2106" s="177">
        <v>0.3</v>
      </c>
      <c r="AA2106" s="160">
        <v>6304</v>
      </c>
      <c r="AB2106" s="160">
        <v>0.2</v>
      </c>
      <c r="AC2106" s="160">
        <v>12608</v>
      </c>
      <c r="AD2106" s="202">
        <v>0.4</v>
      </c>
      <c r="AE2106" s="147">
        <v>3152</v>
      </c>
      <c r="AF2106" s="203" t="s">
        <v>4968</v>
      </c>
      <c r="AH2106" s="34" t="s">
        <v>53</v>
      </c>
    </row>
    <row r="2107" s="114" customFormat="1" ht="132" spans="1:34">
      <c r="A2107" s="37">
        <v>43</v>
      </c>
      <c r="B2107" s="37" t="s">
        <v>52</v>
      </c>
      <c r="C2107" s="34" t="s">
        <v>4969</v>
      </c>
      <c r="D2107" s="34" t="s">
        <v>53</v>
      </c>
      <c r="E2107" s="34" t="s">
        <v>5121</v>
      </c>
      <c r="F2107" s="34" t="s">
        <v>5121</v>
      </c>
      <c r="G2107" s="34" t="s">
        <v>115</v>
      </c>
      <c r="H2107" s="34" t="s">
        <v>5165</v>
      </c>
      <c r="I2107" s="34" t="s">
        <v>5166</v>
      </c>
      <c r="J2107" s="162" t="s">
        <v>5166</v>
      </c>
      <c r="K2107" s="163" t="s">
        <v>5167</v>
      </c>
      <c r="L2107" s="34" t="s">
        <v>5057</v>
      </c>
      <c r="M2107" s="167" t="s">
        <v>5168</v>
      </c>
      <c r="N2107" s="251">
        <v>45920</v>
      </c>
      <c r="O2107" s="167" t="s">
        <v>5169</v>
      </c>
      <c r="P2107" s="163">
        <v>22.7</v>
      </c>
      <c r="Q2107" s="163">
        <v>15000</v>
      </c>
      <c r="R2107" s="175">
        <v>0.08</v>
      </c>
      <c r="S2107" s="176">
        <v>1200</v>
      </c>
      <c r="T2107" s="160">
        <v>27240</v>
      </c>
      <c r="U2107" s="160">
        <v>2724</v>
      </c>
      <c r="V2107" s="171">
        <v>0.1</v>
      </c>
      <c r="W2107" s="164">
        <v>13620</v>
      </c>
      <c r="X2107" s="160">
        <v>0.5</v>
      </c>
      <c r="Y2107" s="160">
        <v>8172</v>
      </c>
      <c r="Z2107" s="177">
        <v>0.3</v>
      </c>
      <c r="AA2107" s="160">
        <v>5448</v>
      </c>
      <c r="AB2107" s="160">
        <v>0.2</v>
      </c>
      <c r="AC2107" s="160">
        <v>10896</v>
      </c>
      <c r="AD2107" s="202">
        <v>0.4</v>
      </c>
      <c r="AE2107" s="147">
        <v>2724</v>
      </c>
      <c r="AF2107" s="203" t="s">
        <v>4968</v>
      </c>
      <c r="AH2107" s="34" t="s">
        <v>53</v>
      </c>
    </row>
    <row r="2108" s="114" customFormat="1" ht="132" spans="1:34">
      <c r="A2108" s="37">
        <v>44</v>
      </c>
      <c r="B2108" s="37" t="s">
        <v>52</v>
      </c>
      <c r="C2108" s="34" t="s">
        <v>4969</v>
      </c>
      <c r="D2108" s="34" t="s">
        <v>53</v>
      </c>
      <c r="E2108" s="34" t="s">
        <v>5121</v>
      </c>
      <c r="F2108" s="34" t="s">
        <v>5121</v>
      </c>
      <c r="G2108" s="34" t="s">
        <v>115</v>
      </c>
      <c r="H2108" s="34" t="s">
        <v>5170</v>
      </c>
      <c r="I2108" s="34" t="s">
        <v>5171</v>
      </c>
      <c r="J2108" s="162" t="s">
        <v>5171</v>
      </c>
      <c r="K2108" s="163" t="s">
        <v>5172</v>
      </c>
      <c r="L2108" s="34" t="s">
        <v>4973</v>
      </c>
      <c r="M2108" s="167" t="s">
        <v>5173</v>
      </c>
      <c r="N2108" s="251">
        <v>45913</v>
      </c>
      <c r="O2108" s="167" t="s">
        <v>5174</v>
      </c>
      <c r="P2108" s="163">
        <v>43.7</v>
      </c>
      <c r="Q2108" s="163">
        <v>15000</v>
      </c>
      <c r="R2108" s="175">
        <v>0.08</v>
      </c>
      <c r="S2108" s="176">
        <v>1200</v>
      </c>
      <c r="T2108" s="160">
        <v>52440</v>
      </c>
      <c r="U2108" s="160">
        <v>5244</v>
      </c>
      <c r="V2108" s="171">
        <v>0.1</v>
      </c>
      <c r="W2108" s="164">
        <v>26220</v>
      </c>
      <c r="X2108" s="160">
        <v>0.5</v>
      </c>
      <c r="Y2108" s="160">
        <v>15732</v>
      </c>
      <c r="Z2108" s="177">
        <v>0.3</v>
      </c>
      <c r="AA2108" s="160">
        <v>10488</v>
      </c>
      <c r="AB2108" s="160">
        <v>0.2</v>
      </c>
      <c r="AC2108" s="160">
        <v>20976</v>
      </c>
      <c r="AD2108" s="202">
        <v>0.4</v>
      </c>
      <c r="AE2108" s="147">
        <v>5244</v>
      </c>
      <c r="AF2108" s="203" t="s">
        <v>4968</v>
      </c>
      <c r="AH2108" s="34" t="s">
        <v>53</v>
      </c>
    </row>
    <row r="2109" s="114" customFormat="1" ht="132" spans="1:34">
      <c r="A2109" s="37">
        <v>45</v>
      </c>
      <c r="B2109" s="37" t="s">
        <v>52</v>
      </c>
      <c r="C2109" s="34" t="s">
        <v>5107</v>
      </c>
      <c r="D2109" s="34" t="s">
        <v>53</v>
      </c>
      <c r="E2109" s="34" t="s">
        <v>3786</v>
      </c>
      <c r="F2109" s="34" t="s">
        <v>3786</v>
      </c>
      <c r="G2109" s="34" t="s">
        <v>115</v>
      </c>
      <c r="H2109" s="34" t="s">
        <v>5175</v>
      </c>
      <c r="I2109" s="34" t="s">
        <v>5176</v>
      </c>
      <c r="J2109" s="162" t="s">
        <v>5176</v>
      </c>
      <c r="K2109" s="163" t="s">
        <v>5177</v>
      </c>
      <c r="L2109" s="34" t="s">
        <v>5115</v>
      </c>
      <c r="M2109" s="167" t="s">
        <v>5178</v>
      </c>
      <c r="N2109" s="251">
        <v>45913</v>
      </c>
      <c r="O2109" s="167" t="s">
        <v>5174</v>
      </c>
      <c r="P2109" s="163">
        <v>14</v>
      </c>
      <c r="Q2109" s="163">
        <v>5000</v>
      </c>
      <c r="R2109" s="175">
        <v>0.08</v>
      </c>
      <c r="S2109" s="176">
        <v>400</v>
      </c>
      <c r="T2109" s="160">
        <v>5600</v>
      </c>
      <c r="U2109" s="160">
        <v>560</v>
      </c>
      <c r="V2109" s="171">
        <v>0.1</v>
      </c>
      <c r="W2109" s="164">
        <v>2800</v>
      </c>
      <c r="X2109" s="160">
        <v>0.5</v>
      </c>
      <c r="Y2109" s="160">
        <v>1680</v>
      </c>
      <c r="Z2109" s="177">
        <v>0.3</v>
      </c>
      <c r="AA2109" s="160">
        <v>1120</v>
      </c>
      <c r="AB2109" s="160">
        <v>0.2</v>
      </c>
      <c r="AC2109" s="160">
        <v>2240</v>
      </c>
      <c r="AD2109" s="202">
        <v>0.4</v>
      </c>
      <c r="AE2109" s="147">
        <v>560</v>
      </c>
      <c r="AF2109" s="203" t="s">
        <v>4968</v>
      </c>
      <c r="AH2109" s="34" t="s">
        <v>53</v>
      </c>
    </row>
    <row r="2110" s="114" customFormat="1" ht="132" spans="1:34">
      <c r="A2110" s="37">
        <v>46</v>
      </c>
      <c r="B2110" s="37" t="s">
        <v>52</v>
      </c>
      <c r="C2110" s="34" t="s">
        <v>5107</v>
      </c>
      <c r="D2110" s="34" t="s">
        <v>53</v>
      </c>
      <c r="E2110" s="34" t="s">
        <v>3786</v>
      </c>
      <c r="F2110" s="34" t="s">
        <v>3786</v>
      </c>
      <c r="G2110" s="34" t="s">
        <v>115</v>
      </c>
      <c r="H2110" s="34" t="s">
        <v>5179</v>
      </c>
      <c r="I2110" s="34" t="s">
        <v>5180</v>
      </c>
      <c r="J2110" s="162" t="s">
        <v>5180</v>
      </c>
      <c r="K2110" s="163" t="s">
        <v>5120</v>
      </c>
      <c r="L2110" s="34" t="s">
        <v>5115</v>
      </c>
      <c r="M2110" s="167" t="s">
        <v>5178</v>
      </c>
      <c r="N2110" s="251">
        <v>45913</v>
      </c>
      <c r="O2110" s="167" t="s">
        <v>5174</v>
      </c>
      <c r="P2110" s="163">
        <v>9</v>
      </c>
      <c r="Q2110" s="163">
        <v>5000</v>
      </c>
      <c r="R2110" s="175">
        <v>0.08</v>
      </c>
      <c r="S2110" s="176">
        <v>400</v>
      </c>
      <c r="T2110" s="160">
        <v>3600</v>
      </c>
      <c r="U2110" s="160">
        <v>360</v>
      </c>
      <c r="V2110" s="171">
        <v>0.1</v>
      </c>
      <c r="W2110" s="164">
        <v>1800</v>
      </c>
      <c r="X2110" s="160">
        <v>0.5</v>
      </c>
      <c r="Y2110" s="160">
        <v>1080</v>
      </c>
      <c r="Z2110" s="177">
        <v>0.3</v>
      </c>
      <c r="AA2110" s="160">
        <v>720</v>
      </c>
      <c r="AB2110" s="160">
        <v>0.2</v>
      </c>
      <c r="AC2110" s="160">
        <v>1440</v>
      </c>
      <c r="AD2110" s="202">
        <v>0.4</v>
      </c>
      <c r="AE2110" s="147">
        <v>360</v>
      </c>
      <c r="AF2110" s="203" t="s">
        <v>4968</v>
      </c>
      <c r="AH2110" s="34" t="s">
        <v>53</v>
      </c>
    </row>
    <row r="2111" s="114" customFormat="1" ht="132" spans="1:34">
      <c r="A2111" s="37">
        <v>47</v>
      </c>
      <c r="B2111" s="37" t="s">
        <v>52</v>
      </c>
      <c r="C2111" s="34" t="s">
        <v>4969</v>
      </c>
      <c r="D2111" s="34" t="s">
        <v>53</v>
      </c>
      <c r="E2111" s="34" t="s">
        <v>302</v>
      </c>
      <c r="F2111" s="34" t="s">
        <v>302</v>
      </c>
      <c r="G2111" s="34" t="s">
        <v>115</v>
      </c>
      <c r="H2111" s="34" t="s">
        <v>5181</v>
      </c>
      <c r="I2111" s="34" t="s">
        <v>5182</v>
      </c>
      <c r="J2111" s="162" t="s">
        <v>5182</v>
      </c>
      <c r="K2111" s="163" t="s">
        <v>5183</v>
      </c>
      <c r="L2111" s="34" t="s">
        <v>5063</v>
      </c>
      <c r="M2111" s="167" t="s">
        <v>5184</v>
      </c>
      <c r="N2111" s="251">
        <v>45915</v>
      </c>
      <c r="O2111" s="167" t="s">
        <v>5137</v>
      </c>
      <c r="P2111" s="163">
        <v>31.6</v>
      </c>
      <c r="Q2111" s="163">
        <v>20000</v>
      </c>
      <c r="R2111" s="175">
        <v>0.08</v>
      </c>
      <c r="S2111" s="176">
        <v>1600</v>
      </c>
      <c r="T2111" s="160">
        <v>50560</v>
      </c>
      <c r="U2111" s="160">
        <v>5056</v>
      </c>
      <c r="V2111" s="171">
        <v>0.1</v>
      </c>
      <c r="W2111" s="164">
        <v>25280</v>
      </c>
      <c r="X2111" s="160">
        <v>0.5</v>
      </c>
      <c r="Y2111" s="160">
        <v>15168</v>
      </c>
      <c r="Z2111" s="177">
        <v>0.3</v>
      </c>
      <c r="AA2111" s="160">
        <v>10112</v>
      </c>
      <c r="AB2111" s="160">
        <v>0.2</v>
      </c>
      <c r="AC2111" s="160">
        <v>20224</v>
      </c>
      <c r="AD2111" s="202">
        <v>0.4</v>
      </c>
      <c r="AE2111" s="147">
        <v>5056</v>
      </c>
      <c r="AF2111" s="203" t="s">
        <v>4968</v>
      </c>
      <c r="AH2111" s="34" t="s">
        <v>53</v>
      </c>
    </row>
    <row r="2112" s="114" customFormat="1" ht="132" spans="1:34">
      <c r="A2112" s="37">
        <v>48</v>
      </c>
      <c r="B2112" s="37" t="s">
        <v>52</v>
      </c>
      <c r="C2112" s="34" t="s">
        <v>4969</v>
      </c>
      <c r="D2112" s="34" t="s">
        <v>53</v>
      </c>
      <c r="E2112" s="34" t="s">
        <v>3786</v>
      </c>
      <c r="F2112" s="34" t="s">
        <v>3786</v>
      </c>
      <c r="G2112" s="34" t="s">
        <v>115</v>
      </c>
      <c r="H2112" s="34" t="s">
        <v>5185</v>
      </c>
      <c r="I2112" s="34" t="s">
        <v>5186</v>
      </c>
      <c r="J2112" s="162" t="s">
        <v>5186</v>
      </c>
      <c r="K2112" s="163" t="s">
        <v>5187</v>
      </c>
      <c r="L2112" s="34" t="s">
        <v>5063</v>
      </c>
      <c r="M2112" s="167" t="s">
        <v>5178</v>
      </c>
      <c r="N2112" s="251">
        <v>45913</v>
      </c>
      <c r="O2112" s="167" t="s">
        <v>5174</v>
      </c>
      <c r="P2112" s="163">
        <v>25.26</v>
      </c>
      <c r="Q2112" s="163">
        <v>10000</v>
      </c>
      <c r="R2112" s="175">
        <v>0.1</v>
      </c>
      <c r="S2112" s="176">
        <v>1000</v>
      </c>
      <c r="T2112" s="160">
        <v>25260</v>
      </c>
      <c r="U2112" s="160">
        <v>2526</v>
      </c>
      <c r="V2112" s="171">
        <v>0.1</v>
      </c>
      <c r="W2112" s="164">
        <v>12630</v>
      </c>
      <c r="X2112" s="160">
        <v>0.5</v>
      </c>
      <c r="Y2112" s="160">
        <v>7578</v>
      </c>
      <c r="Z2112" s="177">
        <v>0.3</v>
      </c>
      <c r="AA2112" s="160">
        <v>5052</v>
      </c>
      <c r="AB2112" s="160">
        <v>0.2</v>
      </c>
      <c r="AC2112" s="160">
        <v>10104</v>
      </c>
      <c r="AD2112" s="202">
        <v>0.4</v>
      </c>
      <c r="AE2112" s="147">
        <v>2526</v>
      </c>
      <c r="AF2112" s="203" t="s">
        <v>4968</v>
      </c>
      <c r="AH2112" s="34" t="s">
        <v>53</v>
      </c>
    </row>
    <row r="2113" s="114" customFormat="1" ht="132" spans="1:34">
      <c r="A2113" s="37">
        <v>49</v>
      </c>
      <c r="B2113" s="37" t="s">
        <v>52</v>
      </c>
      <c r="C2113" s="34" t="s">
        <v>4969</v>
      </c>
      <c r="D2113" s="34" t="s">
        <v>53</v>
      </c>
      <c r="E2113" s="34" t="s">
        <v>3786</v>
      </c>
      <c r="F2113" s="34" t="s">
        <v>3786</v>
      </c>
      <c r="G2113" s="34" t="s">
        <v>115</v>
      </c>
      <c r="H2113" s="34" t="s">
        <v>5188</v>
      </c>
      <c r="I2113" s="34" t="s">
        <v>5189</v>
      </c>
      <c r="J2113" s="162" t="s">
        <v>5189</v>
      </c>
      <c r="K2113" s="163" t="s">
        <v>5190</v>
      </c>
      <c r="L2113" s="34" t="s">
        <v>5063</v>
      </c>
      <c r="M2113" s="167" t="s">
        <v>5191</v>
      </c>
      <c r="N2113" s="251">
        <v>45930</v>
      </c>
      <c r="O2113" s="167" t="s">
        <v>5192</v>
      </c>
      <c r="P2113" s="163">
        <v>87.2</v>
      </c>
      <c r="Q2113" s="163">
        <v>10000</v>
      </c>
      <c r="R2113" s="175">
        <v>0.1</v>
      </c>
      <c r="S2113" s="176">
        <v>1000</v>
      </c>
      <c r="T2113" s="160">
        <v>87200</v>
      </c>
      <c r="U2113" s="160">
        <v>8720</v>
      </c>
      <c r="V2113" s="171">
        <v>0.1</v>
      </c>
      <c r="W2113" s="164">
        <v>43600</v>
      </c>
      <c r="X2113" s="160">
        <v>0.5</v>
      </c>
      <c r="Y2113" s="160">
        <v>26160</v>
      </c>
      <c r="Z2113" s="177">
        <v>0.3</v>
      </c>
      <c r="AA2113" s="160">
        <v>17440</v>
      </c>
      <c r="AB2113" s="160">
        <v>0.2</v>
      </c>
      <c r="AC2113" s="160">
        <v>34880</v>
      </c>
      <c r="AD2113" s="202">
        <v>0.4</v>
      </c>
      <c r="AE2113" s="147">
        <v>8720</v>
      </c>
      <c r="AF2113" s="203" t="s">
        <v>4968</v>
      </c>
      <c r="AH2113" s="34" t="s">
        <v>53</v>
      </c>
    </row>
    <row r="2114" s="114" customFormat="1" ht="132" spans="1:34">
      <c r="A2114" s="37">
        <v>50</v>
      </c>
      <c r="B2114" s="37" t="s">
        <v>52</v>
      </c>
      <c r="C2114" s="34" t="s">
        <v>4969</v>
      </c>
      <c r="D2114" s="34" t="s">
        <v>53</v>
      </c>
      <c r="E2114" s="34" t="s">
        <v>3786</v>
      </c>
      <c r="F2114" s="34" t="s">
        <v>3786</v>
      </c>
      <c r="G2114" s="34" t="s">
        <v>115</v>
      </c>
      <c r="H2114" s="34" t="s">
        <v>5193</v>
      </c>
      <c r="I2114" s="34" t="s">
        <v>5194</v>
      </c>
      <c r="J2114" s="162" t="s">
        <v>5194</v>
      </c>
      <c r="K2114" s="163" t="s">
        <v>5195</v>
      </c>
      <c r="L2114" s="34" t="s">
        <v>5063</v>
      </c>
      <c r="M2114" s="167" t="s">
        <v>5196</v>
      </c>
      <c r="N2114" s="251">
        <v>45930</v>
      </c>
      <c r="O2114" s="167" t="s">
        <v>5192</v>
      </c>
      <c r="P2114" s="163">
        <v>292</v>
      </c>
      <c r="Q2114" s="163">
        <v>10000</v>
      </c>
      <c r="R2114" s="175">
        <v>0.1</v>
      </c>
      <c r="S2114" s="176">
        <v>1000</v>
      </c>
      <c r="T2114" s="160">
        <v>292000</v>
      </c>
      <c r="U2114" s="160">
        <v>29200</v>
      </c>
      <c r="V2114" s="171">
        <v>0.1</v>
      </c>
      <c r="W2114" s="164">
        <v>146000</v>
      </c>
      <c r="X2114" s="160">
        <v>0.5</v>
      </c>
      <c r="Y2114" s="160">
        <v>87600</v>
      </c>
      <c r="Z2114" s="177">
        <v>0.3</v>
      </c>
      <c r="AA2114" s="160">
        <v>58400</v>
      </c>
      <c r="AB2114" s="160">
        <v>0.2</v>
      </c>
      <c r="AC2114" s="160">
        <v>116800</v>
      </c>
      <c r="AD2114" s="202">
        <v>0.4</v>
      </c>
      <c r="AE2114" s="147">
        <v>29200</v>
      </c>
      <c r="AF2114" s="203" t="s">
        <v>4968</v>
      </c>
      <c r="AH2114" s="34" t="s">
        <v>53</v>
      </c>
    </row>
    <row r="2115" s="114" customFormat="1" ht="132" spans="1:34">
      <c r="A2115" s="37">
        <v>51</v>
      </c>
      <c r="B2115" s="37" t="s">
        <v>52</v>
      </c>
      <c r="C2115" s="34" t="s">
        <v>4969</v>
      </c>
      <c r="D2115" s="34" t="s">
        <v>53</v>
      </c>
      <c r="E2115" s="34" t="s">
        <v>5197</v>
      </c>
      <c r="F2115" s="34" t="s">
        <v>5197</v>
      </c>
      <c r="G2115" s="34" t="s">
        <v>115</v>
      </c>
      <c r="H2115" s="34" t="s">
        <v>5198</v>
      </c>
      <c r="I2115" s="34" t="s">
        <v>5199</v>
      </c>
      <c r="J2115" s="162" t="s">
        <v>5199</v>
      </c>
      <c r="K2115" s="163" t="s">
        <v>5200</v>
      </c>
      <c r="L2115" s="34" t="s">
        <v>5063</v>
      </c>
      <c r="M2115" s="167" t="s">
        <v>5178</v>
      </c>
      <c r="N2115" s="251">
        <v>45913</v>
      </c>
      <c r="O2115" s="167" t="s">
        <v>5174</v>
      </c>
      <c r="P2115" s="163">
        <v>59.8</v>
      </c>
      <c r="Q2115" s="163">
        <v>15000</v>
      </c>
      <c r="R2115" s="175">
        <v>0.08</v>
      </c>
      <c r="S2115" s="176">
        <v>1200</v>
      </c>
      <c r="T2115" s="160">
        <v>71760</v>
      </c>
      <c r="U2115" s="160">
        <v>7176</v>
      </c>
      <c r="V2115" s="171">
        <v>0.1</v>
      </c>
      <c r="W2115" s="164">
        <v>35880</v>
      </c>
      <c r="X2115" s="160">
        <v>0.5</v>
      </c>
      <c r="Y2115" s="160">
        <v>21528</v>
      </c>
      <c r="Z2115" s="177">
        <v>0.3</v>
      </c>
      <c r="AA2115" s="160">
        <v>14352</v>
      </c>
      <c r="AB2115" s="160">
        <v>0.2</v>
      </c>
      <c r="AC2115" s="160">
        <v>28704</v>
      </c>
      <c r="AD2115" s="202">
        <v>0.4</v>
      </c>
      <c r="AE2115" s="147">
        <v>7176</v>
      </c>
      <c r="AF2115" s="203" t="s">
        <v>4968</v>
      </c>
      <c r="AH2115" s="34" t="s">
        <v>53</v>
      </c>
    </row>
    <row r="2116" s="114" customFormat="1" ht="132" spans="1:34">
      <c r="A2116" s="37">
        <v>52</v>
      </c>
      <c r="B2116" s="37" t="s">
        <v>52</v>
      </c>
      <c r="C2116" s="34" t="s">
        <v>4969</v>
      </c>
      <c r="D2116" s="34" t="s">
        <v>53</v>
      </c>
      <c r="E2116" s="34" t="s">
        <v>5066</v>
      </c>
      <c r="F2116" s="34" t="s">
        <v>5066</v>
      </c>
      <c r="G2116" s="34" t="s">
        <v>115</v>
      </c>
      <c r="H2116" s="34" t="s">
        <v>5201</v>
      </c>
      <c r="I2116" s="34" t="s">
        <v>5202</v>
      </c>
      <c r="J2116" s="162" t="s">
        <v>5202</v>
      </c>
      <c r="K2116" s="163" t="s">
        <v>5203</v>
      </c>
      <c r="L2116" s="34" t="s">
        <v>5063</v>
      </c>
      <c r="M2116" s="167" t="s">
        <v>5184</v>
      </c>
      <c r="N2116" s="251">
        <v>45915</v>
      </c>
      <c r="O2116" s="167" t="s">
        <v>5137</v>
      </c>
      <c r="P2116" s="163">
        <v>56.4</v>
      </c>
      <c r="Q2116" s="163">
        <v>20000</v>
      </c>
      <c r="R2116" s="175">
        <v>0.1</v>
      </c>
      <c r="S2116" s="176">
        <v>2000</v>
      </c>
      <c r="T2116" s="160">
        <v>112800</v>
      </c>
      <c r="U2116" s="160">
        <v>11280</v>
      </c>
      <c r="V2116" s="171">
        <v>0.1</v>
      </c>
      <c r="W2116" s="164">
        <v>56400</v>
      </c>
      <c r="X2116" s="160">
        <v>0.5</v>
      </c>
      <c r="Y2116" s="160">
        <v>33840</v>
      </c>
      <c r="Z2116" s="177">
        <v>0.3</v>
      </c>
      <c r="AA2116" s="160">
        <v>22560</v>
      </c>
      <c r="AB2116" s="160">
        <v>0.2</v>
      </c>
      <c r="AC2116" s="160">
        <v>45120</v>
      </c>
      <c r="AD2116" s="202">
        <v>0.4</v>
      </c>
      <c r="AE2116" s="147">
        <v>11280</v>
      </c>
      <c r="AF2116" s="203" t="s">
        <v>4968</v>
      </c>
      <c r="AH2116" s="34" t="s">
        <v>53</v>
      </c>
    </row>
    <row r="2117" s="114" customFormat="1" ht="132" spans="1:34">
      <c r="A2117" s="37">
        <v>53</v>
      </c>
      <c r="B2117" s="37" t="s">
        <v>52</v>
      </c>
      <c r="C2117" s="34" t="s">
        <v>5107</v>
      </c>
      <c r="D2117" s="34" t="s">
        <v>53</v>
      </c>
      <c r="E2117" s="34" t="s">
        <v>3786</v>
      </c>
      <c r="F2117" s="34" t="s">
        <v>3786</v>
      </c>
      <c r="G2117" s="34" t="s">
        <v>115</v>
      </c>
      <c r="H2117" s="34" t="s">
        <v>5204</v>
      </c>
      <c r="I2117" s="34" t="s">
        <v>5205</v>
      </c>
      <c r="J2117" s="162" t="s">
        <v>5205</v>
      </c>
      <c r="K2117" s="163" t="s">
        <v>5206</v>
      </c>
      <c r="L2117" s="34" t="s">
        <v>5115</v>
      </c>
      <c r="M2117" s="167" t="s">
        <v>5207</v>
      </c>
      <c r="N2117" s="251">
        <v>45916</v>
      </c>
      <c r="O2117" s="167" t="s">
        <v>5208</v>
      </c>
      <c r="P2117" s="163">
        <v>14.12</v>
      </c>
      <c r="Q2117" s="163">
        <v>5000</v>
      </c>
      <c r="R2117" s="175">
        <v>0.08</v>
      </c>
      <c r="S2117" s="176">
        <v>400</v>
      </c>
      <c r="T2117" s="160">
        <v>5648</v>
      </c>
      <c r="U2117" s="160">
        <v>564.8</v>
      </c>
      <c r="V2117" s="171">
        <v>0.1</v>
      </c>
      <c r="W2117" s="164">
        <v>2824</v>
      </c>
      <c r="X2117" s="160">
        <v>0.5</v>
      </c>
      <c r="Y2117" s="160">
        <v>1694.4</v>
      </c>
      <c r="Z2117" s="177">
        <v>0.3</v>
      </c>
      <c r="AA2117" s="160">
        <v>1129.6</v>
      </c>
      <c r="AB2117" s="160">
        <v>0.2</v>
      </c>
      <c r="AC2117" s="160">
        <v>2259.2</v>
      </c>
      <c r="AD2117" s="202">
        <v>0.4</v>
      </c>
      <c r="AE2117" s="147">
        <v>564.8</v>
      </c>
      <c r="AF2117" s="203" t="s">
        <v>4968</v>
      </c>
      <c r="AH2117" s="34" t="s">
        <v>53</v>
      </c>
    </row>
    <row r="2118" s="114" customFormat="1" ht="168" spans="1:34">
      <c r="A2118" s="37">
        <v>54</v>
      </c>
      <c r="B2118" s="37" t="s">
        <v>52</v>
      </c>
      <c r="C2118" s="34" t="s">
        <v>4969</v>
      </c>
      <c r="D2118" s="34" t="s">
        <v>53</v>
      </c>
      <c r="E2118" s="34" t="s">
        <v>5209</v>
      </c>
      <c r="F2118" s="34" t="s">
        <v>5209</v>
      </c>
      <c r="G2118" s="34" t="s">
        <v>115</v>
      </c>
      <c r="H2118" s="34" t="s">
        <v>5210</v>
      </c>
      <c r="I2118" s="34" t="s">
        <v>5211</v>
      </c>
      <c r="J2118" s="162" t="s">
        <v>5211</v>
      </c>
      <c r="K2118" s="163" t="s">
        <v>5212</v>
      </c>
      <c r="L2118" s="34" t="s">
        <v>5213</v>
      </c>
      <c r="M2118" s="167" t="s">
        <v>5214</v>
      </c>
      <c r="N2118" s="251">
        <v>45917</v>
      </c>
      <c r="O2118" s="167" t="s">
        <v>5215</v>
      </c>
      <c r="P2118" s="163">
        <v>583.4</v>
      </c>
      <c r="Q2118" s="163">
        <v>20000</v>
      </c>
      <c r="R2118" s="175">
        <v>0.08</v>
      </c>
      <c r="S2118" s="176">
        <v>1600</v>
      </c>
      <c r="T2118" s="160">
        <v>933440</v>
      </c>
      <c r="U2118" s="160">
        <v>93344</v>
      </c>
      <c r="V2118" s="171">
        <v>0.1</v>
      </c>
      <c r="W2118" s="164">
        <v>466720</v>
      </c>
      <c r="X2118" s="160">
        <v>0.5</v>
      </c>
      <c r="Y2118" s="160">
        <v>280032</v>
      </c>
      <c r="Z2118" s="177">
        <v>0.3</v>
      </c>
      <c r="AA2118" s="160">
        <v>186688</v>
      </c>
      <c r="AB2118" s="160">
        <v>0.2</v>
      </c>
      <c r="AC2118" s="160">
        <v>373376</v>
      </c>
      <c r="AD2118" s="202">
        <v>0.4</v>
      </c>
      <c r="AE2118" s="147">
        <v>93344</v>
      </c>
      <c r="AF2118" s="203" t="s">
        <v>5216</v>
      </c>
      <c r="AH2118" s="34" t="s">
        <v>53</v>
      </c>
    </row>
    <row r="2119" s="114" customFormat="1" ht="132" spans="1:34">
      <c r="A2119" s="37">
        <v>55</v>
      </c>
      <c r="B2119" s="37" t="s">
        <v>52</v>
      </c>
      <c r="C2119" s="34" t="s">
        <v>5107</v>
      </c>
      <c r="D2119" s="34" t="s">
        <v>53</v>
      </c>
      <c r="E2119" s="34" t="s">
        <v>3786</v>
      </c>
      <c r="F2119" s="34" t="s">
        <v>3786</v>
      </c>
      <c r="G2119" s="34" t="s">
        <v>115</v>
      </c>
      <c r="H2119" s="34" t="s">
        <v>5217</v>
      </c>
      <c r="I2119" s="34" t="s">
        <v>5218</v>
      </c>
      <c r="J2119" s="162" t="s">
        <v>5218</v>
      </c>
      <c r="K2119" s="163" t="s">
        <v>5219</v>
      </c>
      <c r="L2119" s="34" t="s">
        <v>5115</v>
      </c>
      <c r="M2119" s="167" t="s">
        <v>5207</v>
      </c>
      <c r="N2119" s="251">
        <v>45916</v>
      </c>
      <c r="O2119" s="167" t="s">
        <v>5208</v>
      </c>
      <c r="P2119" s="163">
        <v>14</v>
      </c>
      <c r="Q2119" s="163">
        <v>5000</v>
      </c>
      <c r="R2119" s="175">
        <v>0.08</v>
      </c>
      <c r="S2119" s="176">
        <v>400</v>
      </c>
      <c r="T2119" s="160">
        <v>5600</v>
      </c>
      <c r="U2119" s="160">
        <v>560</v>
      </c>
      <c r="V2119" s="171">
        <v>0.1</v>
      </c>
      <c r="W2119" s="164">
        <v>2800</v>
      </c>
      <c r="X2119" s="160">
        <v>0.5</v>
      </c>
      <c r="Y2119" s="160">
        <v>1680</v>
      </c>
      <c r="Z2119" s="177">
        <v>0.3</v>
      </c>
      <c r="AA2119" s="160">
        <v>1120</v>
      </c>
      <c r="AB2119" s="160">
        <v>0.2</v>
      </c>
      <c r="AC2119" s="160">
        <v>2240</v>
      </c>
      <c r="AD2119" s="202">
        <v>0.4</v>
      </c>
      <c r="AE2119" s="147">
        <v>560</v>
      </c>
      <c r="AF2119" s="203" t="s">
        <v>4968</v>
      </c>
      <c r="AH2119" s="34" t="s">
        <v>53</v>
      </c>
    </row>
    <row r="2120" s="114" customFormat="1" ht="132" spans="1:34">
      <c r="A2120" s="37">
        <v>56</v>
      </c>
      <c r="B2120" s="37" t="s">
        <v>52</v>
      </c>
      <c r="C2120" s="34" t="s">
        <v>5107</v>
      </c>
      <c r="D2120" s="34" t="s">
        <v>53</v>
      </c>
      <c r="E2120" s="34" t="s">
        <v>3786</v>
      </c>
      <c r="F2120" s="34" t="s">
        <v>3786</v>
      </c>
      <c r="G2120" s="34" t="s">
        <v>115</v>
      </c>
      <c r="H2120" s="34" t="s">
        <v>5220</v>
      </c>
      <c r="I2120" s="34" t="s">
        <v>5221</v>
      </c>
      <c r="J2120" s="162" t="s">
        <v>5221</v>
      </c>
      <c r="K2120" s="163" t="s">
        <v>5222</v>
      </c>
      <c r="L2120" s="34" t="s">
        <v>5115</v>
      </c>
      <c r="M2120" s="167" t="s">
        <v>5223</v>
      </c>
      <c r="N2120" s="251">
        <v>45919</v>
      </c>
      <c r="O2120" s="167" t="s">
        <v>5224</v>
      </c>
      <c r="P2120" s="163">
        <v>12</v>
      </c>
      <c r="Q2120" s="163">
        <v>5000</v>
      </c>
      <c r="R2120" s="175">
        <v>0.08</v>
      </c>
      <c r="S2120" s="176">
        <v>400</v>
      </c>
      <c r="T2120" s="160">
        <v>4800</v>
      </c>
      <c r="U2120" s="160">
        <v>480</v>
      </c>
      <c r="V2120" s="171">
        <v>0.1</v>
      </c>
      <c r="W2120" s="164">
        <v>2400</v>
      </c>
      <c r="X2120" s="160">
        <v>0.5</v>
      </c>
      <c r="Y2120" s="160">
        <v>1440</v>
      </c>
      <c r="Z2120" s="177">
        <v>0.3</v>
      </c>
      <c r="AA2120" s="160">
        <v>960</v>
      </c>
      <c r="AB2120" s="160">
        <v>0.2</v>
      </c>
      <c r="AC2120" s="160">
        <v>1920</v>
      </c>
      <c r="AD2120" s="202">
        <v>0.4</v>
      </c>
      <c r="AE2120" s="147">
        <v>480</v>
      </c>
      <c r="AF2120" s="203" t="s">
        <v>4968</v>
      </c>
      <c r="AH2120" s="34" t="s">
        <v>53</v>
      </c>
    </row>
    <row r="2121" s="114" customFormat="1" ht="132" spans="1:34">
      <c r="A2121" s="37">
        <v>57</v>
      </c>
      <c r="B2121" s="37" t="s">
        <v>52</v>
      </c>
      <c r="C2121" s="34" t="s">
        <v>4969</v>
      </c>
      <c r="D2121" s="34" t="s">
        <v>53</v>
      </c>
      <c r="E2121" s="34" t="s">
        <v>242</v>
      </c>
      <c r="F2121" s="34" t="s">
        <v>242</v>
      </c>
      <c r="G2121" s="34" t="s">
        <v>115</v>
      </c>
      <c r="H2121" s="34" t="s">
        <v>5225</v>
      </c>
      <c r="I2121" s="34" t="s">
        <v>5226</v>
      </c>
      <c r="J2121" s="162" t="s">
        <v>5226</v>
      </c>
      <c r="K2121" s="163" t="s">
        <v>5227</v>
      </c>
      <c r="L2121" s="34" t="s">
        <v>5063</v>
      </c>
      <c r="M2121" s="167" t="s">
        <v>5223</v>
      </c>
      <c r="N2121" s="251">
        <v>45919</v>
      </c>
      <c r="O2121" s="167" t="s">
        <v>5224</v>
      </c>
      <c r="P2121" s="163">
        <v>45.5</v>
      </c>
      <c r="Q2121" s="163">
        <v>15000</v>
      </c>
      <c r="R2121" s="175">
        <v>0.08</v>
      </c>
      <c r="S2121" s="176">
        <v>1200</v>
      </c>
      <c r="T2121" s="160">
        <v>54600</v>
      </c>
      <c r="U2121" s="160">
        <v>5460</v>
      </c>
      <c r="V2121" s="171">
        <v>0.1</v>
      </c>
      <c r="W2121" s="164">
        <v>27300</v>
      </c>
      <c r="X2121" s="160">
        <v>0.5</v>
      </c>
      <c r="Y2121" s="160">
        <v>16380</v>
      </c>
      <c r="Z2121" s="177">
        <v>0.3</v>
      </c>
      <c r="AA2121" s="160">
        <v>10920</v>
      </c>
      <c r="AB2121" s="160">
        <v>0.2</v>
      </c>
      <c r="AC2121" s="160">
        <v>21840</v>
      </c>
      <c r="AD2121" s="202">
        <v>0.4</v>
      </c>
      <c r="AE2121" s="147">
        <v>5460</v>
      </c>
      <c r="AF2121" s="203" t="s">
        <v>4968</v>
      </c>
      <c r="AH2121" s="34" t="s">
        <v>53</v>
      </c>
    </row>
    <row r="2122" s="114" customFormat="1" ht="132" spans="1:34">
      <c r="A2122" s="37">
        <v>58</v>
      </c>
      <c r="B2122" s="37" t="s">
        <v>52</v>
      </c>
      <c r="C2122" s="34" t="s">
        <v>4969</v>
      </c>
      <c r="D2122" s="34" t="s">
        <v>53</v>
      </c>
      <c r="E2122" s="34" t="s">
        <v>302</v>
      </c>
      <c r="F2122" s="34" t="s">
        <v>302</v>
      </c>
      <c r="G2122" s="34" t="s">
        <v>115</v>
      </c>
      <c r="H2122" s="34" t="s">
        <v>5228</v>
      </c>
      <c r="I2122" s="34" t="s">
        <v>5229</v>
      </c>
      <c r="J2122" s="162" t="s">
        <v>5229</v>
      </c>
      <c r="K2122" s="163" t="s">
        <v>5230</v>
      </c>
      <c r="L2122" s="34" t="s">
        <v>5063</v>
      </c>
      <c r="M2122" s="167" t="s">
        <v>5223</v>
      </c>
      <c r="N2122" s="251">
        <v>45919</v>
      </c>
      <c r="O2122" s="167" t="s">
        <v>5224</v>
      </c>
      <c r="P2122" s="163">
        <v>143.89</v>
      </c>
      <c r="Q2122" s="163">
        <v>20000</v>
      </c>
      <c r="R2122" s="175">
        <v>0.1</v>
      </c>
      <c r="S2122" s="176">
        <v>2000</v>
      </c>
      <c r="T2122" s="160">
        <v>287780</v>
      </c>
      <c r="U2122" s="160">
        <v>28778</v>
      </c>
      <c r="V2122" s="171">
        <v>0.1</v>
      </c>
      <c r="W2122" s="164">
        <v>143890</v>
      </c>
      <c r="X2122" s="160">
        <v>0.5</v>
      </c>
      <c r="Y2122" s="160">
        <v>86334</v>
      </c>
      <c r="Z2122" s="177">
        <v>0.3</v>
      </c>
      <c r="AA2122" s="160">
        <v>57556</v>
      </c>
      <c r="AB2122" s="160">
        <v>0.2</v>
      </c>
      <c r="AC2122" s="160">
        <v>115112</v>
      </c>
      <c r="AD2122" s="202">
        <v>0.4</v>
      </c>
      <c r="AE2122" s="147">
        <v>28778</v>
      </c>
      <c r="AF2122" s="203" t="s">
        <v>4968</v>
      </c>
      <c r="AH2122" s="34" t="s">
        <v>53</v>
      </c>
    </row>
    <row r="2123" s="114" customFormat="1" ht="132" spans="1:34">
      <c r="A2123" s="37">
        <v>59</v>
      </c>
      <c r="B2123" s="37" t="s">
        <v>52</v>
      </c>
      <c r="C2123" s="34" t="s">
        <v>5107</v>
      </c>
      <c r="D2123" s="34" t="s">
        <v>53</v>
      </c>
      <c r="E2123" s="34" t="s">
        <v>5231</v>
      </c>
      <c r="F2123" s="34" t="s">
        <v>5231</v>
      </c>
      <c r="G2123" s="34" t="s">
        <v>115</v>
      </c>
      <c r="H2123" s="34" t="s">
        <v>5232</v>
      </c>
      <c r="I2123" s="34" t="s">
        <v>5233</v>
      </c>
      <c r="J2123" s="162" t="s">
        <v>5233</v>
      </c>
      <c r="K2123" s="163" t="s">
        <v>5234</v>
      </c>
      <c r="L2123" s="34" t="s">
        <v>5115</v>
      </c>
      <c r="M2123" s="167" t="s">
        <v>5223</v>
      </c>
      <c r="N2123" s="251">
        <v>45919</v>
      </c>
      <c r="O2123" s="167" t="s">
        <v>5224</v>
      </c>
      <c r="P2123" s="163">
        <v>10.02</v>
      </c>
      <c r="Q2123" s="163">
        <v>10000</v>
      </c>
      <c r="R2123" s="175">
        <v>0.08</v>
      </c>
      <c r="S2123" s="176">
        <v>800</v>
      </c>
      <c r="T2123" s="160">
        <v>8016</v>
      </c>
      <c r="U2123" s="160">
        <v>801.6</v>
      </c>
      <c r="V2123" s="171">
        <v>0.1</v>
      </c>
      <c r="W2123" s="164">
        <v>4008</v>
      </c>
      <c r="X2123" s="160">
        <v>0.5</v>
      </c>
      <c r="Y2123" s="160">
        <v>2404.8</v>
      </c>
      <c r="Z2123" s="177">
        <v>0.3</v>
      </c>
      <c r="AA2123" s="160">
        <v>1603.2</v>
      </c>
      <c r="AB2123" s="160">
        <v>0.2</v>
      </c>
      <c r="AC2123" s="160">
        <v>3206.4</v>
      </c>
      <c r="AD2123" s="202">
        <v>0.4</v>
      </c>
      <c r="AE2123" s="147">
        <v>801.6</v>
      </c>
      <c r="AF2123" s="203" t="s">
        <v>4968</v>
      </c>
      <c r="AH2123" s="34" t="s">
        <v>53</v>
      </c>
    </row>
    <row r="2124" s="114" customFormat="1" ht="132" spans="1:34">
      <c r="A2124" s="37">
        <v>60</v>
      </c>
      <c r="B2124" s="37" t="s">
        <v>52</v>
      </c>
      <c r="C2124" s="34" t="s">
        <v>5107</v>
      </c>
      <c r="D2124" s="34" t="s">
        <v>53</v>
      </c>
      <c r="E2124" s="34" t="s">
        <v>1050</v>
      </c>
      <c r="F2124" s="34" t="s">
        <v>1050</v>
      </c>
      <c r="G2124" s="34" t="s">
        <v>115</v>
      </c>
      <c r="H2124" s="34" t="s">
        <v>5235</v>
      </c>
      <c r="I2124" s="34" t="s">
        <v>5236</v>
      </c>
      <c r="J2124" s="162" t="s">
        <v>5236</v>
      </c>
      <c r="K2124" s="163" t="s">
        <v>5237</v>
      </c>
      <c r="L2124" s="34" t="s">
        <v>5115</v>
      </c>
      <c r="M2124" s="167" t="s">
        <v>5223</v>
      </c>
      <c r="N2124" s="251">
        <v>45919</v>
      </c>
      <c r="O2124" s="167" t="s">
        <v>5224</v>
      </c>
      <c r="P2124" s="163">
        <v>18.48</v>
      </c>
      <c r="Q2124" s="163">
        <v>10000</v>
      </c>
      <c r="R2124" s="175">
        <v>0.08</v>
      </c>
      <c r="S2124" s="176">
        <v>800</v>
      </c>
      <c r="T2124" s="160">
        <v>14784</v>
      </c>
      <c r="U2124" s="160">
        <v>1478.4</v>
      </c>
      <c r="V2124" s="171">
        <v>0.1</v>
      </c>
      <c r="W2124" s="164">
        <v>7392</v>
      </c>
      <c r="X2124" s="160">
        <v>0.5</v>
      </c>
      <c r="Y2124" s="160">
        <v>4435.2</v>
      </c>
      <c r="Z2124" s="177">
        <v>0.3</v>
      </c>
      <c r="AA2124" s="160">
        <v>2956.8</v>
      </c>
      <c r="AB2124" s="160">
        <v>0.2</v>
      </c>
      <c r="AC2124" s="160">
        <v>5913.6</v>
      </c>
      <c r="AD2124" s="202">
        <v>0.4</v>
      </c>
      <c r="AE2124" s="147">
        <v>1478.4</v>
      </c>
      <c r="AF2124" s="203" t="s">
        <v>4968</v>
      </c>
      <c r="AH2124" s="34" t="s">
        <v>53</v>
      </c>
    </row>
    <row r="2125" s="114" customFormat="1" ht="132" spans="1:34">
      <c r="A2125" s="37">
        <v>61</v>
      </c>
      <c r="B2125" s="37" t="s">
        <v>52</v>
      </c>
      <c r="C2125" s="34" t="s">
        <v>5107</v>
      </c>
      <c r="D2125" s="34" t="s">
        <v>53</v>
      </c>
      <c r="E2125" s="34" t="s">
        <v>242</v>
      </c>
      <c r="F2125" s="34" t="s">
        <v>242</v>
      </c>
      <c r="G2125" s="34" t="s">
        <v>115</v>
      </c>
      <c r="H2125" s="34" t="s">
        <v>5238</v>
      </c>
      <c r="I2125" s="34" t="s">
        <v>5239</v>
      </c>
      <c r="J2125" s="162" t="s">
        <v>5239</v>
      </c>
      <c r="K2125" s="163" t="s">
        <v>5240</v>
      </c>
      <c r="L2125" s="34" t="s">
        <v>5115</v>
      </c>
      <c r="M2125" s="167" t="s">
        <v>5223</v>
      </c>
      <c r="N2125" s="251">
        <v>45919</v>
      </c>
      <c r="O2125" s="167" t="s">
        <v>5224</v>
      </c>
      <c r="P2125" s="163">
        <v>16.67</v>
      </c>
      <c r="Q2125" s="163">
        <v>8000</v>
      </c>
      <c r="R2125" s="175">
        <v>0.08</v>
      </c>
      <c r="S2125" s="176">
        <v>640</v>
      </c>
      <c r="T2125" s="160">
        <v>10668.8</v>
      </c>
      <c r="U2125" s="160">
        <v>1066.88</v>
      </c>
      <c r="V2125" s="171">
        <v>0.1</v>
      </c>
      <c r="W2125" s="164">
        <v>5334.4</v>
      </c>
      <c r="X2125" s="160">
        <v>0.5</v>
      </c>
      <c r="Y2125" s="160">
        <v>3200.64</v>
      </c>
      <c r="Z2125" s="177">
        <v>0.3</v>
      </c>
      <c r="AA2125" s="160">
        <v>2133.76</v>
      </c>
      <c r="AB2125" s="160">
        <v>0.2</v>
      </c>
      <c r="AC2125" s="160">
        <v>4267.52</v>
      </c>
      <c r="AD2125" s="202">
        <v>0.4</v>
      </c>
      <c r="AE2125" s="147">
        <v>1066.88</v>
      </c>
      <c r="AF2125" s="203" t="s">
        <v>4968</v>
      </c>
      <c r="AH2125" s="34" t="s">
        <v>53</v>
      </c>
    </row>
    <row r="2126" s="114" customFormat="1" ht="132" spans="1:34">
      <c r="A2126" s="37">
        <v>62</v>
      </c>
      <c r="B2126" s="37" t="s">
        <v>52</v>
      </c>
      <c r="C2126" s="34" t="s">
        <v>5107</v>
      </c>
      <c r="D2126" s="34" t="s">
        <v>53</v>
      </c>
      <c r="E2126" s="34" t="s">
        <v>342</v>
      </c>
      <c r="F2126" s="34" t="s">
        <v>342</v>
      </c>
      <c r="G2126" s="34" t="s">
        <v>115</v>
      </c>
      <c r="H2126" s="34" t="s">
        <v>5241</v>
      </c>
      <c r="I2126" s="34" t="s">
        <v>5242</v>
      </c>
      <c r="J2126" s="162" t="s">
        <v>5242</v>
      </c>
      <c r="K2126" s="163" t="s">
        <v>5243</v>
      </c>
      <c r="L2126" s="34" t="s">
        <v>5111</v>
      </c>
      <c r="M2126" s="167" t="s">
        <v>5223</v>
      </c>
      <c r="N2126" s="251">
        <v>45919</v>
      </c>
      <c r="O2126" s="167" t="s">
        <v>5224</v>
      </c>
      <c r="P2126" s="163">
        <v>120.22</v>
      </c>
      <c r="Q2126" s="163">
        <v>5000</v>
      </c>
      <c r="R2126" s="175">
        <v>0.08</v>
      </c>
      <c r="S2126" s="176">
        <v>400</v>
      </c>
      <c r="T2126" s="160">
        <v>48088</v>
      </c>
      <c r="U2126" s="160">
        <v>4808.8</v>
      </c>
      <c r="V2126" s="171">
        <v>0.1</v>
      </c>
      <c r="W2126" s="164">
        <v>24044</v>
      </c>
      <c r="X2126" s="160">
        <v>0.5</v>
      </c>
      <c r="Y2126" s="160">
        <v>14426.4</v>
      </c>
      <c r="Z2126" s="177">
        <v>0.3</v>
      </c>
      <c r="AA2126" s="160">
        <v>9617.6</v>
      </c>
      <c r="AB2126" s="160">
        <v>0.2</v>
      </c>
      <c r="AC2126" s="160">
        <v>19235.2</v>
      </c>
      <c r="AD2126" s="202">
        <v>0.4</v>
      </c>
      <c r="AE2126" s="147">
        <v>4808.8</v>
      </c>
      <c r="AF2126" s="203" t="s">
        <v>4968</v>
      </c>
      <c r="AH2126" s="34" t="s">
        <v>53</v>
      </c>
    </row>
    <row r="2127" s="114" customFormat="1" ht="132" spans="1:34">
      <c r="A2127" s="37">
        <v>63</v>
      </c>
      <c r="B2127" s="37" t="s">
        <v>52</v>
      </c>
      <c r="C2127" s="34" t="s">
        <v>5107</v>
      </c>
      <c r="D2127" s="34" t="s">
        <v>53</v>
      </c>
      <c r="E2127" s="34" t="s">
        <v>5121</v>
      </c>
      <c r="F2127" s="34" t="s">
        <v>5121</v>
      </c>
      <c r="G2127" s="34" t="s">
        <v>115</v>
      </c>
      <c r="H2127" s="34" t="s">
        <v>5244</v>
      </c>
      <c r="I2127" s="34" t="s">
        <v>5245</v>
      </c>
      <c r="J2127" s="162" t="s">
        <v>5245</v>
      </c>
      <c r="K2127" s="163" t="s">
        <v>5246</v>
      </c>
      <c r="L2127" s="34" t="s">
        <v>5115</v>
      </c>
      <c r="M2127" s="167" t="s">
        <v>5223</v>
      </c>
      <c r="N2127" s="251">
        <v>45919</v>
      </c>
      <c r="O2127" s="167" t="s">
        <v>5224</v>
      </c>
      <c r="P2127" s="163">
        <v>16.29</v>
      </c>
      <c r="Q2127" s="163">
        <v>8000</v>
      </c>
      <c r="R2127" s="175">
        <v>0.08</v>
      </c>
      <c r="S2127" s="176">
        <v>640</v>
      </c>
      <c r="T2127" s="160">
        <v>10425.6</v>
      </c>
      <c r="U2127" s="160">
        <v>1042.56</v>
      </c>
      <c r="V2127" s="171">
        <v>0.1</v>
      </c>
      <c r="W2127" s="164">
        <v>5212.8</v>
      </c>
      <c r="X2127" s="160">
        <v>0.5</v>
      </c>
      <c r="Y2127" s="160">
        <v>3127.68</v>
      </c>
      <c r="Z2127" s="177">
        <v>0.3</v>
      </c>
      <c r="AA2127" s="160">
        <v>2085.12</v>
      </c>
      <c r="AB2127" s="160">
        <v>0.2</v>
      </c>
      <c r="AC2127" s="160">
        <v>4170.24</v>
      </c>
      <c r="AD2127" s="202">
        <v>0.4</v>
      </c>
      <c r="AE2127" s="147">
        <v>1042.56</v>
      </c>
      <c r="AF2127" s="203" t="s">
        <v>4968</v>
      </c>
      <c r="AH2127" s="34" t="s">
        <v>53</v>
      </c>
    </row>
    <row r="2128" s="114" customFormat="1" ht="132" spans="1:34">
      <c r="A2128" s="37">
        <v>64</v>
      </c>
      <c r="B2128" s="37" t="s">
        <v>52</v>
      </c>
      <c r="C2128" s="34" t="s">
        <v>4969</v>
      </c>
      <c r="D2128" s="34" t="s">
        <v>53</v>
      </c>
      <c r="E2128" s="34" t="s">
        <v>5197</v>
      </c>
      <c r="F2128" s="34" t="s">
        <v>5197</v>
      </c>
      <c r="G2128" s="34" t="s">
        <v>115</v>
      </c>
      <c r="H2128" s="34" t="s">
        <v>5247</v>
      </c>
      <c r="I2128" s="34" t="s">
        <v>5248</v>
      </c>
      <c r="J2128" s="162" t="s">
        <v>5248</v>
      </c>
      <c r="K2128" s="163" t="s">
        <v>5249</v>
      </c>
      <c r="L2128" s="34" t="s">
        <v>5250</v>
      </c>
      <c r="M2128" s="167" t="s">
        <v>5196</v>
      </c>
      <c r="N2128" s="251">
        <v>45930</v>
      </c>
      <c r="O2128" s="167" t="s">
        <v>5192</v>
      </c>
      <c r="P2128" s="163">
        <v>520.4</v>
      </c>
      <c r="Q2128" s="163">
        <v>15000</v>
      </c>
      <c r="R2128" s="175">
        <v>0.1</v>
      </c>
      <c r="S2128" s="176">
        <v>1500</v>
      </c>
      <c r="T2128" s="160">
        <v>780600</v>
      </c>
      <c r="U2128" s="160">
        <v>78060</v>
      </c>
      <c r="V2128" s="171">
        <v>0.1</v>
      </c>
      <c r="W2128" s="164">
        <v>390300</v>
      </c>
      <c r="X2128" s="160">
        <v>0.5</v>
      </c>
      <c r="Y2128" s="160">
        <v>234180</v>
      </c>
      <c r="Z2128" s="177">
        <v>0.3</v>
      </c>
      <c r="AA2128" s="160">
        <v>156120</v>
      </c>
      <c r="AB2128" s="160">
        <v>0.2</v>
      </c>
      <c r="AC2128" s="160">
        <v>312240</v>
      </c>
      <c r="AD2128" s="202">
        <v>0.4</v>
      </c>
      <c r="AE2128" s="147">
        <v>78060</v>
      </c>
      <c r="AF2128" s="203" t="s">
        <v>4968</v>
      </c>
      <c r="AH2128" s="34" t="s">
        <v>53</v>
      </c>
    </row>
    <row r="2129" s="114" customFormat="1" ht="132" spans="1:34">
      <c r="A2129" s="37">
        <v>65</v>
      </c>
      <c r="B2129" s="37" t="s">
        <v>52</v>
      </c>
      <c r="C2129" s="34" t="s">
        <v>4969</v>
      </c>
      <c r="D2129" s="34" t="s">
        <v>53</v>
      </c>
      <c r="E2129" s="34" t="s">
        <v>5197</v>
      </c>
      <c r="F2129" s="34" t="s">
        <v>5197</v>
      </c>
      <c r="G2129" s="34" t="s">
        <v>115</v>
      </c>
      <c r="H2129" s="34" t="s">
        <v>5251</v>
      </c>
      <c r="I2129" s="34" t="s">
        <v>5252</v>
      </c>
      <c r="J2129" s="162" t="s">
        <v>5252</v>
      </c>
      <c r="K2129" s="163" t="s">
        <v>5249</v>
      </c>
      <c r="L2129" s="34" t="s">
        <v>5250</v>
      </c>
      <c r="M2129" s="167" t="s">
        <v>5196</v>
      </c>
      <c r="N2129" s="251">
        <v>45930</v>
      </c>
      <c r="O2129" s="167" t="s">
        <v>5192</v>
      </c>
      <c r="P2129" s="163">
        <v>240.2</v>
      </c>
      <c r="Q2129" s="163">
        <v>15000</v>
      </c>
      <c r="R2129" s="175">
        <v>0.1</v>
      </c>
      <c r="S2129" s="176">
        <v>1500</v>
      </c>
      <c r="T2129" s="160">
        <v>360300</v>
      </c>
      <c r="U2129" s="160">
        <v>36030</v>
      </c>
      <c r="V2129" s="171">
        <v>0.1</v>
      </c>
      <c r="W2129" s="164">
        <v>180150</v>
      </c>
      <c r="X2129" s="160">
        <v>0.5</v>
      </c>
      <c r="Y2129" s="160">
        <v>108090</v>
      </c>
      <c r="Z2129" s="177">
        <v>0.3</v>
      </c>
      <c r="AA2129" s="160">
        <v>72060</v>
      </c>
      <c r="AB2129" s="160">
        <v>0.2</v>
      </c>
      <c r="AC2129" s="160">
        <v>144120</v>
      </c>
      <c r="AD2129" s="202">
        <v>0.4</v>
      </c>
      <c r="AE2129" s="147">
        <v>36030</v>
      </c>
      <c r="AF2129" s="203" t="s">
        <v>4968</v>
      </c>
      <c r="AH2129" s="34" t="s">
        <v>53</v>
      </c>
    </row>
    <row r="2130" s="114" customFormat="1" ht="132" spans="1:34">
      <c r="A2130" s="37">
        <v>66</v>
      </c>
      <c r="B2130" s="37" t="s">
        <v>52</v>
      </c>
      <c r="C2130" s="34" t="s">
        <v>4969</v>
      </c>
      <c r="D2130" s="34" t="s">
        <v>53</v>
      </c>
      <c r="E2130" s="34" t="s">
        <v>3786</v>
      </c>
      <c r="F2130" s="34" t="s">
        <v>3786</v>
      </c>
      <c r="G2130" s="34" t="s">
        <v>115</v>
      </c>
      <c r="H2130" s="34" t="s">
        <v>5253</v>
      </c>
      <c r="I2130" s="34" t="s">
        <v>5254</v>
      </c>
      <c r="J2130" s="162" t="s">
        <v>5254</v>
      </c>
      <c r="K2130" s="163" t="s">
        <v>5190</v>
      </c>
      <c r="L2130" s="34" t="s">
        <v>5063</v>
      </c>
      <c r="M2130" s="167" t="s">
        <v>5191</v>
      </c>
      <c r="N2130" s="251">
        <v>45930</v>
      </c>
      <c r="O2130" s="167" t="s">
        <v>5192</v>
      </c>
      <c r="P2130" s="163">
        <v>116</v>
      </c>
      <c r="Q2130" s="163">
        <v>10000</v>
      </c>
      <c r="R2130" s="175">
        <v>0.1</v>
      </c>
      <c r="S2130" s="176">
        <v>1000</v>
      </c>
      <c r="T2130" s="160">
        <v>116000</v>
      </c>
      <c r="U2130" s="160">
        <v>11600</v>
      </c>
      <c r="V2130" s="171">
        <v>0.1</v>
      </c>
      <c r="W2130" s="164">
        <v>58000</v>
      </c>
      <c r="X2130" s="160">
        <v>0.5</v>
      </c>
      <c r="Y2130" s="160">
        <v>34800</v>
      </c>
      <c r="Z2130" s="177">
        <v>0.3</v>
      </c>
      <c r="AA2130" s="160">
        <v>23200</v>
      </c>
      <c r="AB2130" s="160">
        <v>0.2</v>
      </c>
      <c r="AC2130" s="160">
        <v>46400</v>
      </c>
      <c r="AD2130" s="202">
        <v>0.4</v>
      </c>
      <c r="AE2130" s="147">
        <v>11600</v>
      </c>
      <c r="AF2130" s="203" t="s">
        <v>4968</v>
      </c>
      <c r="AH2130" s="34" t="s">
        <v>53</v>
      </c>
    </row>
    <row r="2131" s="114" customFormat="1" ht="132" spans="1:34">
      <c r="A2131" s="37">
        <v>67</v>
      </c>
      <c r="B2131" s="37" t="s">
        <v>52</v>
      </c>
      <c r="C2131" s="34" t="s">
        <v>4969</v>
      </c>
      <c r="D2131" s="34" t="s">
        <v>53</v>
      </c>
      <c r="E2131" s="34" t="s">
        <v>5255</v>
      </c>
      <c r="F2131" s="34" t="s">
        <v>5255</v>
      </c>
      <c r="G2131" s="34" t="s">
        <v>115</v>
      </c>
      <c r="H2131" s="34" t="s">
        <v>5256</v>
      </c>
      <c r="I2131" s="34" t="s">
        <v>5257</v>
      </c>
      <c r="J2131" s="162" t="s">
        <v>5257</v>
      </c>
      <c r="K2131" s="163" t="s">
        <v>5258</v>
      </c>
      <c r="L2131" s="34" t="s">
        <v>5063</v>
      </c>
      <c r="M2131" s="167" t="s">
        <v>5173</v>
      </c>
      <c r="N2131" s="251">
        <v>45923</v>
      </c>
      <c r="O2131" s="167" t="s">
        <v>5259</v>
      </c>
      <c r="P2131" s="163">
        <v>87.7</v>
      </c>
      <c r="Q2131" s="163">
        <v>15000</v>
      </c>
      <c r="R2131" s="175">
        <v>0.12</v>
      </c>
      <c r="S2131" s="176">
        <v>1800</v>
      </c>
      <c r="T2131" s="160">
        <v>157860</v>
      </c>
      <c r="U2131" s="160">
        <v>15786</v>
      </c>
      <c r="V2131" s="171">
        <v>0.1</v>
      </c>
      <c r="W2131" s="164">
        <v>78930</v>
      </c>
      <c r="X2131" s="160">
        <v>0.5</v>
      </c>
      <c r="Y2131" s="160">
        <v>47358</v>
      </c>
      <c r="Z2131" s="177">
        <v>0.3</v>
      </c>
      <c r="AA2131" s="160">
        <v>31572</v>
      </c>
      <c r="AB2131" s="160">
        <v>0.2</v>
      </c>
      <c r="AC2131" s="160">
        <v>63144</v>
      </c>
      <c r="AD2131" s="202">
        <v>0.4</v>
      </c>
      <c r="AE2131" s="147">
        <v>15786</v>
      </c>
      <c r="AF2131" s="203" t="s">
        <v>4968</v>
      </c>
      <c r="AH2131" s="34" t="s">
        <v>53</v>
      </c>
    </row>
    <row r="2132" s="114" customFormat="1" ht="132" spans="1:34">
      <c r="A2132" s="37">
        <v>68</v>
      </c>
      <c r="B2132" s="37" t="s">
        <v>52</v>
      </c>
      <c r="C2132" s="34" t="s">
        <v>4969</v>
      </c>
      <c r="D2132" s="34" t="s">
        <v>53</v>
      </c>
      <c r="E2132" s="34" t="s">
        <v>1050</v>
      </c>
      <c r="F2132" s="34" t="s">
        <v>1050</v>
      </c>
      <c r="G2132" s="34" t="s">
        <v>115</v>
      </c>
      <c r="H2132" s="34" t="s">
        <v>5260</v>
      </c>
      <c r="I2132" s="34" t="s">
        <v>5261</v>
      </c>
      <c r="J2132" s="162" t="s">
        <v>5261</v>
      </c>
      <c r="K2132" s="163" t="s">
        <v>5262</v>
      </c>
      <c r="L2132" s="34" t="s">
        <v>4973</v>
      </c>
      <c r="M2132" s="167" t="s">
        <v>5263</v>
      </c>
      <c r="N2132" s="251">
        <v>45922</v>
      </c>
      <c r="O2132" s="167" t="s">
        <v>5264</v>
      </c>
      <c r="P2132" s="163">
        <v>50.5</v>
      </c>
      <c r="Q2132" s="163">
        <v>20000</v>
      </c>
      <c r="R2132" s="175">
        <v>0.08</v>
      </c>
      <c r="S2132" s="176">
        <v>1600</v>
      </c>
      <c r="T2132" s="160">
        <v>80800</v>
      </c>
      <c r="U2132" s="160">
        <v>8080</v>
      </c>
      <c r="V2132" s="171">
        <v>0.1</v>
      </c>
      <c r="W2132" s="164">
        <v>40400</v>
      </c>
      <c r="X2132" s="160">
        <v>0.5</v>
      </c>
      <c r="Y2132" s="160">
        <v>24240</v>
      </c>
      <c r="Z2132" s="177">
        <v>0.3</v>
      </c>
      <c r="AA2132" s="160">
        <v>16160</v>
      </c>
      <c r="AB2132" s="160">
        <v>0.2</v>
      </c>
      <c r="AC2132" s="160">
        <v>32320</v>
      </c>
      <c r="AD2132" s="202">
        <v>0.4</v>
      </c>
      <c r="AE2132" s="147">
        <v>8080</v>
      </c>
      <c r="AF2132" s="203" t="s">
        <v>4968</v>
      </c>
      <c r="AH2132" s="34" t="s">
        <v>53</v>
      </c>
    </row>
    <row r="2133" s="114" customFormat="1" ht="132" spans="1:34">
      <c r="A2133" s="37">
        <v>69</v>
      </c>
      <c r="B2133" s="37" t="s">
        <v>52</v>
      </c>
      <c r="C2133" s="34" t="s">
        <v>4969</v>
      </c>
      <c r="D2133" s="34" t="s">
        <v>53</v>
      </c>
      <c r="E2133" s="34" t="s">
        <v>5255</v>
      </c>
      <c r="F2133" s="34" t="s">
        <v>5255</v>
      </c>
      <c r="G2133" s="34" t="s">
        <v>115</v>
      </c>
      <c r="H2133" s="34" t="s">
        <v>5265</v>
      </c>
      <c r="I2133" s="34" t="s">
        <v>5266</v>
      </c>
      <c r="J2133" s="162" t="s">
        <v>5266</v>
      </c>
      <c r="K2133" s="163" t="s">
        <v>5267</v>
      </c>
      <c r="L2133" s="34" t="s">
        <v>5063</v>
      </c>
      <c r="M2133" s="167" t="s">
        <v>5263</v>
      </c>
      <c r="N2133" s="251">
        <v>45922</v>
      </c>
      <c r="O2133" s="167" t="s">
        <v>5264</v>
      </c>
      <c r="P2133" s="163">
        <v>9.9</v>
      </c>
      <c r="Q2133" s="163">
        <v>15000</v>
      </c>
      <c r="R2133" s="175">
        <v>0.1</v>
      </c>
      <c r="S2133" s="176">
        <v>1500</v>
      </c>
      <c r="T2133" s="160">
        <v>14850</v>
      </c>
      <c r="U2133" s="160">
        <v>1485</v>
      </c>
      <c r="V2133" s="171">
        <v>0.1</v>
      </c>
      <c r="W2133" s="164">
        <v>7425</v>
      </c>
      <c r="X2133" s="160">
        <v>0.5</v>
      </c>
      <c r="Y2133" s="160">
        <v>4455</v>
      </c>
      <c r="Z2133" s="177">
        <v>0.3</v>
      </c>
      <c r="AA2133" s="160">
        <v>2970</v>
      </c>
      <c r="AB2133" s="160">
        <v>0.2</v>
      </c>
      <c r="AC2133" s="160">
        <v>5940</v>
      </c>
      <c r="AD2133" s="202">
        <v>0.4</v>
      </c>
      <c r="AE2133" s="147">
        <v>1485</v>
      </c>
      <c r="AF2133" s="203" t="s">
        <v>4968</v>
      </c>
      <c r="AH2133" s="34" t="s">
        <v>53</v>
      </c>
    </row>
    <row r="2134" s="114" customFormat="1" ht="132" spans="1:34">
      <c r="A2134" s="37">
        <v>70</v>
      </c>
      <c r="B2134" s="37" t="s">
        <v>52</v>
      </c>
      <c r="C2134" s="34" t="s">
        <v>5107</v>
      </c>
      <c r="D2134" s="34" t="s">
        <v>53</v>
      </c>
      <c r="E2134" s="34" t="s">
        <v>1050</v>
      </c>
      <c r="F2134" s="34" t="s">
        <v>1050</v>
      </c>
      <c r="G2134" s="34" t="s">
        <v>115</v>
      </c>
      <c r="H2134" s="34" t="s">
        <v>5268</v>
      </c>
      <c r="I2134" s="34" t="s">
        <v>5269</v>
      </c>
      <c r="J2134" s="162" t="s">
        <v>5269</v>
      </c>
      <c r="K2134" s="163" t="s">
        <v>5270</v>
      </c>
      <c r="L2134" s="34" t="s">
        <v>5115</v>
      </c>
      <c r="M2134" s="167" t="s">
        <v>5271</v>
      </c>
      <c r="N2134" s="251">
        <v>45929</v>
      </c>
      <c r="O2134" s="167" t="s">
        <v>5272</v>
      </c>
      <c r="P2134" s="163">
        <v>65.31</v>
      </c>
      <c r="Q2134" s="163">
        <v>10000</v>
      </c>
      <c r="R2134" s="175">
        <v>0.08</v>
      </c>
      <c r="S2134" s="176">
        <v>800</v>
      </c>
      <c r="T2134" s="160">
        <v>52248</v>
      </c>
      <c r="U2134" s="160">
        <v>5224.8</v>
      </c>
      <c r="V2134" s="171">
        <v>0.1</v>
      </c>
      <c r="W2134" s="164">
        <v>26124</v>
      </c>
      <c r="X2134" s="160">
        <v>0.5</v>
      </c>
      <c r="Y2134" s="160">
        <v>15674.4</v>
      </c>
      <c r="Z2134" s="177">
        <v>0.3</v>
      </c>
      <c r="AA2134" s="160">
        <v>10449.6</v>
      </c>
      <c r="AB2134" s="160">
        <v>0.2</v>
      </c>
      <c r="AC2134" s="160">
        <v>20899.2</v>
      </c>
      <c r="AD2134" s="202">
        <v>0.4</v>
      </c>
      <c r="AE2134" s="147">
        <v>5224.8</v>
      </c>
      <c r="AF2134" s="203" t="s">
        <v>4968</v>
      </c>
      <c r="AH2134" s="34" t="s">
        <v>53</v>
      </c>
    </row>
    <row r="2135" s="114" customFormat="1" ht="132" spans="1:34">
      <c r="A2135" s="37">
        <v>71</v>
      </c>
      <c r="B2135" s="37" t="s">
        <v>52</v>
      </c>
      <c r="C2135" s="34" t="s">
        <v>5107</v>
      </c>
      <c r="D2135" s="34" t="s">
        <v>53</v>
      </c>
      <c r="E2135" s="34" t="s">
        <v>853</v>
      </c>
      <c r="F2135" s="34" t="s">
        <v>853</v>
      </c>
      <c r="G2135" s="34" t="s">
        <v>115</v>
      </c>
      <c r="H2135" s="34" t="s">
        <v>5273</v>
      </c>
      <c r="I2135" s="34" t="s">
        <v>5274</v>
      </c>
      <c r="J2135" s="162" t="s">
        <v>5274</v>
      </c>
      <c r="K2135" s="163" t="s">
        <v>5275</v>
      </c>
      <c r="L2135" s="34" t="s">
        <v>5111</v>
      </c>
      <c r="M2135" s="167" t="s">
        <v>5191</v>
      </c>
      <c r="N2135" s="251">
        <v>45930</v>
      </c>
      <c r="O2135" s="167" t="s">
        <v>5192</v>
      </c>
      <c r="P2135" s="163">
        <v>106.55</v>
      </c>
      <c r="Q2135" s="163">
        <v>8000</v>
      </c>
      <c r="R2135" s="175">
        <v>0.08</v>
      </c>
      <c r="S2135" s="176">
        <v>640</v>
      </c>
      <c r="T2135" s="160">
        <v>68192</v>
      </c>
      <c r="U2135" s="160">
        <v>6819.2</v>
      </c>
      <c r="V2135" s="171">
        <v>0.1</v>
      </c>
      <c r="W2135" s="164">
        <v>34096</v>
      </c>
      <c r="X2135" s="160">
        <v>0.5</v>
      </c>
      <c r="Y2135" s="160">
        <v>20457.6</v>
      </c>
      <c r="Z2135" s="177">
        <v>0.3</v>
      </c>
      <c r="AA2135" s="160">
        <v>13638.4</v>
      </c>
      <c r="AB2135" s="160">
        <v>0.2</v>
      </c>
      <c r="AC2135" s="160">
        <v>27276.8</v>
      </c>
      <c r="AD2135" s="202">
        <v>0.4</v>
      </c>
      <c r="AE2135" s="147">
        <v>6819.2</v>
      </c>
      <c r="AF2135" s="203" t="s">
        <v>4968</v>
      </c>
      <c r="AH2135" s="34" t="s">
        <v>53</v>
      </c>
    </row>
    <row r="2136" s="114" customFormat="1" ht="132" spans="1:34">
      <c r="A2136" s="37">
        <v>72</v>
      </c>
      <c r="B2136" s="37" t="s">
        <v>52</v>
      </c>
      <c r="C2136" s="34" t="s">
        <v>5107</v>
      </c>
      <c r="D2136" s="34" t="s">
        <v>53</v>
      </c>
      <c r="E2136" s="34" t="s">
        <v>3786</v>
      </c>
      <c r="F2136" s="34" t="s">
        <v>3786</v>
      </c>
      <c r="G2136" s="34" t="s">
        <v>115</v>
      </c>
      <c r="H2136" s="34" t="s">
        <v>5276</v>
      </c>
      <c r="I2136" s="34" t="s">
        <v>5277</v>
      </c>
      <c r="J2136" s="162" t="s">
        <v>5277</v>
      </c>
      <c r="K2136" s="163" t="s">
        <v>5278</v>
      </c>
      <c r="L2136" s="34" t="s">
        <v>5115</v>
      </c>
      <c r="M2136" s="167" t="s">
        <v>5279</v>
      </c>
      <c r="N2136" s="251">
        <v>45931</v>
      </c>
      <c r="O2136" s="167" t="s">
        <v>5280</v>
      </c>
      <c r="P2136" s="163">
        <v>10.13</v>
      </c>
      <c r="Q2136" s="163">
        <v>5000</v>
      </c>
      <c r="R2136" s="175">
        <v>0.08</v>
      </c>
      <c r="S2136" s="176">
        <v>400</v>
      </c>
      <c r="T2136" s="160">
        <v>4052</v>
      </c>
      <c r="U2136" s="160">
        <v>405.2</v>
      </c>
      <c r="V2136" s="171">
        <v>0.1</v>
      </c>
      <c r="W2136" s="164">
        <v>2026</v>
      </c>
      <c r="X2136" s="160">
        <v>0.5</v>
      </c>
      <c r="Y2136" s="160">
        <v>1215.6</v>
      </c>
      <c r="Z2136" s="177">
        <v>0.3</v>
      </c>
      <c r="AA2136" s="160">
        <v>810.4</v>
      </c>
      <c r="AB2136" s="160">
        <v>0.2</v>
      </c>
      <c r="AC2136" s="160">
        <v>1620.8</v>
      </c>
      <c r="AD2136" s="202">
        <v>0.4</v>
      </c>
      <c r="AE2136" s="147">
        <v>405.2</v>
      </c>
      <c r="AF2136" s="203" t="s">
        <v>4968</v>
      </c>
      <c r="AH2136" s="34" t="s">
        <v>53</v>
      </c>
    </row>
    <row r="2137" s="114" customFormat="1" ht="132" spans="1:34">
      <c r="A2137" s="37">
        <v>73</v>
      </c>
      <c r="B2137" s="37" t="s">
        <v>52</v>
      </c>
      <c r="C2137" s="34" t="s">
        <v>5107</v>
      </c>
      <c r="D2137" s="34" t="s">
        <v>53</v>
      </c>
      <c r="E2137" s="34" t="s">
        <v>342</v>
      </c>
      <c r="F2137" s="34" t="s">
        <v>342</v>
      </c>
      <c r="G2137" s="34" t="s">
        <v>115</v>
      </c>
      <c r="H2137" s="34" t="s">
        <v>5281</v>
      </c>
      <c r="I2137" s="34" t="s">
        <v>5282</v>
      </c>
      <c r="J2137" s="162" t="s">
        <v>5282</v>
      </c>
      <c r="K2137" s="163" t="s">
        <v>5283</v>
      </c>
      <c r="L2137" s="34" t="s">
        <v>5115</v>
      </c>
      <c r="M2137" s="167" t="s">
        <v>5284</v>
      </c>
      <c r="N2137" s="251">
        <v>45932</v>
      </c>
      <c r="O2137" s="167" t="s">
        <v>5285</v>
      </c>
      <c r="P2137" s="163">
        <v>15.5</v>
      </c>
      <c r="Q2137" s="163">
        <v>5000</v>
      </c>
      <c r="R2137" s="175">
        <v>0.08</v>
      </c>
      <c r="S2137" s="176">
        <v>400</v>
      </c>
      <c r="T2137" s="160">
        <v>6200</v>
      </c>
      <c r="U2137" s="160">
        <v>620</v>
      </c>
      <c r="V2137" s="171">
        <v>0.1</v>
      </c>
      <c r="W2137" s="164">
        <v>3100</v>
      </c>
      <c r="X2137" s="160">
        <v>0.5</v>
      </c>
      <c r="Y2137" s="160">
        <v>1860</v>
      </c>
      <c r="Z2137" s="177">
        <v>0.3</v>
      </c>
      <c r="AA2137" s="160">
        <v>1240</v>
      </c>
      <c r="AB2137" s="160">
        <v>0.2</v>
      </c>
      <c r="AC2137" s="160">
        <v>2480</v>
      </c>
      <c r="AD2137" s="202">
        <v>0.4</v>
      </c>
      <c r="AE2137" s="147">
        <v>620</v>
      </c>
      <c r="AF2137" s="203" t="s">
        <v>4968</v>
      </c>
      <c r="AH2137" s="34" t="s">
        <v>53</v>
      </c>
    </row>
    <row r="2138" s="114" customFormat="1" ht="132" spans="1:34">
      <c r="A2138" s="37">
        <v>74</v>
      </c>
      <c r="B2138" s="37" t="s">
        <v>52</v>
      </c>
      <c r="C2138" s="34" t="s">
        <v>4969</v>
      </c>
      <c r="D2138" s="34" t="s">
        <v>53</v>
      </c>
      <c r="E2138" s="34" t="s">
        <v>5121</v>
      </c>
      <c r="F2138" s="34" t="s">
        <v>5121</v>
      </c>
      <c r="G2138" s="34" t="s">
        <v>115</v>
      </c>
      <c r="H2138" s="34" t="s">
        <v>5286</v>
      </c>
      <c r="I2138" s="34" t="s">
        <v>5287</v>
      </c>
      <c r="J2138" s="162" t="s">
        <v>5287</v>
      </c>
      <c r="K2138" s="163" t="s">
        <v>5288</v>
      </c>
      <c r="L2138" s="34" t="s">
        <v>5063</v>
      </c>
      <c r="M2138" s="167" t="s">
        <v>5289</v>
      </c>
      <c r="N2138" s="251">
        <v>45944</v>
      </c>
      <c r="O2138" s="167" t="s">
        <v>5290</v>
      </c>
      <c r="P2138" s="163">
        <v>17.9</v>
      </c>
      <c r="Q2138" s="163">
        <v>15000</v>
      </c>
      <c r="R2138" s="175">
        <v>0.08</v>
      </c>
      <c r="S2138" s="176">
        <v>1200</v>
      </c>
      <c r="T2138" s="160">
        <v>21480</v>
      </c>
      <c r="U2138" s="160">
        <v>2148</v>
      </c>
      <c r="V2138" s="171">
        <v>0.1</v>
      </c>
      <c r="W2138" s="164">
        <v>10740</v>
      </c>
      <c r="X2138" s="160">
        <v>0.5</v>
      </c>
      <c r="Y2138" s="160">
        <v>6444</v>
      </c>
      <c r="Z2138" s="177">
        <v>0.3</v>
      </c>
      <c r="AA2138" s="160">
        <v>4296</v>
      </c>
      <c r="AB2138" s="160">
        <v>0.2</v>
      </c>
      <c r="AC2138" s="160">
        <v>8592</v>
      </c>
      <c r="AD2138" s="202">
        <v>0.4</v>
      </c>
      <c r="AE2138" s="147">
        <v>2148</v>
      </c>
      <c r="AF2138" s="203" t="s">
        <v>4968</v>
      </c>
      <c r="AH2138" s="34" t="s">
        <v>53</v>
      </c>
    </row>
    <row r="2139" s="114" customFormat="1" ht="132" spans="1:34">
      <c r="A2139" s="37">
        <v>75</v>
      </c>
      <c r="B2139" s="37" t="s">
        <v>52</v>
      </c>
      <c r="C2139" s="34" t="s">
        <v>4969</v>
      </c>
      <c r="D2139" s="34" t="s">
        <v>53</v>
      </c>
      <c r="E2139" s="34" t="s">
        <v>242</v>
      </c>
      <c r="F2139" s="34" t="s">
        <v>242</v>
      </c>
      <c r="G2139" s="34" t="s">
        <v>115</v>
      </c>
      <c r="H2139" s="34" t="s">
        <v>5291</v>
      </c>
      <c r="I2139" s="34" t="s">
        <v>5292</v>
      </c>
      <c r="J2139" s="162" t="s">
        <v>5292</v>
      </c>
      <c r="K2139" s="163" t="s">
        <v>5293</v>
      </c>
      <c r="L2139" s="34" t="s">
        <v>5063</v>
      </c>
      <c r="M2139" s="167" t="s">
        <v>5289</v>
      </c>
      <c r="N2139" s="251">
        <v>45944</v>
      </c>
      <c r="O2139" s="167" t="s">
        <v>5290</v>
      </c>
      <c r="P2139" s="163">
        <v>24.2</v>
      </c>
      <c r="Q2139" s="163">
        <v>15000</v>
      </c>
      <c r="R2139" s="175">
        <v>0.08</v>
      </c>
      <c r="S2139" s="176">
        <v>1200</v>
      </c>
      <c r="T2139" s="160">
        <v>29040</v>
      </c>
      <c r="U2139" s="160">
        <v>2904</v>
      </c>
      <c r="V2139" s="171">
        <v>0.1</v>
      </c>
      <c r="W2139" s="164">
        <v>14520</v>
      </c>
      <c r="X2139" s="160">
        <v>0.5</v>
      </c>
      <c r="Y2139" s="160">
        <v>8712</v>
      </c>
      <c r="Z2139" s="177">
        <v>0.3</v>
      </c>
      <c r="AA2139" s="160">
        <v>5808</v>
      </c>
      <c r="AB2139" s="160">
        <v>0.2</v>
      </c>
      <c r="AC2139" s="160">
        <v>11616</v>
      </c>
      <c r="AD2139" s="202">
        <v>0.4</v>
      </c>
      <c r="AE2139" s="147">
        <v>2904</v>
      </c>
      <c r="AF2139" s="203" t="s">
        <v>4968</v>
      </c>
      <c r="AH2139" s="34" t="s">
        <v>53</v>
      </c>
    </row>
    <row r="2140" s="114" customFormat="1" ht="132" spans="1:34">
      <c r="A2140" s="37">
        <v>76</v>
      </c>
      <c r="B2140" s="37" t="s">
        <v>52</v>
      </c>
      <c r="C2140" s="34" t="s">
        <v>4969</v>
      </c>
      <c r="D2140" s="34" t="s">
        <v>53</v>
      </c>
      <c r="E2140" s="34" t="s">
        <v>5121</v>
      </c>
      <c r="F2140" s="34" t="s">
        <v>5121</v>
      </c>
      <c r="G2140" s="34" t="s">
        <v>115</v>
      </c>
      <c r="H2140" s="34" t="s">
        <v>5294</v>
      </c>
      <c r="I2140" s="34" t="s">
        <v>5295</v>
      </c>
      <c r="J2140" s="162" t="s">
        <v>5295</v>
      </c>
      <c r="K2140" s="163" t="s">
        <v>5296</v>
      </c>
      <c r="L2140" s="34" t="s">
        <v>5063</v>
      </c>
      <c r="M2140" s="167" t="s">
        <v>5297</v>
      </c>
      <c r="N2140" s="251">
        <v>45950</v>
      </c>
      <c r="O2140" s="167" t="s">
        <v>5298</v>
      </c>
      <c r="P2140" s="163">
        <v>165.7</v>
      </c>
      <c r="Q2140" s="163">
        <v>15000</v>
      </c>
      <c r="R2140" s="175">
        <v>0.1</v>
      </c>
      <c r="S2140" s="176">
        <v>1500</v>
      </c>
      <c r="T2140" s="160">
        <v>248550</v>
      </c>
      <c r="U2140" s="160">
        <v>24855</v>
      </c>
      <c r="V2140" s="171">
        <v>0.1</v>
      </c>
      <c r="W2140" s="164">
        <v>124275</v>
      </c>
      <c r="X2140" s="160">
        <v>0.5</v>
      </c>
      <c r="Y2140" s="160">
        <v>74565</v>
      </c>
      <c r="Z2140" s="177">
        <v>0.3</v>
      </c>
      <c r="AA2140" s="160">
        <v>49710</v>
      </c>
      <c r="AB2140" s="160">
        <v>0.2</v>
      </c>
      <c r="AC2140" s="160">
        <v>99420</v>
      </c>
      <c r="AD2140" s="202">
        <v>0.4</v>
      </c>
      <c r="AE2140" s="147">
        <v>24855</v>
      </c>
      <c r="AF2140" s="203" t="s">
        <v>4968</v>
      </c>
      <c r="AH2140" s="34" t="s">
        <v>53</v>
      </c>
    </row>
    <row r="2141" s="114" customFormat="1" ht="132" spans="1:34">
      <c r="A2141" s="37">
        <v>77</v>
      </c>
      <c r="B2141" s="37" t="s">
        <v>52</v>
      </c>
      <c r="C2141" s="34" t="s">
        <v>4969</v>
      </c>
      <c r="D2141" s="34" t="s">
        <v>53</v>
      </c>
      <c r="E2141" s="34" t="s">
        <v>5121</v>
      </c>
      <c r="F2141" s="34" t="s">
        <v>5121</v>
      </c>
      <c r="G2141" s="34" t="s">
        <v>115</v>
      </c>
      <c r="H2141" s="34" t="s">
        <v>5299</v>
      </c>
      <c r="I2141" s="34" t="s">
        <v>5300</v>
      </c>
      <c r="J2141" s="162" t="s">
        <v>5300</v>
      </c>
      <c r="K2141" s="163" t="s">
        <v>5301</v>
      </c>
      <c r="L2141" s="34" t="s">
        <v>5063</v>
      </c>
      <c r="M2141" s="167" t="s">
        <v>5297</v>
      </c>
      <c r="N2141" s="251">
        <v>45962</v>
      </c>
      <c r="O2141" s="167" t="s">
        <v>5302</v>
      </c>
      <c r="P2141" s="163">
        <v>127</v>
      </c>
      <c r="Q2141" s="163">
        <v>15000</v>
      </c>
      <c r="R2141" s="175">
        <v>0.1</v>
      </c>
      <c r="S2141" s="176">
        <v>1500</v>
      </c>
      <c r="T2141" s="160">
        <v>190500</v>
      </c>
      <c r="U2141" s="160">
        <v>19050</v>
      </c>
      <c r="V2141" s="171">
        <v>0.1</v>
      </c>
      <c r="W2141" s="164">
        <v>95250</v>
      </c>
      <c r="X2141" s="160">
        <v>0.5</v>
      </c>
      <c r="Y2141" s="160">
        <v>57150</v>
      </c>
      <c r="Z2141" s="177">
        <v>0.3</v>
      </c>
      <c r="AA2141" s="160">
        <v>38100</v>
      </c>
      <c r="AB2141" s="160">
        <v>0.2</v>
      </c>
      <c r="AC2141" s="160">
        <v>76200</v>
      </c>
      <c r="AD2141" s="202">
        <v>0.4</v>
      </c>
      <c r="AE2141" s="147">
        <v>19050</v>
      </c>
      <c r="AF2141" s="203" t="s">
        <v>4968</v>
      </c>
      <c r="AH2141" s="34" t="s">
        <v>53</v>
      </c>
    </row>
    <row r="2142" s="114" customFormat="1" ht="132" spans="1:34">
      <c r="A2142" s="37">
        <v>78</v>
      </c>
      <c r="B2142" s="37" t="s">
        <v>52</v>
      </c>
      <c r="C2142" s="34" t="s">
        <v>4969</v>
      </c>
      <c r="D2142" s="34" t="s">
        <v>53</v>
      </c>
      <c r="E2142" s="34" t="s">
        <v>1050</v>
      </c>
      <c r="F2142" s="34" t="s">
        <v>1050</v>
      </c>
      <c r="G2142" s="34" t="s">
        <v>115</v>
      </c>
      <c r="H2142" s="34" t="s">
        <v>5303</v>
      </c>
      <c r="I2142" s="34" t="s">
        <v>5304</v>
      </c>
      <c r="J2142" s="162" t="s">
        <v>5304</v>
      </c>
      <c r="K2142" s="163" t="s">
        <v>5305</v>
      </c>
      <c r="L2142" s="34" t="s">
        <v>5063</v>
      </c>
      <c r="M2142" s="167" t="s">
        <v>5306</v>
      </c>
      <c r="N2142" s="251">
        <v>45946</v>
      </c>
      <c r="O2142" s="167" t="s">
        <v>5307</v>
      </c>
      <c r="P2142" s="163">
        <v>77.3</v>
      </c>
      <c r="Q2142" s="163">
        <v>20000</v>
      </c>
      <c r="R2142" s="175">
        <v>0.08</v>
      </c>
      <c r="S2142" s="176">
        <v>1600</v>
      </c>
      <c r="T2142" s="160">
        <v>123680</v>
      </c>
      <c r="U2142" s="160">
        <v>12368</v>
      </c>
      <c r="V2142" s="171">
        <v>0.1</v>
      </c>
      <c r="W2142" s="164">
        <v>61840</v>
      </c>
      <c r="X2142" s="160">
        <v>0.5</v>
      </c>
      <c r="Y2142" s="160">
        <v>37104</v>
      </c>
      <c r="Z2142" s="177">
        <v>0.3</v>
      </c>
      <c r="AA2142" s="160">
        <v>24736</v>
      </c>
      <c r="AB2142" s="160">
        <v>0.2</v>
      </c>
      <c r="AC2142" s="160">
        <v>49472</v>
      </c>
      <c r="AD2142" s="202">
        <v>0.4</v>
      </c>
      <c r="AE2142" s="147">
        <v>12368</v>
      </c>
      <c r="AF2142" s="203" t="s">
        <v>4968</v>
      </c>
      <c r="AH2142" s="34" t="s">
        <v>53</v>
      </c>
    </row>
    <row r="2143" s="114" customFormat="1" ht="132" spans="1:34">
      <c r="A2143" s="37">
        <v>79</v>
      </c>
      <c r="B2143" s="37" t="s">
        <v>52</v>
      </c>
      <c r="C2143" s="34" t="s">
        <v>4969</v>
      </c>
      <c r="D2143" s="34" t="s">
        <v>53</v>
      </c>
      <c r="E2143" s="34" t="s">
        <v>302</v>
      </c>
      <c r="F2143" s="34" t="s">
        <v>302</v>
      </c>
      <c r="G2143" s="34" t="s">
        <v>115</v>
      </c>
      <c r="H2143" s="34" t="s">
        <v>5308</v>
      </c>
      <c r="I2143" s="34" t="s">
        <v>5309</v>
      </c>
      <c r="J2143" s="162" t="s">
        <v>5309</v>
      </c>
      <c r="K2143" s="163" t="s">
        <v>5310</v>
      </c>
      <c r="L2143" s="34" t="s">
        <v>5135</v>
      </c>
      <c r="M2143" s="167" t="s">
        <v>5297</v>
      </c>
      <c r="N2143" s="251">
        <v>45962</v>
      </c>
      <c r="O2143" s="167" t="s">
        <v>5302</v>
      </c>
      <c r="P2143" s="163">
        <v>125.9</v>
      </c>
      <c r="Q2143" s="163">
        <v>20000</v>
      </c>
      <c r="R2143" s="175">
        <v>0.08</v>
      </c>
      <c r="S2143" s="176">
        <v>1600</v>
      </c>
      <c r="T2143" s="160">
        <v>201440</v>
      </c>
      <c r="U2143" s="160">
        <v>20144</v>
      </c>
      <c r="V2143" s="171">
        <v>0.1</v>
      </c>
      <c r="W2143" s="164">
        <v>100720</v>
      </c>
      <c r="X2143" s="160">
        <v>0.5</v>
      </c>
      <c r="Y2143" s="160">
        <v>60432</v>
      </c>
      <c r="Z2143" s="177">
        <v>0.3</v>
      </c>
      <c r="AA2143" s="160">
        <v>40288</v>
      </c>
      <c r="AB2143" s="160">
        <v>0.2</v>
      </c>
      <c r="AC2143" s="160">
        <v>80576</v>
      </c>
      <c r="AD2143" s="202">
        <v>0.4</v>
      </c>
      <c r="AE2143" s="147">
        <v>20144</v>
      </c>
      <c r="AF2143" s="203" t="s">
        <v>4968</v>
      </c>
      <c r="AH2143" s="34" t="s">
        <v>53</v>
      </c>
    </row>
    <row r="2144" s="114" customFormat="1" ht="132" spans="1:34">
      <c r="A2144" s="37">
        <v>80</v>
      </c>
      <c r="B2144" s="37" t="s">
        <v>52</v>
      </c>
      <c r="C2144" s="34" t="s">
        <v>4969</v>
      </c>
      <c r="D2144" s="34" t="s">
        <v>53</v>
      </c>
      <c r="E2144" s="34" t="s">
        <v>5121</v>
      </c>
      <c r="F2144" s="34" t="s">
        <v>5121</v>
      </c>
      <c r="G2144" s="34" t="s">
        <v>115</v>
      </c>
      <c r="H2144" s="34" t="s">
        <v>5311</v>
      </c>
      <c r="I2144" s="34" t="s">
        <v>5312</v>
      </c>
      <c r="J2144" s="162" t="s">
        <v>5312</v>
      </c>
      <c r="K2144" s="163" t="s">
        <v>5301</v>
      </c>
      <c r="L2144" s="34" t="s">
        <v>5063</v>
      </c>
      <c r="M2144" s="167" t="s">
        <v>5297</v>
      </c>
      <c r="N2144" s="251">
        <v>45969</v>
      </c>
      <c r="O2144" s="167" t="s">
        <v>5313</v>
      </c>
      <c r="P2144" s="163">
        <v>127.8</v>
      </c>
      <c r="Q2144" s="163">
        <v>15000</v>
      </c>
      <c r="R2144" s="175">
        <v>0.1</v>
      </c>
      <c r="S2144" s="176">
        <v>1500</v>
      </c>
      <c r="T2144" s="160">
        <v>191700</v>
      </c>
      <c r="U2144" s="160">
        <v>19170</v>
      </c>
      <c r="V2144" s="171">
        <v>0.1</v>
      </c>
      <c r="W2144" s="164">
        <v>95850</v>
      </c>
      <c r="X2144" s="160">
        <v>0.5</v>
      </c>
      <c r="Y2144" s="160">
        <v>57510</v>
      </c>
      <c r="Z2144" s="177">
        <v>0.3</v>
      </c>
      <c r="AA2144" s="160">
        <v>38340</v>
      </c>
      <c r="AB2144" s="160">
        <v>0.2</v>
      </c>
      <c r="AC2144" s="160">
        <v>76680</v>
      </c>
      <c r="AD2144" s="202">
        <v>0.4</v>
      </c>
      <c r="AE2144" s="147">
        <v>19170</v>
      </c>
      <c r="AF2144" s="203" t="s">
        <v>4968</v>
      </c>
      <c r="AH2144" s="34" t="s">
        <v>53</v>
      </c>
    </row>
    <row r="2145" s="114" customFormat="1" ht="132" spans="1:34">
      <c r="A2145" s="37">
        <v>81</v>
      </c>
      <c r="B2145" s="37" t="s">
        <v>52</v>
      </c>
      <c r="C2145" s="34" t="s">
        <v>4969</v>
      </c>
      <c r="D2145" s="34" t="s">
        <v>53</v>
      </c>
      <c r="E2145" s="34" t="s">
        <v>5121</v>
      </c>
      <c r="F2145" s="34" t="s">
        <v>5121</v>
      </c>
      <c r="G2145" s="34" t="s">
        <v>115</v>
      </c>
      <c r="H2145" s="34" t="s">
        <v>5314</v>
      </c>
      <c r="I2145" s="34" t="s">
        <v>5315</v>
      </c>
      <c r="J2145" s="162" t="s">
        <v>5315</v>
      </c>
      <c r="K2145" s="163" t="s">
        <v>5316</v>
      </c>
      <c r="L2145" s="34" t="s">
        <v>5063</v>
      </c>
      <c r="M2145" s="167" t="s">
        <v>5317</v>
      </c>
      <c r="N2145" s="251">
        <v>45969</v>
      </c>
      <c r="O2145" s="167" t="s">
        <v>5313</v>
      </c>
      <c r="P2145" s="163">
        <v>26.4</v>
      </c>
      <c r="Q2145" s="163">
        <v>15000</v>
      </c>
      <c r="R2145" s="175">
        <v>0.1</v>
      </c>
      <c r="S2145" s="176">
        <v>1500</v>
      </c>
      <c r="T2145" s="160">
        <v>39600</v>
      </c>
      <c r="U2145" s="160">
        <v>3960</v>
      </c>
      <c r="V2145" s="171">
        <v>0.1</v>
      </c>
      <c r="W2145" s="164">
        <v>19800</v>
      </c>
      <c r="X2145" s="160">
        <v>0.5</v>
      </c>
      <c r="Y2145" s="160">
        <v>11880</v>
      </c>
      <c r="Z2145" s="177">
        <v>0.3</v>
      </c>
      <c r="AA2145" s="160">
        <v>7920</v>
      </c>
      <c r="AB2145" s="160">
        <v>0.2</v>
      </c>
      <c r="AC2145" s="160">
        <v>15840</v>
      </c>
      <c r="AD2145" s="202">
        <v>0.4</v>
      </c>
      <c r="AE2145" s="147">
        <v>3960</v>
      </c>
      <c r="AF2145" s="203" t="s">
        <v>4968</v>
      </c>
      <c r="AH2145" s="34" t="s">
        <v>53</v>
      </c>
    </row>
    <row r="2146" s="114" customFormat="1" ht="132" spans="1:34">
      <c r="A2146" s="37">
        <v>82</v>
      </c>
      <c r="B2146" s="37" t="s">
        <v>52</v>
      </c>
      <c r="C2146" s="34" t="s">
        <v>5142</v>
      </c>
      <c r="D2146" s="34" t="s">
        <v>53</v>
      </c>
      <c r="E2146" s="34" t="s">
        <v>3786</v>
      </c>
      <c r="F2146" s="34" t="s">
        <v>3786</v>
      </c>
      <c r="G2146" s="34" t="s">
        <v>115</v>
      </c>
      <c r="H2146" s="34" t="s">
        <v>5318</v>
      </c>
      <c r="I2146" s="34" t="s">
        <v>5319</v>
      </c>
      <c r="J2146" s="162" t="s">
        <v>5319</v>
      </c>
      <c r="K2146" s="163" t="s">
        <v>5320</v>
      </c>
      <c r="L2146" s="34" t="s">
        <v>5321</v>
      </c>
      <c r="M2146" s="167" t="s">
        <v>5322</v>
      </c>
      <c r="N2146" s="251">
        <v>45974</v>
      </c>
      <c r="O2146" s="167" t="s">
        <v>5323</v>
      </c>
      <c r="P2146" s="163">
        <v>24</v>
      </c>
      <c r="Q2146" s="163">
        <v>10000</v>
      </c>
      <c r="R2146" s="175">
        <v>0.08</v>
      </c>
      <c r="S2146" s="176">
        <v>800</v>
      </c>
      <c r="T2146" s="160">
        <v>19200</v>
      </c>
      <c r="U2146" s="160">
        <v>1920</v>
      </c>
      <c r="V2146" s="171">
        <v>0.1</v>
      </c>
      <c r="W2146" s="164">
        <v>9600</v>
      </c>
      <c r="X2146" s="160">
        <v>0.5</v>
      </c>
      <c r="Y2146" s="160">
        <v>5760</v>
      </c>
      <c r="Z2146" s="177">
        <v>0.3</v>
      </c>
      <c r="AA2146" s="160">
        <v>3840</v>
      </c>
      <c r="AB2146" s="160">
        <v>0.2</v>
      </c>
      <c r="AC2146" s="160">
        <v>7680</v>
      </c>
      <c r="AD2146" s="202">
        <v>0.4</v>
      </c>
      <c r="AE2146" s="147">
        <v>1920</v>
      </c>
      <c r="AF2146" s="203" t="s">
        <v>4968</v>
      </c>
      <c r="AH2146" s="34" t="s">
        <v>53</v>
      </c>
    </row>
    <row r="2147" s="114" customFormat="1" ht="132" spans="1:34">
      <c r="A2147" s="37">
        <v>83</v>
      </c>
      <c r="B2147" s="37" t="s">
        <v>52</v>
      </c>
      <c r="C2147" s="34" t="s">
        <v>5142</v>
      </c>
      <c r="D2147" s="34" t="s">
        <v>53</v>
      </c>
      <c r="E2147" s="34" t="s">
        <v>3786</v>
      </c>
      <c r="F2147" s="34" t="s">
        <v>3786</v>
      </c>
      <c r="G2147" s="34" t="s">
        <v>115</v>
      </c>
      <c r="H2147" s="34" t="s">
        <v>5324</v>
      </c>
      <c r="I2147" s="34" t="s">
        <v>5325</v>
      </c>
      <c r="J2147" s="162" t="s">
        <v>5325</v>
      </c>
      <c r="K2147" s="163" t="s">
        <v>5326</v>
      </c>
      <c r="L2147" s="34" t="s">
        <v>5327</v>
      </c>
      <c r="M2147" s="167" t="s">
        <v>5328</v>
      </c>
      <c r="N2147" s="251">
        <v>45975</v>
      </c>
      <c r="O2147" s="167" t="s">
        <v>5329</v>
      </c>
      <c r="P2147" s="163">
        <v>64.2</v>
      </c>
      <c r="Q2147" s="163">
        <v>10000</v>
      </c>
      <c r="R2147" s="175">
        <v>0.08</v>
      </c>
      <c r="S2147" s="176">
        <v>800</v>
      </c>
      <c r="T2147" s="160">
        <v>51360</v>
      </c>
      <c r="U2147" s="160">
        <v>5136</v>
      </c>
      <c r="V2147" s="171">
        <v>0.1</v>
      </c>
      <c r="W2147" s="164">
        <v>25680</v>
      </c>
      <c r="X2147" s="160">
        <v>0.5</v>
      </c>
      <c r="Y2147" s="160">
        <v>15408</v>
      </c>
      <c r="Z2147" s="177">
        <v>0.3</v>
      </c>
      <c r="AA2147" s="160">
        <v>10272</v>
      </c>
      <c r="AB2147" s="160">
        <v>0.2</v>
      </c>
      <c r="AC2147" s="160">
        <v>20544</v>
      </c>
      <c r="AD2147" s="202">
        <v>0.4</v>
      </c>
      <c r="AE2147" s="147">
        <v>5136</v>
      </c>
      <c r="AF2147" s="203" t="s">
        <v>4968</v>
      </c>
      <c r="AH2147" s="34" t="s">
        <v>53</v>
      </c>
    </row>
    <row r="2148" s="114" customFormat="1" ht="132" spans="1:34">
      <c r="A2148" s="37">
        <v>84</v>
      </c>
      <c r="B2148" s="37" t="s">
        <v>52</v>
      </c>
      <c r="C2148" s="34" t="s">
        <v>5029</v>
      </c>
      <c r="D2148" s="34" t="s">
        <v>53</v>
      </c>
      <c r="E2148" s="34" t="s">
        <v>4059</v>
      </c>
      <c r="F2148" s="34" t="s">
        <v>4059</v>
      </c>
      <c r="G2148" s="34" t="s">
        <v>115</v>
      </c>
      <c r="H2148" s="34" t="s">
        <v>5330</v>
      </c>
      <c r="I2148" s="34" t="s">
        <v>5331</v>
      </c>
      <c r="J2148" s="162" t="s">
        <v>5331</v>
      </c>
      <c r="K2148" s="163" t="s">
        <v>5332</v>
      </c>
      <c r="L2148" s="34" t="s">
        <v>5333</v>
      </c>
      <c r="M2148" s="167" t="s">
        <v>5334</v>
      </c>
      <c r="N2148" s="251">
        <v>45979</v>
      </c>
      <c r="O2148" s="167" t="s">
        <v>5335</v>
      </c>
      <c r="P2148" s="163">
        <v>60</v>
      </c>
      <c r="Q2148" s="163">
        <v>5000</v>
      </c>
      <c r="R2148" s="175">
        <v>0.15</v>
      </c>
      <c r="S2148" s="176">
        <v>750</v>
      </c>
      <c r="T2148" s="160">
        <v>45000</v>
      </c>
      <c r="U2148" s="160">
        <v>4500</v>
      </c>
      <c r="V2148" s="171">
        <v>0.1</v>
      </c>
      <c r="W2148" s="164">
        <v>22500</v>
      </c>
      <c r="X2148" s="160">
        <v>0.5</v>
      </c>
      <c r="Y2148" s="160">
        <v>0</v>
      </c>
      <c r="Z2148" s="177">
        <v>0</v>
      </c>
      <c r="AA2148" s="160">
        <v>22500</v>
      </c>
      <c r="AB2148" s="160">
        <v>0.5</v>
      </c>
      <c r="AC2148" s="160">
        <v>18000</v>
      </c>
      <c r="AD2148" s="202">
        <v>0.4</v>
      </c>
      <c r="AE2148" s="147">
        <v>4500</v>
      </c>
      <c r="AF2148" s="203" t="s">
        <v>4968</v>
      </c>
      <c r="AH2148" s="34" t="s">
        <v>53</v>
      </c>
    </row>
    <row r="2149" s="114" customFormat="1" ht="132" spans="1:34">
      <c r="A2149" s="37">
        <v>85</v>
      </c>
      <c r="B2149" s="37" t="s">
        <v>52</v>
      </c>
      <c r="C2149" s="34" t="s">
        <v>5001</v>
      </c>
      <c r="D2149" s="34" t="s">
        <v>53</v>
      </c>
      <c r="E2149" s="34" t="s">
        <v>1050</v>
      </c>
      <c r="F2149" s="34" t="s">
        <v>1050</v>
      </c>
      <c r="G2149" s="34" t="s">
        <v>115</v>
      </c>
      <c r="H2149" s="34" t="s">
        <v>5336</v>
      </c>
      <c r="I2149" s="34" t="s">
        <v>5337</v>
      </c>
      <c r="J2149" s="162" t="s">
        <v>5337</v>
      </c>
      <c r="K2149" s="163" t="s">
        <v>5338</v>
      </c>
      <c r="L2149" s="34" t="s">
        <v>5339</v>
      </c>
      <c r="M2149" s="167" t="s">
        <v>5334</v>
      </c>
      <c r="N2149" s="251">
        <v>45979</v>
      </c>
      <c r="O2149" s="167" t="s">
        <v>5335</v>
      </c>
      <c r="P2149" s="163">
        <v>1150.06</v>
      </c>
      <c r="Q2149" s="163">
        <v>20000</v>
      </c>
      <c r="R2149" s="175">
        <v>0.08</v>
      </c>
      <c r="S2149" s="176">
        <v>1600</v>
      </c>
      <c r="T2149" s="160">
        <v>1840096</v>
      </c>
      <c r="U2149" s="160">
        <v>184009.6</v>
      </c>
      <c r="V2149" s="171">
        <v>0.1</v>
      </c>
      <c r="W2149" s="164">
        <v>920048</v>
      </c>
      <c r="X2149" s="160">
        <v>0.5</v>
      </c>
      <c r="Y2149" s="160">
        <v>552028.8</v>
      </c>
      <c r="Z2149" s="177">
        <v>0.3</v>
      </c>
      <c r="AA2149" s="160">
        <v>368019.2</v>
      </c>
      <c r="AB2149" s="160">
        <v>0.2</v>
      </c>
      <c r="AC2149" s="160">
        <v>736038.4</v>
      </c>
      <c r="AD2149" s="202">
        <v>0.4</v>
      </c>
      <c r="AE2149" s="147">
        <v>184009.6</v>
      </c>
      <c r="AF2149" s="203" t="s">
        <v>4968</v>
      </c>
      <c r="AH2149" s="34" t="s">
        <v>53</v>
      </c>
    </row>
    <row r="2150" s="114" customFormat="1" ht="132" spans="1:34">
      <c r="A2150" s="37">
        <v>86</v>
      </c>
      <c r="B2150" s="37" t="s">
        <v>52</v>
      </c>
      <c r="C2150" s="34" t="s">
        <v>5340</v>
      </c>
      <c r="D2150" s="34" t="s">
        <v>53</v>
      </c>
      <c r="E2150" s="34" t="s">
        <v>3786</v>
      </c>
      <c r="F2150" s="34" t="s">
        <v>3786</v>
      </c>
      <c r="G2150" s="34" t="s">
        <v>115</v>
      </c>
      <c r="H2150" s="34" t="s">
        <v>5341</v>
      </c>
      <c r="I2150" s="34" t="s">
        <v>5342</v>
      </c>
      <c r="J2150" s="162" t="s">
        <v>5342</v>
      </c>
      <c r="K2150" s="163" t="s">
        <v>5343</v>
      </c>
      <c r="L2150" s="34" t="s">
        <v>5344</v>
      </c>
      <c r="M2150" s="167" t="s">
        <v>5345</v>
      </c>
      <c r="N2150" s="251">
        <v>45989</v>
      </c>
      <c r="O2150" s="167" t="s">
        <v>5346</v>
      </c>
      <c r="P2150" s="163">
        <v>10</v>
      </c>
      <c r="Q2150" s="163">
        <v>10000</v>
      </c>
      <c r="R2150" s="175">
        <v>0.05</v>
      </c>
      <c r="S2150" s="176">
        <v>500</v>
      </c>
      <c r="T2150" s="160">
        <v>5000</v>
      </c>
      <c r="U2150" s="160">
        <v>500</v>
      </c>
      <c r="V2150" s="171">
        <v>0.1</v>
      </c>
      <c r="W2150" s="164">
        <v>2500</v>
      </c>
      <c r="X2150" s="160">
        <v>0.5</v>
      </c>
      <c r="Y2150" s="160">
        <v>1500</v>
      </c>
      <c r="Z2150" s="177">
        <v>0.3</v>
      </c>
      <c r="AA2150" s="160">
        <v>1000</v>
      </c>
      <c r="AB2150" s="160">
        <v>0.2</v>
      </c>
      <c r="AC2150" s="160">
        <v>2000</v>
      </c>
      <c r="AD2150" s="202">
        <v>0.4</v>
      </c>
      <c r="AE2150" s="147">
        <v>500</v>
      </c>
      <c r="AF2150" s="203" t="s">
        <v>4968</v>
      </c>
      <c r="AH2150" s="34" t="s">
        <v>53</v>
      </c>
    </row>
    <row r="2151" s="114" customFormat="1" ht="132" spans="1:34">
      <c r="A2151" s="37">
        <v>87</v>
      </c>
      <c r="B2151" s="37" t="s">
        <v>52</v>
      </c>
      <c r="C2151" s="34" t="s">
        <v>4961</v>
      </c>
      <c r="D2151" s="34" t="s">
        <v>53</v>
      </c>
      <c r="E2151" s="34" t="s">
        <v>3786</v>
      </c>
      <c r="F2151" s="34" t="s">
        <v>3786</v>
      </c>
      <c r="G2151" s="34" t="s">
        <v>115</v>
      </c>
      <c r="H2151" s="34" t="s">
        <v>5347</v>
      </c>
      <c r="I2151" s="34" t="s">
        <v>5348</v>
      </c>
      <c r="J2151" s="162" t="s">
        <v>5348</v>
      </c>
      <c r="K2151" s="163" t="s">
        <v>5349</v>
      </c>
      <c r="L2151" s="34" t="s">
        <v>5350</v>
      </c>
      <c r="M2151" s="167" t="s">
        <v>5345</v>
      </c>
      <c r="N2151" s="251">
        <v>45989</v>
      </c>
      <c r="O2151" s="167" t="s">
        <v>5346</v>
      </c>
      <c r="P2151" s="163">
        <v>74.3</v>
      </c>
      <c r="Q2151" s="163">
        <v>10000</v>
      </c>
      <c r="R2151" s="175">
        <v>0.09</v>
      </c>
      <c r="S2151" s="176">
        <v>900</v>
      </c>
      <c r="T2151" s="160">
        <v>66870</v>
      </c>
      <c r="U2151" s="160">
        <v>6687</v>
      </c>
      <c r="V2151" s="171">
        <v>0.1</v>
      </c>
      <c r="W2151" s="164">
        <v>33435</v>
      </c>
      <c r="X2151" s="160">
        <v>0.5</v>
      </c>
      <c r="Y2151" s="160">
        <v>20061</v>
      </c>
      <c r="Z2151" s="177">
        <v>0.3</v>
      </c>
      <c r="AA2151" s="160">
        <v>13374</v>
      </c>
      <c r="AB2151" s="160">
        <v>0.2</v>
      </c>
      <c r="AC2151" s="160">
        <v>26748</v>
      </c>
      <c r="AD2151" s="202">
        <v>0.4</v>
      </c>
      <c r="AE2151" s="147">
        <v>6687</v>
      </c>
      <c r="AF2151" s="203" t="s">
        <v>4968</v>
      </c>
      <c r="AH2151" s="34" t="s">
        <v>53</v>
      </c>
    </row>
    <row r="2152" s="114" customFormat="1" ht="132" spans="1:34">
      <c r="A2152" s="37">
        <v>88</v>
      </c>
      <c r="B2152" s="37" t="s">
        <v>52</v>
      </c>
      <c r="C2152" s="34" t="s">
        <v>5029</v>
      </c>
      <c r="D2152" s="34" t="s">
        <v>53</v>
      </c>
      <c r="E2152" s="34" t="s">
        <v>242</v>
      </c>
      <c r="F2152" s="34" t="s">
        <v>242</v>
      </c>
      <c r="G2152" s="34" t="s">
        <v>115</v>
      </c>
      <c r="H2152" s="34" t="s">
        <v>5351</v>
      </c>
      <c r="I2152" s="34" t="s">
        <v>5352</v>
      </c>
      <c r="J2152" s="162" t="s">
        <v>5352</v>
      </c>
      <c r="K2152" s="163" t="s">
        <v>5353</v>
      </c>
      <c r="L2152" s="34" t="s">
        <v>5333</v>
      </c>
      <c r="M2152" s="167" t="s">
        <v>5345</v>
      </c>
      <c r="N2152" s="251">
        <v>45989</v>
      </c>
      <c r="O2152" s="167" t="s">
        <v>5346</v>
      </c>
      <c r="P2152" s="163">
        <v>14</v>
      </c>
      <c r="Q2152" s="163">
        <v>15000</v>
      </c>
      <c r="R2152" s="175">
        <v>0.15</v>
      </c>
      <c r="S2152" s="176">
        <v>2250</v>
      </c>
      <c r="T2152" s="160">
        <v>31500</v>
      </c>
      <c r="U2152" s="160">
        <v>3150</v>
      </c>
      <c r="V2152" s="171">
        <v>0.1</v>
      </c>
      <c r="W2152" s="164">
        <v>15750</v>
      </c>
      <c r="X2152" s="160">
        <v>0.5</v>
      </c>
      <c r="Y2152" s="160">
        <v>0</v>
      </c>
      <c r="Z2152" s="177">
        <v>0</v>
      </c>
      <c r="AA2152" s="160">
        <v>15750</v>
      </c>
      <c r="AB2152" s="160">
        <v>0.5</v>
      </c>
      <c r="AC2152" s="160">
        <v>12600</v>
      </c>
      <c r="AD2152" s="202">
        <v>0.4</v>
      </c>
      <c r="AE2152" s="147">
        <v>3150</v>
      </c>
      <c r="AF2152" s="203" t="s">
        <v>4968</v>
      </c>
      <c r="AH2152" s="34" t="s">
        <v>53</v>
      </c>
    </row>
    <row r="2153" s="114" customFormat="1" ht="132" spans="1:34">
      <c r="A2153" s="37">
        <v>89</v>
      </c>
      <c r="B2153" s="37" t="s">
        <v>52</v>
      </c>
      <c r="C2153" s="34" t="s">
        <v>4961</v>
      </c>
      <c r="D2153" s="34" t="s">
        <v>53</v>
      </c>
      <c r="E2153" s="34" t="s">
        <v>302</v>
      </c>
      <c r="F2153" s="34" t="s">
        <v>302</v>
      </c>
      <c r="G2153" s="34" t="s">
        <v>115</v>
      </c>
      <c r="H2153" s="34" t="s">
        <v>5354</v>
      </c>
      <c r="I2153" s="34" t="s">
        <v>5355</v>
      </c>
      <c r="J2153" s="162" t="s">
        <v>5355</v>
      </c>
      <c r="K2153" s="163" t="s">
        <v>5356</v>
      </c>
      <c r="L2153" s="34" t="s">
        <v>4965</v>
      </c>
      <c r="M2153" s="167" t="s">
        <v>5357</v>
      </c>
      <c r="N2153" s="251">
        <v>45990</v>
      </c>
      <c r="O2153" s="167" t="s">
        <v>5358</v>
      </c>
      <c r="P2153" s="163">
        <v>62.18</v>
      </c>
      <c r="Q2153" s="163">
        <v>20000</v>
      </c>
      <c r="R2153" s="175">
        <v>0.05</v>
      </c>
      <c r="S2153" s="176">
        <v>1000</v>
      </c>
      <c r="T2153" s="160">
        <v>62180</v>
      </c>
      <c r="U2153" s="160">
        <v>6218</v>
      </c>
      <c r="V2153" s="171">
        <v>0.1</v>
      </c>
      <c r="W2153" s="164">
        <v>31090</v>
      </c>
      <c r="X2153" s="160">
        <v>0.5</v>
      </c>
      <c r="Y2153" s="160">
        <v>18654</v>
      </c>
      <c r="Z2153" s="177">
        <v>0.3</v>
      </c>
      <c r="AA2153" s="160">
        <v>12436</v>
      </c>
      <c r="AB2153" s="160">
        <v>0.2</v>
      </c>
      <c r="AC2153" s="160">
        <v>24872</v>
      </c>
      <c r="AD2153" s="202">
        <v>0.4</v>
      </c>
      <c r="AE2153" s="147">
        <v>6218</v>
      </c>
      <c r="AF2153" s="203" t="s">
        <v>4968</v>
      </c>
      <c r="AH2153" s="34" t="s">
        <v>53</v>
      </c>
    </row>
    <row r="2154" s="114" customFormat="1" ht="132" spans="1:34">
      <c r="A2154" s="37">
        <v>90</v>
      </c>
      <c r="B2154" s="37" t="s">
        <v>52</v>
      </c>
      <c r="C2154" s="34" t="s">
        <v>4961</v>
      </c>
      <c r="D2154" s="34" t="s">
        <v>53</v>
      </c>
      <c r="E2154" s="34" t="s">
        <v>242</v>
      </c>
      <c r="F2154" s="34" t="s">
        <v>242</v>
      </c>
      <c r="G2154" s="34" t="s">
        <v>115</v>
      </c>
      <c r="H2154" s="34" t="s">
        <v>5359</v>
      </c>
      <c r="I2154" s="34" t="s">
        <v>5360</v>
      </c>
      <c r="J2154" s="162" t="s">
        <v>5360</v>
      </c>
      <c r="K2154" s="163" t="s">
        <v>5361</v>
      </c>
      <c r="L2154" s="34" t="s">
        <v>4965</v>
      </c>
      <c r="M2154" s="167" t="s">
        <v>5357</v>
      </c>
      <c r="N2154" s="251">
        <v>45990</v>
      </c>
      <c r="O2154" s="167" t="s">
        <v>5358</v>
      </c>
      <c r="P2154" s="163">
        <v>59.05</v>
      </c>
      <c r="Q2154" s="163">
        <v>15000</v>
      </c>
      <c r="R2154" s="175">
        <v>0.05</v>
      </c>
      <c r="S2154" s="176">
        <v>750</v>
      </c>
      <c r="T2154" s="160">
        <v>44287.5</v>
      </c>
      <c r="U2154" s="160">
        <v>4428.75</v>
      </c>
      <c r="V2154" s="171">
        <v>0.1</v>
      </c>
      <c r="W2154" s="164">
        <v>22143.75</v>
      </c>
      <c r="X2154" s="160">
        <v>0.5</v>
      </c>
      <c r="Y2154" s="160">
        <v>13286.25</v>
      </c>
      <c r="Z2154" s="177">
        <v>0.3</v>
      </c>
      <c r="AA2154" s="160">
        <v>8857.5</v>
      </c>
      <c r="AB2154" s="160">
        <v>0.2</v>
      </c>
      <c r="AC2154" s="160">
        <v>17715</v>
      </c>
      <c r="AD2154" s="202">
        <v>0.4</v>
      </c>
      <c r="AE2154" s="147">
        <v>4428.75</v>
      </c>
      <c r="AF2154" s="203" t="s">
        <v>4968</v>
      </c>
      <c r="AH2154" s="34" t="s">
        <v>53</v>
      </c>
    </row>
    <row r="2155" s="114" customFormat="1" ht="132" spans="1:34">
      <c r="A2155" s="37">
        <v>91</v>
      </c>
      <c r="B2155" s="37" t="s">
        <v>52</v>
      </c>
      <c r="C2155" s="34" t="s">
        <v>5362</v>
      </c>
      <c r="D2155" s="34" t="s">
        <v>53</v>
      </c>
      <c r="E2155" s="34" t="s">
        <v>3786</v>
      </c>
      <c r="F2155" s="34" t="s">
        <v>3786</v>
      </c>
      <c r="G2155" s="34" t="s">
        <v>115</v>
      </c>
      <c r="H2155" s="34" t="s">
        <v>5363</v>
      </c>
      <c r="I2155" s="34" t="s">
        <v>5364</v>
      </c>
      <c r="J2155" s="162" t="s">
        <v>5364</v>
      </c>
      <c r="K2155" s="163" t="s">
        <v>5365</v>
      </c>
      <c r="L2155" s="34" t="s">
        <v>5366</v>
      </c>
      <c r="M2155" s="167" t="s">
        <v>5367</v>
      </c>
      <c r="N2155" s="251">
        <v>45997</v>
      </c>
      <c r="O2155" s="167" t="s">
        <v>5368</v>
      </c>
      <c r="P2155" s="163">
        <v>20</v>
      </c>
      <c r="Q2155" s="163">
        <v>10000</v>
      </c>
      <c r="R2155" s="175">
        <v>0.05</v>
      </c>
      <c r="S2155" s="176">
        <v>500</v>
      </c>
      <c r="T2155" s="160">
        <v>10000</v>
      </c>
      <c r="U2155" s="160">
        <v>1000</v>
      </c>
      <c r="V2155" s="171">
        <v>0.1</v>
      </c>
      <c r="W2155" s="164">
        <v>5000</v>
      </c>
      <c r="X2155" s="160">
        <v>0.5</v>
      </c>
      <c r="Y2155" s="160">
        <v>3000</v>
      </c>
      <c r="Z2155" s="177">
        <v>0.3</v>
      </c>
      <c r="AA2155" s="160">
        <v>2000</v>
      </c>
      <c r="AB2155" s="160">
        <v>0.2</v>
      </c>
      <c r="AC2155" s="160">
        <v>4000</v>
      </c>
      <c r="AD2155" s="202">
        <v>0.4</v>
      </c>
      <c r="AE2155" s="147">
        <v>1000</v>
      </c>
      <c r="AF2155" s="203" t="s">
        <v>4968</v>
      </c>
      <c r="AH2155" s="34" t="s">
        <v>53</v>
      </c>
    </row>
    <row r="2156" s="114" customFormat="1" ht="132" spans="1:34">
      <c r="A2156" s="37">
        <v>92</v>
      </c>
      <c r="B2156" s="37" t="s">
        <v>52</v>
      </c>
      <c r="C2156" s="34" t="s">
        <v>5107</v>
      </c>
      <c r="D2156" s="34" t="s">
        <v>53</v>
      </c>
      <c r="E2156" s="34" t="s">
        <v>3786</v>
      </c>
      <c r="F2156" s="34" t="s">
        <v>3786</v>
      </c>
      <c r="G2156" s="34" t="s">
        <v>115</v>
      </c>
      <c r="H2156" s="34" t="s">
        <v>5369</v>
      </c>
      <c r="I2156" s="34" t="s">
        <v>5370</v>
      </c>
      <c r="J2156" s="162" t="s">
        <v>5370</v>
      </c>
      <c r="K2156" s="163" t="s">
        <v>5371</v>
      </c>
      <c r="L2156" s="34" t="s">
        <v>5115</v>
      </c>
      <c r="M2156" s="167" t="s">
        <v>5372</v>
      </c>
      <c r="N2156" s="251">
        <v>45997</v>
      </c>
      <c r="O2156" s="167" t="s">
        <v>5368</v>
      </c>
      <c r="P2156" s="163">
        <v>15.1</v>
      </c>
      <c r="Q2156" s="163">
        <v>10000</v>
      </c>
      <c r="R2156" s="175">
        <v>0.08</v>
      </c>
      <c r="S2156" s="176">
        <v>800</v>
      </c>
      <c r="T2156" s="160">
        <v>12080</v>
      </c>
      <c r="U2156" s="160">
        <v>1208</v>
      </c>
      <c r="V2156" s="171">
        <v>0.1</v>
      </c>
      <c r="W2156" s="164">
        <v>6040</v>
      </c>
      <c r="X2156" s="160">
        <v>0.5</v>
      </c>
      <c r="Y2156" s="160">
        <v>3624</v>
      </c>
      <c r="Z2156" s="177">
        <v>0.3</v>
      </c>
      <c r="AA2156" s="160">
        <v>2416</v>
      </c>
      <c r="AB2156" s="160">
        <v>0.2</v>
      </c>
      <c r="AC2156" s="160">
        <v>4832</v>
      </c>
      <c r="AD2156" s="202">
        <v>0.4</v>
      </c>
      <c r="AE2156" s="147">
        <v>1208</v>
      </c>
      <c r="AF2156" s="203" t="s">
        <v>4968</v>
      </c>
      <c r="AH2156" s="34" t="s">
        <v>53</v>
      </c>
    </row>
    <row r="2157" s="114" customFormat="1" ht="132" spans="1:34">
      <c r="A2157" s="37">
        <v>93</v>
      </c>
      <c r="B2157" s="37" t="s">
        <v>52</v>
      </c>
      <c r="C2157" s="34" t="s">
        <v>5107</v>
      </c>
      <c r="D2157" s="34" t="s">
        <v>53</v>
      </c>
      <c r="E2157" s="34" t="s">
        <v>242</v>
      </c>
      <c r="F2157" s="34" t="s">
        <v>242</v>
      </c>
      <c r="G2157" s="34" t="s">
        <v>115</v>
      </c>
      <c r="H2157" s="34" t="s">
        <v>5373</v>
      </c>
      <c r="I2157" s="34" t="s">
        <v>5374</v>
      </c>
      <c r="J2157" s="162" t="s">
        <v>5374</v>
      </c>
      <c r="K2157" s="163" t="s">
        <v>5375</v>
      </c>
      <c r="L2157" s="34" t="s">
        <v>5115</v>
      </c>
      <c r="M2157" s="167" t="s">
        <v>5372</v>
      </c>
      <c r="N2157" s="251">
        <v>45997</v>
      </c>
      <c r="O2157" s="167" t="s">
        <v>5368</v>
      </c>
      <c r="P2157" s="163">
        <v>8.62</v>
      </c>
      <c r="Q2157" s="163">
        <v>15000</v>
      </c>
      <c r="R2157" s="175">
        <v>0.08</v>
      </c>
      <c r="S2157" s="176">
        <v>1200</v>
      </c>
      <c r="T2157" s="160">
        <v>10344</v>
      </c>
      <c r="U2157" s="160">
        <v>1034.4</v>
      </c>
      <c r="V2157" s="171">
        <v>0.1</v>
      </c>
      <c r="W2157" s="164">
        <v>5172</v>
      </c>
      <c r="X2157" s="160">
        <v>0.5</v>
      </c>
      <c r="Y2157" s="160">
        <v>3103.2</v>
      </c>
      <c r="Z2157" s="177">
        <v>0.3</v>
      </c>
      <c r="AA2157" s="160">
        <v>2068.8</v>
      </c>
      <c r="AB2157" s="160">
        <v>0.2</v>
      </c>
      <c r="AC2157" s="160">
        <v>4137.6</v>
      </c>
      <c r="AD2157" s="202">
        <v>0.4</v>
      </c>
      <c r="AE2157" s="147">
        <v>1034.4</v>
      </c>
      <c r="AF2157" s="203" t="s">
        <v>4968</v>
      </c>
      <c r="AH2157" s="34" t="s">
        <v>53</v>
      </c>
    </row>
    <row r="2158" s="114" customFormat="1" ht="132" spans="1:34">
      <c r="A2158" s="37">
        <v>94</v>
      </c>
      <c r="B2158" s="37" t="s">
        <v>52</v>
      </c>
      <c r="C2158" s="34" t="s">
        <v>5107</v>
      </c>
      <c r="D2158" s="34" t="s">
        <v>53</v>
      </c>
      <c r="E2158" s="34" t="s">
        <v>5231</v>
      </c>
      <c r="F2158" s="34" t="s">
        <v>5231</v>
      </c>
      <c r="G2158" s="34" t="s">
        <v>115</v>
      </c>
      <c r="H2158" s="34" t="s">
        <v>5376</v>
      </c>
      <c r="I2158" s="34" t="s">
        <v>5233</v>
      </c>
      <c r="J2158" s="162" t="s">
        <v>5233</v>
      </c>
      <c r="K2158" s="163" t="s">
        <v>5234</v>
      </c>
      <c r="L2158" s="34" t="s">
        <v>5115</v>
      </c>
      <c r="M2158" s="167" t="s">
        <v>5372</v>
      </c>
      <c r="N2158" s="251">
        <v>45997</v>
      </c>
      <c r="O2158" s="167" t="s">
        <v>5368</v>
      </c>
      <c r="P2158" s="163">
        <v>17.51</v>
      </c>
      <c r="Q2158" s="163">
        <v>10000</v>
      </c>
      <c r="R2158" s="175">
        <v>0.08</v>
      </c>
      <c r="S2158" s="176">
        <v>800</v>
      </c>
      <c r="T2158" s="160">
        <v>14008</v>
      </c>
      <c r="U2158" s="160">
        <v>1400.8</v>
      </c>
      <c r="V2158" s="171">
        <v>0.1</v>
      </c>
      <c r="W2158" s="164">
        <v>7004</v>
      </c>
      <c r="X2158" s="160">
        <v>0.5</v>
      </c>
      <c r="Y2158" s="160">
        <v>4202.4</v>
      </c>
      <c r="Z2158" s="177">
        <v>0.3</v>
      </c>
      <c r="AA2158" s="160">
        <v>2801.6</v>
      </c>
      <c r="AB2158" s="160">
        <v>0.2</v>
      </c>
      <c r="AC2158" s="160">
        <v>5603.2</v>
      </c>
      <c r="AD2158" s="202">
        <v>0.4</v>
      </c>
      <c r="AE2158" s="147">
        <v>1400.8</v>
      </c>
      <c r="AF2158" s="203" t="s">
        <v>4968</v>
      </c>
      <c r="AH2158" s="34" t="s">
        <v>53</v>
      </c>
    </row>
    <row r="2159" s="114" customFormat="1" ht="132" spans="1:34">
      <c r="A2159" s="37">
        <v>95</v>
      </c>
      <c r="B2159" s="37" t="s">
        <v>52</v>
      </c>
      <c r="C2159" s="34" t="s">
        <v>5029</v>
      </c>
      <c r="D2159" s="34" t="s">
        <v>53</v>
      </c>
      <c r="E2159" s="34" t="s">
        <v>3790</v>
      </c>
      <c r="F2159" s="34" t="s">
        <v>3790</v>
      </c>
      <c r="G2159" s="34" t="s">
        <v>115</v>
      </c>
      <c r="H2159" s="34" t="s">
        <v>5377</v>
      </c>
      <c r="I2159" s="34" t="s">
        <v>5378</v>
      </c>
      <c r="J2159" s="162" t="s">
        <v>5378</v>
      </c>
      <c r="K2159" s="163" t="s">
        <v>5379</v>
      </c>
      <c r="L2159" s="34" t="s">
        <v>5380</v>
      </c>
      <c r="M2159" s="167" t="s">
        <v>5381</v>
      </c>
      <c r="N2159" s="251">
        <v>45997</v>
      </c>
      <c r="O2159" s="167" t="s">
        <v>5368</v>
      </c>
      <c r="P2159" s="163">
        <v>86</v>
      </c>
      <c r="Q2159" s="163">
        <v>5000</v>
      </c>
      <c r="R2159" s="175">
        <v>0.04</v>
      </c>
      <c r="S2159" s="176">
        <v>200</v>
      </c>
      <c r="T2159" s="160">
        <v>17200</v>
      </c>
      <c r="U2159" s="160">
        <v>1720</v>
      </c>
      <c r="V2159" s="171">
        <v>0.1</v>
      </c>
      <c r="W2159" s="164">
        <v>8600</v>
      </c>
      <c r="X2159" s="160">
        <v>0.5</v>
      </c>
      <c r="Y2159" s="160">
        <v>0</v>
      </c>
      <c r="Z2159" s="177">
        <v>0</v>
      </c>
      <c r="AA2159" s="160">
        <v>8600</v>
      </c>
      <c r="AB2159" s="160">
        <v>0.5</v>
      </c>
      <c r="AC2159" s="160">
        <v>6880</v>
      </c>
      <c r="AD2159" s="202">
        <v>0.4</v>
      </c>
      <c r="AE2159" s="147">
        <v>1720</v>
      </c>
      <c r="AF2159" s="203" t="s">
        <v>4968</v>
      </c>
      <c r="AH2159" s="34" t="s">
        <v>53</v>
      </c>
    </row>
    <row r="2160" s="114" customFormat="1" ht="132" spans="1:34">
      <c r="A2160" s="37">
        <v>96</v>
      </c>
      <c r="B2160" s="37" t="s">
        <v>52</v>
      </c>
      <c r="C2160" s="34" t="s">
        <v>5029</v>
      </c>
      <c r="D2160" s="34" t="s">
        <v>53</v>
      </c>
      <c r="E2160" s="34" t="s">
        <v>3790</v>
      </c>
      <c r="F2160" s="34" t="s">
        <v>3790</v>
      </c>
      <c r="G2160" s="34" t="s">
        <v>115</v>
      </c>
      <c r="H2160" s="34" t="s">
        <v>5382</v>
      </c>
      <c r="I2160" s="34" t="s">
        <v>5383</v>
      </c>
      <c r="J2160" s="162" t="s">
        <v>5383</v>
      </c>
      <c r="K2160" s="163" t="s">
        <v>5384</v>
      </c>
      <c r="L2160" s="34" t="s">
        <v>5380</v>
      </c>
      <c r="M2160" s="167" t="s">
        <v>5381</v>
      </c>
      <c r="N2160" s="251">
        <v>45997</v>
      </c>
      <c r="O2160" s="167" t="s">
        <v>5368</v>
      </c>
      <c r="P2160" s="163">
        <v>96</v>
      </c>
      <c r="Q2160" s="163">
        <v>5000</v>
      </c>
      <c r="R2160" s="175">
        <v>0.04</v>
      </c>
      <c r="S2160" s="176">
        <v>200</v>
      </c>
      <c r="T2160" s="160">
        <v>19200</v>
      </c>
      <c r="U2160" s="160">
        <v>1920</v>
      </c>
      <c r="V2160" s="171">
        <v>0.1</v>
      </c>
      <c r="W2160" s="164">
        <v>9600</v>
      </c>
      <c r="X2160" s="160">
        <v>0.5</v>
      </c>
      <c r="Y2160" s="160">
        <v>0</v>
      </c>
      <c r="Z2160" s="177">
        <v>0</v>
      </c>
      <c r="AA2160" s="160">
        <v>9600</v>
      </c>
      <c r="AB2160" s="160">
        <v>0.5</v>
      </c>
      <c r="AC2160" s="160">
        <v>7680</v>
      </c>
      <c r="AD2160" s="202">
        <v>0.4</v>
      </c>
      <c r="AE2160" s="147">
        <v>1920</v>
      </c>
      <c r="AF2160" s="203" t="s">
        <v>4968</v>
      </c>
      <c r="AH2160" s="34" t="s">
        <v>53</v>
      </c>
    </row>
    <row r="2161" s="114" customFormat="1" ht="132" spans="1:34">
      <c r="A2161" s="37">
        <v>97</v>
      </c>
      <c r="B2161" s="37" t="s">
        <v>52</v>
      </c>
      <c r="C2161" s="34" t="s">
        <v>5385</v>
      </c>
      <c r="D2161" s="34" t="s">
        <v>53</v>
      </c>
      <c r="E2161" s="34" t="s">
        <v>302</v>
      </c>
      <c r="F2161" s="34" t="s">
        <v>302</v>
      </c>
      <c r="G2161" s="34" t="s">
        <v>115</v>
      </c>
      <c r="H2161" s="34" t="s">
        <v>5386</v>
      </c>
      <c r="I2161" s="34" t="s">
        <v>5387</v>
      </c>
      <c r="J2161" s="162" t="s">
        <v>5387</v>
      </c>
      <c r="K2161" s="163" t="s">
        <v>5388</v>
      </c>
      <c r="L2161" s="34" t="s">
        <v>5389</v>
      </c>
      <c r="M2161" s="167" t="s">
        <v>5367</v>
      </c>
      <c r="N2161" s="251">
        <v>45997</v>
      </c>
      <c r="O2161" s="167" t="s">
        <v>5368</v>
      </c>
      <c r="P2161" s="163">
        <v>80</v>
      </c>
      <c r="Q2161" s="163">
        <v>20000</v>
      </c>
      <c r="R2161" s="175">
        <v>0.05</v>
      </c>
      <c r="S2161" s="176">
        <v>1000</v>
      </c>
      <c r="T2161" s="160">
        <v>80000</v>
      </c>
      <c r="U2161" s="160">
        <v>8000</v>
      </c>
      <c r="V2161" s="171">
        <v>0.1</v>
      </c>
      <c r="W2161" s="164">
        <v>40000</v>
      </c>
      <c r="X2161" s="160">
        <v>0.5</v>
      </c>
      <c r="Y2161" s="160">
        <v>24000</v>
      </c>
      <c r="Z2161" s="177">
        <v>0.3</v>
      </c>
      <c r="AA2161" s="160">
        <v>16000</v>
      </c>
      <c r="AB2161" s="160">
        <v>0.2</v>
      </c>
      <c r="AC2161" s="160">
        <v>32000</v>
      </c>
      <c r="AD2161" s="202">
        <v>0.4</v>
      </c>
      <c r="AE2161" s="147">
        <v>8000</v>
      </c>
      <c r="AF2161" s="203" t="s">
        <v>4968</v>
      </c>
      <c r="AH2161" s="34" t="s">
        <v>53</v>
      </c>
    </row>
    <row r="2162" s="114" customFormat="1" ht="132" spans="1:34">
      <c r="A2162" s="37">
        <v>98</v>
      </c>
      <c r="B2162" s="37" t="s">
        <v>52</v>
      </c>
      <c r="C2162" s="34" t="s">
        <v>5029</v>
      </c>
      <c r="D2162" s="34" t="s">
        <v>53</v>
      </c>
      <c r="E2162" s="34" t="s">
        <v>3790</v>
      </c>
      <c r="F2162" s="34" t="s">
        <v>3790</v>
      </c>
      <c r="G2162" s="34" t="s">
        <v>115</v>
      </c>
      <c r="H2162" s="34" t="s">
        <v>5390</v>
      </c>
      <c r="I2162" s="34" t="s">
        <v>5391</v>
      </c>
      <c r="J2162" s="162" t="s">
        <v>5391</v>
      </c>
      <c r="K2162" s="163" t="s">
        <v>5384</v>
      </c>
      <c r="L2162" s="34" t="s">
        <v>5380</v>
      </c>
      <c r="M2162" s="167" t="s">
        <v>5381</v>
      </c>
      <c r="N2162" s="251">
        <v>45997</v>
      </c>
      <c r="O2162" s="167" t="s">
        <v>5368</v>
      </c>
      <c r="P2162" s="163">
        <v>120</v>
      </c>
      <c r="Q2162" s="163">
        <v>5000</v>
      </c>
      <c r="R2162" s="175">
        <v>0.04</v>
      </c>
      <c r="S2162" s="176">
        <v>200</v>
      </c>
      <c r="T2162" s="160">
        <v>24000</v>
      </c>
      <c r="U2162" s="160">
        <v>2400</v>
      </c>
      <c r="V2162" s="171">
        <v>0.1</v>
      </c>
      <c r="W2162" s="164">
        <v>12000</v>
      </c>
      <c r="X2162" s="160">
        <v>0.5</v>
      </c>
      <c r="Y2162" s="160">
        <v>0</v>
      </c>
      <c r="Z2162" s="177">
        <v>0</v>
      </c>
      <c r="AA2162" s="160">
        <v>12000</v>
      </c>
      <c r="AB2162" s="160">
        <v>0.5</v>
      </c>
      <c r="AC2162" s="160">
        <v>9600</v>
      </c>
      <c r="AD2162" s="202">
        <v>0.4</v>
      </c>
      <c r="AE2162" s="147">
        <v>2400</v>
      </c>
      <c r="AF2162" s="203" t="s">
        <v>4968</v>
      </c>
      <c r="AH2162" s="34" t="s">
        <v>53</v>
      </c>
    </row>
    <row r="2163" s="114" customFormat="1" ht="132" spans="1:34">
      <c r="A2163" s="37">
        <v>99</v>
      </c>
      <c r="B2163" s="37" t="s">
        <v>52</v>
      </c>
      <c r="C2163" s="34" t="s">
        <v>5385</v>
      </c>
      <c r="D2163" s="34" t="s">
        <v>53</v>
      </c>
      <c r="E2163" s="34" t="s">
        <v>302</v>
      </c>
      <c r="F2163" s="34" t="s">
        <v>302</v>
      </c>
      <c r="G2163" s="34" t="s">
        <v>115</v>
      </c>
      <c r="H2163" s="34" t="s">
        <v>5392</v>
      </c>
      <c r="I2163" s="34" t="s">
        <v>5393</v>
      </c>
      <c r="J2163" s="162" t="s">
        <v>5393</v>
      </c>
      <c r="K2163" s="163" t="s">
        <v>5394</v>
      </c>
      <c r="L2163" s="34" t="s">
        <v>5395</v>
      </c>
      <c r="M2163" s="167" t="s">
        <v>5367</v>
      </c>
      <c r="N2163" s="251">
        <v>45997</v>
      </c>
      <c r="O2163" s="167" t="s">
        <v>5368</v>
      </c>
      <c r="P2163" s="163">
        <v>40</v>
      </c>
      <c r="Q2163" s="163">
        <v>20000</v>
      </c>
      <c r="R2163" s="175">
        <v>0.05</v>
      </c>
      <c r="S2163" s="176">
        <v>1000</v>
      </c>
      <c r="T2163" s="160">
        <v>40000</v>
      </c>
      <c r="U2163" s="160">
        <v>4000</v>
      </c>
      <c r="V2163" s="171">
        <v>0.1</v>
      </c>
      <c r="W2163" s="164">
        <v>20000</v>
      </c>
      <c r="X2163" s="160">
        <v>0.5</v>
      </c>
      <c r="Y2163" s="160">
        <v>12000</v>
      </c>
      <c r="Z2163" s="177">
        <v>0.3</v>
      </c>
      <c r="AA2163" s="160">
        <v>8000</v>
      </c>
      <c r="AB2163" s="160">
        <v>0.2</v>
      </c>
      <c r="AC2163" s="160">
        <v>16000</v>
      </c>
      <c r="AD2163" s="202">
        <v>0.4</v>
      </c>
      <c r="AE2163" s="147">
        <v>4000</v>
      </c>
      <c r="AF2163" s="203" t="s">
        <v>4968</v>
      </c>
      <c r="AH2163" s="34" t="s">
        <v>53</v>
      </c>
    </row>
    <row r="2164" s="114" customFormat="1" ht="132" spans="1:34">
      <c r="A2164" s="37">
        <v>100</v>
      </c>
      <c r="B2164" s="37" t="s">
        <v>52</v>
      </c>
      <c r="C2164" s="34" t="s">
        <v>5029</v>
      </c>
      <c r="D2164" s="34" t="s">
        <v>53</v>
      </c>
      <c r="E2164" s="34" t="s">
        <v>3790</v>
      </c>
      <c r="F2164" s="34" t="s">
        <v>3790</v>
      </c>
      <c r="G2164" s="34" t="s">
        <v>115</v>
      </c>
      <c r="H2164" s="34" t="s">
        <v>5396</v>
      </c>
      <c r="I2164" s="34" t="s">
        <v>5397</v>
      </c>
      <c r="J2164" s="162" t="s">
        <v>5397</v>
      </c>
      <c r="K2164" s="163" t="s">
        <v>5398</v>
      </c>
      <c r="L2164" s="34" t="s">
        <v>5380</v>
      </c>
      <c r="M2164" s="167" t="s">
        <v>5381</v>
      </c>
      <c r="N2164" s="251">
        <v>45997</v>
      </c>
      <c r="O2164" s="167" t="s">
        <v>5368</v>
      </c>
      <c r="P2164" s="163">
        <v>100</v>
      </c>
      <c r="Q2164" s="163">
        <v>5000</v>
      </c>
      <c r="R2164" s="175">
        <v>0.04</v>
      </c>
      <c r="S2164" s="176">
        <v>200</v>
      </c>
      <c r="T2164" s="160">
        <v>20000</v>
      </c>
      <c r="U2164" s="160">
        <v>2000</v>
      </c>
      <c r="V2164" s="171">
        <v>0.1</v>
      </c>
      <c r="W2164" s="164">
        <v>10000</v>
      </c>
      <c r="X2164" s="160">
        <v>0.5</v>
      </c>
      <c r="Y2164" s="160">
        <v>0</v>
      </c>
      <c r="Z2164" s="177">
        <v>0</v>
      </c>
      <c r="AA2164" s="160">
        <v>10000</v>
      </c>
      <c r="AB2164" s="160">
        <v>0.5</v>
      </c>
      <c r="AC2164" s="160">
        <v>8000</v>
      </c>
      <c r="AD2164" s="202">
        <v>0.4</v>
      </c>
      <c r="AE2164" s="147">
        <v>2000</v>
      </c>
      <c r="AF2164" s="203" t="s">
        <v>4968</v>
      </c>
      <c r="AH2164" s="34" t="s">
        <v>53</v>
      </c>
    </row>
    <row r="2165" s="114" customFormat="1" ht="132" spans="1:34">
      <c r="A2165" s="37">
        <v>101</v>
      </c>
      <c r="B2165" s="37" t="s">
        <v>52</v>
      </c>
      <c r="C2165" s="34" t="s">
        <v>5107</v>
      </c>
      <c r="D2165" s="34" t="s">
        <v>53</v>
      </c>
      <c r="E2165" s="34" t="s">
        <v>3786</v>
      </c>
      <c r="F2165" s="34" t="s">
        <v>3786</v>
      </c>
      <c r="G2165" s="34" t="s">
        <v>115</v>
      </c>
      <c r="H2165" s="34" t="s">
        <v>5399</v>
      </c>
      <c r="I2165" s="34" t="s">
        <v>5400</v>
      </c>
      <c r="J2165" s="162" t="s">
        <v>5400</v>
      </c>
      <c r="K2165" s="163" t="s">
        <v>5401</v>
      </c>
      <c r="L2165" s="34" t="s">
        <v>5115</v>
      </c>
      <c r="M2165" s="167" t="s">
        <v>5402</v>
      </c>
      <c r="N2165" s="251">
        <v>46001</v>
      </c>
      <c r="O2165" s="167" t="s">
        <v>5403</v>
      </c>
      <c r="P2165" s="163">
        <v>8.85</v>
      </c>
      <c r="Q2165" s="163">
        <v>10000</v>
      </c>
      <c r="R2165" s="175">
        <v>0.08</v>
      </c>
      <c r="S2165" s="176">
        <v>800</v>
      </c>
      <c r="T2165" s="160">
        <v>7080</v>
      </c>
      <c r="U2165" s="160">
        <v>708</v>
      </c>
      <c r="V2165" s="171">
        <v>0.1</v>
      </c>
      <c r="W2165" s="164">
        <v>3540</v>
      </c>
      <c r="X2165" s="160">
        <v>0.5</v>
      </c>
      <c r="Y2165" s="160">
        <v>2124</v>
      </c>
      <c r="Z2165" s="177">
        <v>0.3</v>
      </c>
      <c r="AA2165" s="160">
        <v>1416</v>
      </c>
      <c r="AB2165" s="160">
        <v>0.2</v>
      </c>
      <c r="AC2165" s="160">
        <v>2832</v>
      </c>
      <c r="AD2165" s="202">
        <v>0.4</v>
      </c>
      <c r="AE2165" s="147">
        <v>708</v>
      </c>
      <c r="AF2165" s="203" t="s">
        <v>4968</v>
      </c>
      <c r="AH2165" s="34" t="s">
        <v>53</v>
      </c>
    </row>
    <row r="2166" s="114" customFormat="1" ht="132" spans="1:34">
      <c r="A2166" s="37">
        <v>102</v>
      </c>
      <c r="B2166" s="37" t="s">
        <v>52</v>
      </c>
      <c r="C2166" s="34" t="s">
        <v>5107</v>
      </c>
      <c r="D2166" s="34" t="s">
        <v>53</v>
      </c>
      <c r="E2166" s="34" t="s">
        <v>3786</v>
      </c>
      <c r="F2166" s="34" t="s">
        <v>3786</v>
      </c>
      <c r="G2166" s="34" t="s">
        <v>115</v>
      </c>
      <c r="H2166" s="34" t="s">
        <v>5404</v>
      </c>
      <c r="I2166" s="34" t="s">
        <v>5405</v>
      </c>
      <c r="J2166" s="162" t="s">
        <v>5405</v>
      </c>
      <c r="K2166" s="163" t="s">
        <v>5406</v>
      </c>
      <c r="L2166" s="34" t="s">
        <v>5115</v>
      </c>
      <c r="M2166" s="167" t="s">
        <v>5367</v>
      </c>
      <c r="N2166" s="251">
        <v>46001</v>
      </c>
      <c r="O2166" s="167" t="s">
        <v>5403</v>
      </c>
      <c r="P2166" s="163">
        <v>17.57</v>
      </c>
      <c r="Q2166" s="163">
        <v>10000</v>
      </c>
      <c r="R2166" s="175">
        <v>0.08</v>
      </c>
      <c r="S2166" s="176">
        <v>800</v>
      </c>
      <c r="T2166" s="160">
        <v>14056</v>
      </c>
      <c r="U2166" s="160">
        <v>1405.6</v>
      </c>
      <c r="V2166" s="171">
        <v>0.1</v>
      </c>
      <c r="W2166" s="164">
        <v>7028</v>
      </c>
      <c r="X2166" s="160">
        <v>0.5</v>
      </c>
      <c r="Y2166" s="160">
        <v>4216.8</v>
      </c>
      <c r="Z2166" s="177">
        <v>0.3</v>
      </c>
      <c r="AA2166" s="160">
        <v>2811.2</v>
      </c>
      <c r="AB2166" s="160">
        <v>0.2</v>
      </c>
      <c r="AC2166" s="160">
        <v>5622.4</v>
      </c>
      <c r="AD2166" s="202">
        <v>0.4</v>
      </c>
      <c r="AE2166" s="147">
        <v>1405.6</v>
      </c>
      <c r="AF2166" s="203" t="s">
        <v>4968</v>
      </c>
      <c r="AH2166" s="34" t="s">
        <v>53</v>
      </c>
    </row>
    <row r="2167" s="114" customFormat="1" ht="132" spans="1:34">
      <c r="A2167" s="37">
        <v>103</v>
      </c>
      <c r="B2167" s="37" t="s">
        <v>52</v>
      </c>
      <c r="C2167" s="34" t="s">
        <v>5107</v>
      </c>
      <c r="D2167" s="34" t="s">
        <v>53</v>
      </c>
      <c r="E2167" s="34" t="s">
        <v>3786</v>
      </c>
      <c r="F2167" s="34" t="s">
        <v>3786</v>
      </c>
      <c r="G2167" s="34" t="s">
        <v>115</v>
      </c>
      <c r="H2167" s="34" t="s">
        <v>5407</v>
      </c>
      <c r="I2167" s="34" t="s">
        <v>5408</v>
      </c>
      <c r="J2167" s="162" t="s">
        <v>5408</v>
      </c>
      <c r="K2167" s="163" t="s">
        <v>5409</v>
      </c>
      <c r="L2167" s="34" t="s">
        <v>5115</v>
      </c>
      <c r="M2167" s="167" t="s">
        <v>5367</v>
      </c>
      <c r="N2167" s="251">
        <v>46001</v>
      </c>
      <c r="O2167" s="167" t="s">
        <v>5403</v>
      </c>
      <c r="P2167" s="163">
        <v>33.04</v>
      </c>
      <c r="Q2167" s="163">
        <v>10000</v>
      </c>
      <c r="R2167" s="175">
        <v>0.08</v>
      </c>
      <c r="S2167" s="176">
        <v>800</v>
      </c>
      <c r="T2167" s="160">
        <v>26432</v>
      </c>
      <c r="U2167" s="160">
        <v>2643.2</v>
      </c>
      <c r="V2167" s="171">
        <v>0.1</v>
      </c>
      <c r="W2167" s="164">
        <v>13216</v>
      </c>
      <c r="X2167" s="160">
        <v>0.5</v>
      </c>
      <c r="Y2167" s="160">
        <v>7929.6</v>
      </c>
      <c r="Z2167" s="177">
        <v>0.3</v>
      </c>
      <c r="AA2167" s="160">
        <v>5286.4</v>
      </c>
      <c r="AB2167" s="160">
        <v>0.2</v>
      </c>
      <c r="AC2167" s="160">
        <v>10572.8</v>
      </c>
      <c r="AD2167" s="202">
        <v>0.4</v>
      </c>
      <c r="AE2167" s="147">
        <v>2643.2</v>
      </c>
      <c r="AF2167" s="203" t="s">
        <v>4968</v>
      </c>
      <c r="AH2167" s="34" t="s">
        <v>53</v>
      </c>
    </row>
    <row r="2168" s="114" customFormat="1" ht="132" spans="1:34">
      <c r="A2168" s="37">
        <v>104</v>
      </c>
      <c r="B2168" s="37" t="s">
        <v>52</v>
      </c>
      <c r="C2168" s="34" t="s">
        <v>5107</v>
      </c>
      <c r="D2168" s="34" t="s">
        <v>53</v>
      </c>
      <c r="E2168" s="34" t="s">
        <v>242</v>
      </c>
      <c r="F2168" s="34" t="s">
        <v>242</v>
      </c>
      <c r="G2168" s="34" t="s">
        <v>115</v>
      </c>
      <c r="H2168" s="34" t="s">
        <v>5410</v>
      </c>
      <c r="I2168" s="34" t="s">
        <v>5411</v>
      </c>
      <c r="J2168" s="162" t="s">
        <v>5411</v>
      </c>
      <c r="K2168" s="163" t="s">
        <v>5412</v>
      </c>
      <c r="L2168" s="34" t="s">
        <v>5115</v>
      </c>
      <c r="M2168" s="167" t="s">
        <v>5402</v>
      </c>
      <c r="N2168" s="251">
        <v>46001</v>
      </c>
      <c r="O2168" s="167" t="s">
        <v>5403</v>
      </c>
      <c r="P2168" s="163">
        <v>16.39</v>
      </c>
      <c r="Q2168" s="163">
        <v>15000</v>
      </c>
      <c r="R2168" s="175">
        <v>0.08</v>
      </c>
      <c r="S2168" s="176">
        <v>1200</v>
      </c>
      <c r="T2168" s="160">
        <v>19668</v>
      </c>
      <c r="U2168" s="160">
        <v>1966.8</v>
      </c>
      <c r="V2168" s="171">
        <v>0.1</v>
      </c>
      <c r="W2168" s="164">
        <v>9834</v>
      </c>
      <c r="X2168" s="160">
        <v>0.5</v>
      </c>
      <c r="Y2168" s="160">
        <v>5900.4</v>
      </c>
      <c r="Z2168" s="177">
        <v>0.3</v>
      </c>
      <c r="AA2168" s="160">
        <v>3933.6</v>
      </c>
      <c r="AB2168" s="160">
        <v>0.2</v>
      </c>
      <c r="AC2168" s="160">
        <v>7867.2</v>
      </c>
      <c r="AD2168" s="202">
        <v>0.4</v>
      </c>
      <c r="AE2168" s="147">
        <v>1966.8</v>
      </c>
      <c r="AF2168" s="203" t="s">
        <v>4968</v>
      </c>
      <c r="AH2168" s="34" t="s">
        <v>53</v>
      </c>
    </row>
    <row r="2169" s="115" customFormat="1" ht="132" spans="1:34">
      <c r="A2169" s="37">
        <v>105</v>
      </c>
      <c r="B2169" s="37" t="s">
        <v>52</v>
      </c>
      <c r="C2169" s="34" t="s">
        <v>5413</v>
      </c>
      <c r="D2169" s="34" t="s">
        <v>53</v>
      </c>
      <c r="E2169" s="34" t="s">
        <v>342</v>
      </c>
      <c r="F2169" s="34" t="s">
        <v>342</v>
      </c>
      <c r="G2169" s="34" t="s">
        <v>115</v>
      </c>
      <c r="H2169" s="34" t="s">
        <v>5414</v>
      </c>
      <c r="I2169" s="34" t="s">
        <v>5415</v>
      </c>
      <c r="J2169" s="162" t="s">
        <v>5415</v>
      </c>
      <c r="K2169" s="163" t="s">
        <v>5416</v>
      </c>
      <c r="L2169" s="34" t="s">
        <v>5417</v>
      </c>
      <c r="M2169" s="167" t="s">
        <v>5418</v>
      </c>
      <c r="N2169" s="251">
        <v>46004</v>
      </c>
      <c r="O2169" s="167" t="s">
        <v>5419</v>
      </c>
      <c r="P2169" s="163">
        <v>38.1</v>
      </c>
      <c r="Q2169" s="163">
        <v>10000</v>
      </c>
      <c r="R2169" s="175">
        <v>0.08</v>
      </c>
      <c r="S2169" s="176">
        <v>800</v>
      </c>
      <c r="T2169" s="160">
        <v>30480</v>
      </c>
      <c r="U2169" s="160">
        <v>3048</v>
      </c>
      <c r="V2169" s="171">
        <v>0.1</v>
      </c>
      <c r="W2169" s="164">
        <v>15240</v>
      </c>
      <c r="X2169" s="160">
        <v>0.5</v>
      </c>
      <c r="Y2169" s="160">
        <v>0</v>
      </c>
      <c r="Z2169" s="177">
        <v>0</v>
      </c>
      <c r="AA2169" s="160">
        <v>15240</v>
      </c>
      <c r="AB2169" s="160">
        <v>0.5</v>
      </c>
      <c r="AC2169" s="160">
        <v>12192</v>
      </c>
      <c r="AD2169" s="202">
        <v>0.4</v>
      </c>
      <c r="AE2169" s="176">
        <v>3048</v>
      </c>
      <c r="AF2169" s="203" t="s">
        <v>4968</v>
      </c>
      <c r="AH2169" s="34" t="s">
        <v>53</v>
      </c>
    </row>
    <row r="2170" s="115" customFormat="1" ht="132" spans="1:34">
      <c r="A2170" s="37">
        <v>106</v>
      </c>
      <c r="B2170" s="37" t="s">
        <v>52</v>
      </c>
      <c r="C2170" s="34" t="s">
        <v>5413</v>
      </c>
      <c r="D2170" s="34" t="s">
        <v>53</v>
      </c>
      <c r="E2170" s="34" t="s">
        <v>4145</v>
      </c>
      <c r="F2170" s="34" t="s">
        <v>4145</v>
      </c>
      <c r="G2170" s="34" t="s">
        <v>115</v>
      </c>
      <c r="H2170" s="34" t="s">
        <v>5420</v>
      </c>
      <c r="I2170" s="34" t="s">
        <v>5415</v>
      </c>
      <c r="J2170" s="162" t="s">
        <v>5415</v>
      </c>
      <c r="K2170" s="163" t="s">
        <v>5416</v>
      </c>
      <c r="L2170" s="34" t="s">
        <v>5417</v>
      </c>
      <c r="M2170" s="167" t="s">
        <v>5418</v>
      </c>
      <c r="N2170" s="251">
        <v>46004</v>
      </c>
      <c r="O2170" s="167" t="s">
        <v>5419</v>
      </c>
      <c r="P2170" s="163">
        <v>194.7</v>
      </c>
      <c r="Q2170" s="163">
        <v>5000</v>
      </c>
      <c r="R2170" s="175">
        <v>0.08</v>
      </c>
      <c r="S2170" s="176">
        <v>400</v>
      </c>
      <c r="T2170" s="160">
        <v>77880</v>
      </c>
      <c r="U2170" s="160">
        <v>7788</v>
      </c>
      <c r="V2170" s="171">
        <v>0.1</v>
      </c>
      <c r="W2170" s="164">
        <v>38940</v>
      </c>
      <c r="X2170" s="160">
        <v>0.5</v>
      </c>
      <c r="Y2170" s="160">
        <v>0</v>
      </c>
      <c r="Z2170" s="177">
        <v>0</v>
      </c>
      <c r="AA2170" s="160">
        <v>38940</v>
      </c>
      <c r="AB2170" s="160">
        <v>0.5</v>
      </c>
      <c r="AC2170" s="160">
        <v>31152</v>
      </c>
      <c r="AD2170" s="202">
        <v>0.4</v>
      </c>
      <c r="AE2170" s="176">
        <v>7788</v>
      </c>
      <c r="AF2170" s="203" t="s">
        <v>4968</v>
      </c>
      <c r="AH2170" s="34" t="s">
        <v>53</v>
      </c>
    </row>
    <row r="2171" s="114" customFormat="1" ht="132" spans="1:34">
      <c r="A2171" s="37">
        <v>107</v>
      </c>
      <c r="B2171" s="37" t="s">
        <v>52</v>
      </c>
      <c r="C2171" s="34" t="s">
        <v>5107</v>
      </c>
      <c r="D2171" s="34" t="s">
        <v>53</v>
      </c>
      <c r="E2171" s="34" t="s">
        <v>3786</v>
      </c>
      <c r="F2171" s="34" t="s">
        <v>3786</v>
      </c>
      <c r="G2171" s="34" t="s">
        <v>115</v>
      </c>
      <c r="H2171" s="34" t="s">
        <v>5421</v>
      </c>
      <c r="I2171" s="34" t="s">
        <v>5422</v>
      </c>
      <c r="J2171" s="162" t="s">
        <v>5422</v>
      </c>
      <c r="K2171" s="163" t="s">
        <v>5423</v>
      </c>
      <c r="L2171" s="34" t="s">
        <v>5115</v>
      </c>
      <c r="M2171" s="167" t="s">
        <v>5367</v>
      </c>
      <c r="N2171" s="251">
        <v>46005</v>
      </c>
      <c r="O2171" s="167" t="s">
        <v>5424</v>
      </c>
      <c r="P2171" s="163">
        <v>16</v>
      </c>
      <c r="Q2171" s="163">
        <v>10000</v>
      </c>
      <c r="R2171" s="175">
        <v>0.08</v>
      </c>
      <c r="S2171" s="176">
        <v>800</v>
      </c>
      <c r="T2171" s="160">
        <v>12800</v>
      </c>
      <c r="U2171" s="160">
        <v>1280</v>
      </c>
      <c r="V2171" s="171">
        <v>0.1</v>
      </c>
      <c r="W2171" s="164">
        <v>6400</v>
      </c>
      <c r="X2171" s="160">
        <v>0.5</v>
      </c>
      <c r="Y2171" s="160">
        <v>3840</v>
      </c>
      <c r="Z2171" s="177">
        <v>0.3</v>
      </c>
      <c r="AA2171" s="160">
        <v>2560</v>
      </c>
      <c r="AB2171" s="160">
        <v>0.2</v>
      </c>
      <c r="AC2171" s="160">
        <v>5120</v>
      </c>
      <c r="AD2171" s="202">
        <v>0.4</v>
      </c>
      <c r="AE2171" s="147">
        <v>1280</v>
      </c>
      <c r="AF2171" s="203" t="s">
        <v>4968</v>
      </c>
      <c r="AH2171" s="34" t="s">
        <v>53</v>
      </c>
    </row>
    <row r="2172" s="114" customFormat="1" ht="132" spans="1:34">
      <c r="A2172" s="37">
        <v>108</v>
      </c>
      <c r="B2172" s="37" t="s">
        <v>52</v>
      </c>
      <c r="C2172" s="34" t="s">
        <v>5107</v>
      </c>
      <c r="D2172" s="34" t="s">
        <v>53</v>
      </c>
      <c r="E2172" s="34" t="s">
        <v>3786</v>
      </c>
      <c r="F2172" s="34" t="s">
        <v>3786</v>
      </c>
      <c r="G2172" s="34" t="s">
        <v>115</v>
      </c>
      <c r="H2172" s="34" t="s">
        <v>5425</v>
      </c>
      <c r="I2172" s="34" t="s">
        <v>5426</v>
      </c>
      <c r="J2172" s="162" t="s">
        <v>5426</v>
      </c>
      <c r="K2172" s="163" t="s">
        <v>5427</v>
      </c>
      <c r="L2172" s="34" t="s">
        <v>5115</v>
      </c>
      <c r="M2172" s="167" t="s">
        <v>5367</v>
      </c>
      <c r="N2172" s="251">
        <v>46005</v>
      </c>
      <c r="O2172" s="167" t="s">
        <v>5424</v>
      </c>
      <c r="P2172" s="163">
        <v>15.68</v>
      </c>
      <c r="Q2172" s="163">
        <v>10000</v>
      </c>
      <c r="R2172" s="175">
        <v>0.08</v>
      </c>
      <c r="S2172" s="176">
        <v>800</v>
      </c>
      <c r="T2172" s="160">
        <v>12544</v>
      </c>
      <c r="U2172" s="160">
        <v>1254.4</v>
      </c>
      <c r="V2172" s="171">
        <v>0.1</v>
      </c>
      <c r="W2172" s="164">
        <v>6272</v>
      </c>
      <c r="X2172" s="160">
        <v>0.5</v>
      </c>
      <c r="Y2172" s="160">
        <v>3763.2</v>
      </c>
      <c r="Z2172" s="177">
        <v>0.3</v>
      </c>
      <c r="AA2172" s="160">
        <v>2508.8</v>
      </c>
      <c r="AB2172" s="160">
        <v>0.2</v>
      </c>
      <c r="AC2172" s="160">
        <v>5017.6</v>
      </c>
      <c r="AD2172" s="202">
        <v>0.4</v>
      </c>
      <c r="AE2172" s="147">
        <v>1254.4</v>
      </c>
      <c r="AF2172" s="203" t="s">
        <v>4968</v>
      </c>
      <c r="AH2172" s="34" t="s">
        <v>53</v>
      </c>
    </row>
    <row r="2173" s="114" customFormat="1" ht="132" spans="1:34">
      <c r="A2173" s="37">
        <v>109</v>
      </c>
      <c r="B2173" s="37" t="s">
        <v>52</v>
      </c>
      <c r="C2173" s="34" t="s">
        <v>5107</v>
      </c>
      <c r="D2173" s="34" t="s">
        <v>53</v>
      </c>
      <c r="E2173" s="34" t="s">
        <v>5428</v>
      </c>
      <c r="F2173" s="34" t="s">
        <v>5428</v>
      </c>
      <c r="G2173" s="34" t="s">
        <v>115</v>
      </c>
      <c r="H2173" s="34" t="s">
        <v>5429</v>
      </c>
      <c r="I2173" s="34" t="s">
        <v>5430</v>
      </c>
      <c r="J2173" s="162" t="s">
        <v>5430</v>
      </c>
      <c r="K2173" s="163" t="s">
        <v>5431</v>
      </c>
      <c r="L2173" s="34" t="s">
        <v>5432</v>
      </c>
      <c r="M2173" s="167" t="s">
        <v>5433</v>
      </c>
      <c r="N2173" s="251">
        <v>46005</v>
      </c>
      <c r="O2173" s="167" t="s">
        <v>5424</v>
      </c>
      <c r="P2173" s="163">
        <v>42</v>
      </c>
      <c r="Q2173" s="163">
        <v>15000</v>
      </c>
      <c r="R2173" s="175">
        <v>0.08</v>
      </c>
      <c r="S2173" s="176">
        <v>1200</v>
      </c>
      <c r="T2173" s="160">
        <v>50400</v>
      </c>
      <c r="U2173" s="160">
        <v>5040</v>
      </c>
      <c r="V2173" s="171">
        <v>0.1</v>
      </c>
      <c r="W2173" s="164">
        <v>25200</v>
      </c>
      <c r="X2173" s="160">
        <v>0.5</v>
      </c>
      <c r="Y2173" s="160">
        <v>15120</v>
      </c>
      <c r="Z2173" s="177">
        <v>0.3</v>
      </c>
      <c r="AA2173" s="160">
        <v>10080</v>
      </c>
      <c r="AB2173" s="160">
        <v>0.2</v>
      </c>
      <c r="AC2173" s="160">
        <v>20160</v>
      </c>
      <c r="AD2173" s="202">
        <v>0.4</v>
      </c>
      <c r="AE2173" s="147">
        <v>5040</v>
      </c>
      <c r="AF2173" s="203" t="s">
        <v>4968</v>
      </c>
      <c r="AH2173" s="34" t="s">
        <v>53</v>
      </c>
    </row>
    <row r="2174" s="114" customFormat="1" ht="132" spans="1:34">
      <c r="A2174" s="37">
        <v>110</v>
      </c>
      <c r="B2174" s="37" t="s">
        <v>52</v>
      </c>
      <c r="C2174" s="34" t="s">
        <v>5107</v>
      </c>
      <c r="D2174" s="34" t="s">
        <v>53</v>
      </c>
      <c r="E2174" s="34" t="s">
        <v>3786</v>
      </c>
      <c r="F2174" s="34" t="s">
        <v>3786</v>
      </c>
      <c r="G2174" s="34" t="s">
        <v>115</v>
      </c>
      <c r="H2174" s="34" t="s">
        <v>5434</v>
      </c>
      <c r="I2174" s="34" t="s">
        <v>5176</v>
      </c>
      <c r="J2174" s="162" t="s">
        <v>5176</v>
      </c>
      <c r="K2174" s="163" t="s">
        <v>5435</v>
      </c>
      <c r="L2174" s="34" t="s">
        <v>5115</v>
      </c>
      <c r="M2174" s="167" t="s">
        <v>5367</v>
      </c>
      <c r="N2174" s="251">
        <v>46005</v>
      </c>
      <c r="O2174" s="167" t="s">
        <v>5424</v>
      </c>
      <c r="P2174" s="163">
        <v>15.68</v>
      </c>
      <c r="Q2174" s="163">
        <v>10000</v>
      </c>
      <c r="R2174" s="175">
        <v>0.08</v>
      </c>
      <c r="S2174" s="176">
        <v>800</v>
      </c>
      <c r="T2174" s="160">
        <v>12544</v>
      </c>
      <c r="U2174" s="160">
        <v>1254.4</v>
      </c>
      <c r="V2174" s="171">
        <v>0.1</v>
      </c>
      <c r="W2174" s="164">
        <v>6272</v>
      </c>
      <c r="X2174" s="160">
        <v>0.5</v>
      </c>
      <c r="Y2174" s="160">
        <v>3763.2</v>
      </c>
      <c r="Z2174" s="177">
        <v>0.3</v>
      </c>
      <c r="AA2174" s="160">
        <v>2508.8</v>
      </c>
      <c r="AB2174" s="160">
        <v>0.2</v>
      </c>
      <c r="AC2174" s="160">
        <v>5017.6</v>
      </c>
      <c r="AD2174" s="202">
        <v>0.4</v>
      </c>
      <c r="AE2174" s="147">
        <v>1254.4</v>
      </c>
      <c r="AF2174" s="203" t="s">
        <v>4968</v>
      </c>
      <c r="AH2174" s="34" t="s">
        <v>53</v>
      </c>
    </row>
    <row r="2175" s="114" customFormat="1" ht="132" spans="1:34">
      <c r="A2175" s="37">
        <v>111</v>
      </c>
      <c r="B2175" s="37" t="s">
        <v>52</v>
      </c>
      <c r="C2175" s="34" t="s">
        <v>5107</v>
      </c>
      <c r="D2175" s="34" t="s">
        <v>53</v>
      </c>
      <c r="E2175" s="34" t="s">
        <v>1050</v>
      </c>
      <c r="F2175" s="34" t="s">
        <v>1050</v>
      </c>
      <c r="G2175" s="34" t="s">
        <v>115</v>
      </c>
      <c r="H2175" s="34" t="s">
        <v>5436</v>
      </c>
      <c r="I2175" s="34" t="s">
        <v>5437</v>
      </c>
      <c r="J2175" s="162" t="s">
        <v>5437</v>
      </c>
      <c r="K2175" s="163" t="s">
        <v>5438</v>
      </c>
      <c r="L2175" s="34" t="s">
        <v>5432</v>
      </c>
      <c r="M2175" s="167" t="s">
        <v>5439</v>
      </c>
      <c r="N2175" s="251">
        <v>46006</v>
      </c>
      <c r="O2175" s="167" t="s">
        <v>5440</v>
      </c>
      <c r="P2175" s="163">
        <v>31.09</v>
      </c>
      <c r="Q2175" s="163">
        <v>20000</v>
      </c>
      <c r="R2175" s="175">
        <v>0.08</v>
      </c>
      <c r="S2175" s="176">
        <v>1600</v>
      </c>
      <c r="T2175" s="160">
        <v>49744</v>
      </c>
      <c r="U2175" s="160">
        <v>4974.4</v>
      </c>
      <c r="V2175" s="171">
        <v>0.1</v>
      </c>
      <c r="W2175" s="164">
        <v>24872</v>
      </c>
      <c r="X2175" s="160">
        <v>0.5</v>
      </c>
      <c r="Y2175" s="160">
        <v>14923.2</v>
      </c>
      <c r="Z2175" s="177">
        <v>0.3</v>
      </c>
      <c r="AA2175" s="160">
        <v>9948.8</v>
      </c>
      <c r="AB2175" s="160">
        <v>0.2</v>
      </c>
      <c r="AC2175" s="160">
        <v>19897.6</v>
      </c>
      <c r="AD2175" s="202">
        <v>0.4</v>
      </c>
      <c r="AE2175" s="147">
        <v>4974.4</v>
      </c>
      <c r="AF2175" s="203" t="s">
        <v>4968</v>
      </c>
      <c r="AH2175" s="34" t="s">
        <v>53</v>
      </c>
    </row>
    <row r="2176" s="114" customFormat="1" ht="132" spans="1:34">
      <c r="A2176" s="37">
        <v>112</v>
      </c>
      <c r="B2176" s="37" t="s">
        <v>52</v>
      </c>
      <c r="C2176" s="34" t="s">
        <v>5107</v>
      </c>
      <c r="D2176" s="34" t="s">
        <v>53</v>
      </c>
      <c r="E2176" s="34" t="s">
        <v>1050</v>
      </c>
      <c r="F2176" s="34" t="s">
        <v>1050</v>
      </c>
      <c r="G2176" s="34" t="s">
        <v>115</v>
      </c>
      <c r="H2176" s="34" t="s">
        <v>5441</v>
      </c>
      <c r="I2176" s="34" t="s">
        <v>5442</v>
      </c>
      <c r="J2176" s="162" t="s">
        <v>5442</v>
      </c>
      <c r="K2176" s="163" t="s">
        <v>5443</v>
      </c>
      <c r="L2176" s="34" t="s">
        <v>5432</v>
      </c>
      <c r="M2176" s="167" t="s">
        <v>5439</v>
      </c>
      <c r="N2176" s="251">
        <v>46006</v>
      </c>
      <c r="O2176" s="167" t="s">
        <v>5440</v>
      </c>
      <c r="P2176" s="163">
        <v>38</v>
      </c>
      <c r="Q2176" s="163">
        <v>20000</v>
      </c>
      <c r="R2176" s="175">
        <v>0.08</v>
      </c>
      <c r="S2176" s="176">
        <v>1600</v>
      </c>
      <c r="T2176" s="160">
        <v>60800</v>
      </c>
      <c r="U2176" s="160">
        <v>6080</v>
      </c>
      <c r="V2176" s="171">
        <v>0.1</v>
      </c>
      <c r="W2176" s="164">
        <v>30400</v>
      </c>
      <c r="X2176" s="160">
        <v>0.5</v>
      </c>
      <c r="Y2176" s="160">
        <v>18240</v>
      </c>
      <c r="Z2176" s="177">
        <v>0.3</v>
      </c>
      <c r="AA2176" s="160">
        <v>12160</v>
      </c>
      <c r="AB2176" s="160">
        <v>0.2</v>
      </c>
      <c r="AC2176" s="160">
        <v>24320</v>
      </c>
      <c r="AD2176" s="202">
        <v>0.4</v>
      </c>
      <c r="AE2176" s="147">
        <v>6080</v>
      </c>
      <c r="AF2176" s="203" t="s">
        <v>4968</v>
      </c>
      <c r="AH2176" s="34" t="s">
        <v>53</v>
      </c>
    </row>
    <row r="2177" s="114" customFormat="1" ht="132" spans="1:34">
      <c r="A2177" s="37">
        <v>113</v>
      </c>
      <c r="B2177" s="37" t="s">
        <v>52</v>
      </c>
      <c r="C2177" s="34" t="s">
        <v>5001</v>
      </c>
      <c r="D2177" s="34" t="s">
        <v>53</v>
      </c>
      <c r="E2177" s="34" t="s">
        <v>3786</v>
      </c>
      <c r="F2177" s="34" t="s">
        <v>3786</v>
      </c>
      <c r="G2177" s="34" t="s">
        <v>115</v>
      </c>
      <c r="H2177" s="34" t="s">
        <v>5444</v>
      </c>
      <c r="I2177" s="34" t="s">
        <v>5445</v>
      </c>
      <c r="J2177" s="162" t="s">
        <v>5445</v>
      </c>
      <c r="K2177" s="163" t="s">
        <v>5446</v>
      </c>
      <c r="L2177" s="34" t="s">
        <v>5005</v>
      </c>
      <c r="M2177" s="167" t="s">
        <v>5439</v>
      </c>
      <c r="N2177" s="251">
        <v>46007</v>
      </c>
      <c r="O2177" s="167" t="s">
        <v>5447</v>
      </c>
      <c r="P2177" s="163">
        <v>43.48</v>
      </c>
      <c r="Q2177" s="163">
        <v>10000</v>
      </c>
      <c r="R2177" s="175">
        <v>0.08</v>
      </c>
      <c r="S2177" s="176">
        <v>800</v>
      </c>
      <c r="T2177" s="160">
        <v>34784</v>
      </c>
      <c r="U2177" s="160">
        <v>3478.4</v>
      </c>
      <c r="V2177" s="171">
        <v>0.1</v>
      </c>
      <c r="W2177" s="164">
        <v>17392</v>
      </c>
      <c r="X2177" s="160">
        <v>0.5</v>
      </c>
      <c r="Y2177" s="160">
        <v>10435.2</v>
      </c>
      <c r="Z2177" s="177">
        <v>0.3</v>
      </c>
      <c r="AA2177" s="160">
        <v>6956.8</v>
      </c>
      <c r="AB2177" s="160">
        <v>0.2</v>
      </c>
      <c r="AC2177" s="160">
        <v>13913.6</v>
      </c>
      <c r="AD2177" s="202">
        <v>0.4</v>
      </c>
      <c r="AE2177" s="147">
        <v>3478.4</v>
      </c>
      <c r="AF2177" s="203" t="s">
        <v>4968</v>
      </c>
      <c r="AH2177" s="34" t="s">
        <v>53</v>
      </c>
    </row>
    <row r="2178" s="114" customFormat="1" ht="132" spans="1:34">
      <c r="A2178" s="37">
        <v>114</v>
      </c>
      <c r="B2178" s="37" t="s">
        <v>52</v>
      </c>
      <c r="C2178" s="34" t="s">
        <v>5107</v>
      </c>
      <c r="D2178" s="34" t="s">
        <v>53</v>
      </c>
      <c r="E2178" s="34" t="s">
        <v>3786</v>
      </c>
      <c r="F2178" s="34" t="s">
        <v>3786</v>
      </c>
      <c r="G2178" s="34" t="s">
        <v>115</v>
      </c>
      <c r="H2178" s="34" t="s">
        <v>5448</v>
      </c>
      <c r="I2178" s="34" t="s">
        <v>5449</v>
      </c>
      <c r="J2178" s="162" t="s">
        <v>5449</v>
      </c>
      <c r="K2178" s="163" t="s">
        <v>5450</v>
      </c>
      <c r="L2178" s="34" t="s">
        <v>5111</v>
      </c>
      <c r="M2178" s="167" t="s">
        <v>5451</v>
      </c>
      <c r="N2178" s="251">
        <v>46016</v>
      </c>
      <c r="O2178" s="167" t="s">
        <v>5452</v>
      </c>
      <c r="P2178" s="163">
        <v>23.09</v>
      </c>
      <c r="Q2178" s="163">
        <v>10000</v>
      </c>
      <c r="R2178" s="175">
        <v>0.08</v>
      </c>
      <c r="S2178" s="176">
        <v>800</v>
      </c>
      <c r="T2178" s="160">
        <v>18472</v>
      </c>
      <c r="U2178" s="160">
        <v>1847.2</v>
      </c>
      <c r="V2178" s="171">
        <v>0.1</v>
      </c>
      <c r="W2178" s="164">
        <v>9236</v>
      </c>
      <c r="X2178" s="160">
        <v>0.5</v>
      </c>
      <c r="Y2178" s="160">
        <v>5541.6</v>
      </c>
      <c r="Z2178" s="177">
        <v>0.3</v>
      </c>
      <c r="AA2178" s="160">
        <v>3694.4</v>
      </c>
      <c r="AB2178" s="160">
        <v>0.2</v>
      </c>
      <c r="AC2178" s="160">
        <v>7388.8</v>
      </c>
      <c r="AD2178" s="202">
        <v>0.4</v>
      </c>
      <c r="AE2178" s="147">
        <v>1847.2</v>
      </c>
      <c r="AF2178" s="203" t="s">
        <v>4968</v>
      </c>
      <c r="AH2178" s="34" t="s">
        <v>53</v>
      </c>
    </row>
    <row r="2179" s="114" customFormat="1" ht="132" spans="1:34">
      <c r="A2179" s="37">
        <v>115</v>
      </c>
      <c r="B2179" s="37" t="s">
        <v>52</v>
      </c>
      <c r="C2179" s="34" t="s">
        <v>5107</v>
      </c>
      <c r="D2179" s="34" t="s">
        <v>53</v>
      </c>
      <c r="E2179" s="34" t="s">
        <v>3786</v>
      </c>
      <c r="F2179" s="34" t="s">
        <v>3786</v>
      </c>
      <c r="G2179" s="34" t="s">
        <v>115</v>
      </c>
      <c r="H2179" s="34" t="s">
        <v>5453</v>
      </c>
      <c r="I2179" s="34" t="s">
        <v>5454</v>
      </c>
      <c r="J2179" s="162" t="s">
        <v>5454</v>
      </c>
      <c r="K2179" s="163" t="s">
        <v>5455</v>
      </c>
      <c r="L2179" s="34" t="s">
        <v>5111</v>
      </c>
      <c r="M2179" s="167" t="s">
        <v>5451</v>
      </c>
      <c r="N2179" s="251">
        <v>46016</v>
      </c>
      <c r="O2179" s="167" t="s">
        <v>5452</v>
      </c>
      <c r="P2179" s="163">
        <v>45.31</v>
      </c>
      <c r="Q2179" s="163">
        <v>10000</v>
      </c>
      <c r="R2179" s="175">
        <v>0.08</v>
      </c>
      <c r="S2179" s="176">
        <v>800</v>
      </c>
      <c r="T2179" s="160">
        <v>36248</v>
      </c>
      <c r="U2179" s="160">
        <v>3624.8</v>
      </c>
      <c r="V2179" s="171">
        <v>0.1</v>
      </c>
      <c r="W2179" s="164">
        <v>18124</v>
      </c>
      <c r="X2179" s="160">
        <v>0.5</v>
      </c>
      <c r="Y2179" s="160">
        <v>10874.4</v>
      </c>
      <c r="Z2179" s="177">
        <v>0.3</v>
      </c>
      <c r="AA2179" s="160">
        <v>7249.6</v>
      </c>
      <c r="AB2179" s="160">
        <v>0.2</v>
      </c>
      <c r="AC2179" s="160">
        <v>14499.2</v>
      </c>
      <c r="AD2179" s="202">
        <v>0.4</v>
      </c>
      <c r="AE2179" s="147">
        <v>3624.8</v>
      </c>
      <c r="AF2179" s="203" t="s">
        <v>4968</v>
      </c>
      <c r="AH2179" s="34" t="s">
        <v>53</v>
      </c>
    </row>
    <row r="2180" s="114" customFormat="1" ht="132" spans="1:34">
      <c r="A2180" s="37">
        <v>116</v>
      </c>
      <c r="B2180" s="37" t="s">
        <v>52</v>
      </c>
      <c r="C2180" s="34" t="s">
        <v>5107</v>
      </c>
      <c r="D2180" s="34" t="s">
        <v>53</v>
      </c>
      <c r="E2180" s="34" t="s">
        <v>1050</v>
      </c>
      <c r="F2180" s="34" t="s">
        <v>1050</v>
      </c>
      <c r="G2180" s="34" t="s">
        <v>115</v>
      </c>
      <c r="H2180" s="34" t="s">
        <v>5456</v>
      </c>
      <c r="I2180" s="34" t="s">
        <v>5457</v>
      </c>
      <c r="J2180" s="162" t="s">
        <v>5457</v>
      </c>
      <c r="K2180" s="163" t="s">
        <v>5458</v>
      </c>
      <c r="L2180" s="34" t="s">
        <v>5432</v>
      </c>
      <c r="M2180" s="167" t="s">
        <v>5459</v>
      </c>
      <c r="N2180" s="251">
        <v>46017</v>
      </c>
      <c r="O2180" s="167" t="s">
        <v>5460</v>
      </c>
      <c r="P2180" s="163">
        <v>250</v>
      </c>
      <c r="Q2180" s="163">
        <v>20000</v>
      </c>
      <c r="R2180" s="175">
        <v>0.08</v>
      </c>
      <c r="S2180" s="176">
        <v>1600</v>
      </c>
      <c r="T2180" s="160">
        <v>400000</v>
      </c>
      <c r="U2180" s="160">
        <v>40000</v>
      </c>
      <c r="V2180" s="171">
        <v>0.1</v>
      </c>
      <c r="W2180" s="164">
        <v>200000</v>
      </c>
      <c r="X2180" s="160">
        <v>0.5</v>
      </c>
      <c r="Y2180" s="160">
        <v>120000</v>
      </c>
      <c r="Z2180" s="177">
        <v>0.3</v>
      </c>
      <c r="AA2180" s="160">
        <v>80000</v>
      </c>
      <c r="AB2180" s="160">
        <v>0.2</v>
      </c>
      <c r="AC2180" s="160">
        <v>160000</v>
      </c>
      <c r="AD2180" s="202">
        <v>0.4</v>
      </c>
      <c r="AE2180" s="147">
        <v>40000</v>
      </c>
      <c r="AF2180" s="203" t="s">
        <v>4968</v>
      </c>
      <c r="AH2180" s="34" t="s">
        <v>53</v>
      </c>
    </row>
    <row r="2181" s="114" customFormat="1" ht="132" spans="1:34">
      <c r="A2181" s="37">
        <v>117</v>
      </c>
      <c r="B2181" s="37" t="s">
        <v>52</v>
      </c>
      <c r="C2181" s="34" t="s">
        <v>5461</v>
      </c>
      <c r="D2181" s="34" t="s">
        <v>53</v>
      </c>
      <c r="E2181" s="34" t="s">
        <v>853</v>
      </c>
      <c r="F2181" s="34" t="s">
        <v>853</v>
      </c>
      <c r="G2181" s="34" t="s">
        <v>115</v>
      </c>
      <c r="H2181" s="34" t="s">
        <v>5462</v>
      </c>
      <c r="I2181" s="34" t="s">
        <v>5463</v>
      </c>
      <c r="J2181" s="162" t="s">
        <v>5463</v>
      </c>
      <c r="K2181" s="163" t="s">
        <v>5464</v>
      </c>
      <c r="L2181" s="34" t="s">
        <v>5465</v>
      </c>
      <c r="M2181" s="167" t="s">
        <v>5466</v>
      </c>
      <c r="N2181" s="251">
        <v>46022</v>
      </c>
      <c r="O2181" s="167" t="s">
        <v>5467</v>
      </c>
      <c r="P2181" s="163">
        <v>184.96</v>
      </c>
      <c r="Q2181" s="163">
        <v>15000</v>
      </c>
      <c r="R2181" s="175">
        <v>0.05</v>
      </c>
      <c r="S2181" s="176">
        <v>750</v>
      </c>
      <c r="T2181" s="160">
        <v>138720</v>
      </c>
      <c r="U2181" s="160">
        <v>13872</v>
      </c>
      <c r="V2181" s="171">
        <v>0.1</v>
      </c>
      <c r="W2181" s="164">
        <v>69360</v>
      </c>
      <c r="X2181" s="160">
        <v>0.5</v>
      </c>
      <c r="Y2181" s="160">
        <v>41616</v>
      </c>
      <c r="Z2181" s="177">
        <v>0.3</v>
      </c>
      <c r="AA2181" s="160">
        <v>27744</v>
      </c>
      <c r="AB2181" s="160">
        <v>0.2</v>
      </c>
      <c r="AC2181" s="160">
        <v>55488</v>
      </c>
      <c r="AD2181" s="202">
        <v>0.4</v>
      </c>
      <c r="AE2181" s="147">
        <v>13872</v>
      </c>
      <c r="AF2181" s="203" t="s">
        <v>4968</v>
      </c>
      <c r="AH2181" s="34" t="s">
        <v>53</v>
      </c>
    </row>
    <row r="2182" s="114" customFormat="1" ht="132" spans="1:34">
      <c r="A2182" s="37">
        <v>118</v>
      </c>
      <c r="B2182" s="37" t="s">
        <v>52</v>
      </c>
      <c r="C2182" s="34" t="s">
        <v>5107</v>
      </c>
      <c r="D2182" s="34" t="s">
        <v>53</v>
      </c>
      <c r="E2182" s="34" t="s">
        <v>1050</v>
      </c>
      <c r="F2182" s="34" t="s">
        <v>1050</v>
      </c>
      <c r="G2182" s="34" t="s">
        <v>115</v>
      </c>
      <c r="H2182" s="34" t="s">
        <v>5468</v>
      </c>
      <c r="I2182" s="34" t="s">
        <v>5469</v>
      </c>
      <c r="J2182" s="162" t="s">
        <v>5469</v>
      </c>
      <c r="K2182" s="163" t="s">
        <v>5470</v>
      </c>
      <c r="L2182" s="34" t="s">
        <v>5432</v>
      </c>
      <c r="M2182" s="167" t="s">
        <v>5471</v>
      </c>
      <c r="N2182" s="251">
        <v>46018</v>
      </c>
      <c r="O2182" s="167" t="s">
        <v>5472</v>
      </c>
      <c r="P2182" s="163">
        <v>42</v>
      </c>
      <c r="Q2182" s="163">
        <v>20000</v>
      </c>
      <c r="R2182" s="175">
        <v>0.08</v>
      </c>
      <c r="S2182" s="176">
        <v>1600</v>
      </c>
      <c r="T2182" s="160">
        <v>67200</v>
      </c>
      <c r="U2182" s="160">
        <v>6720</v>
      </c>
      <c r="V2182" s="171">
        <v>0.1</v>
      </c>
      <c r="W2182" s="164">
        <v>33600</v>
      </c>
      <c r="X2182" s="160">
        <v>0.5</v>
      </c>
      <c r="Y2182" s="160">
        <v>20160</v>
      </c>
      <c r="Z2182" s="177">
        <v>0.3</v>
      </c>
      <c r="AA2182" s="160">
        <v>13440</v>
      </c>
      <c r="AB2182" s="160">
        <v>0.2</v>
      </c>
      <c r="AC2182" s="160">
        <v>26880</v>
      </c>
      <c r="AD2182" s="202">
        <v>0.4</v>
      </c>
      <c r="AE2182" s="147">
        <v>6720</v>
      </c>
      <c r="AF2182" s="203" t="s">
        <v>4968</v>
      </c>
      <c r="AH2182" s="34" t="s">
        <v>53</v>
      </c>
    </row>
    <row r="2183" s="114" customFormat="1" ht="36" spans="1:34">
      <c r="A2183" s="37">
        <v>119</v>
      </c>
      <c r="B2183" s="37" t="s">
        <v>52</v>
      </c>
      <c r="C2183" s="34" t="s">
        <v>4976</v>
      </c>
      <c r="D2183" s="34" t="s">
        <v>5473</v>
      </c>
      <c r="E2183" s="34" t="s">
        <v>302</v>
      </c>
      <c r="F2183" s="163" t="s">
        <v>302</v>
      </c>
      <c r="G2183" s="34" t="s">
        <v>115</v>
      </c>
      <c r="H2183" s="34" t="s">
        <v>5474</v>
      </c>
      <c r="I2183" s="34" t="s">
        <v>5475</v>
      </c>
      <c r="J2183" s="162" t="s">
        <v>5475</v>
      </c>
      <c r="K2183" s="163" t="s">
        <v>5476</v>
      </c>
      <c r="L2183" s="34" t="s">
        <v>4980</v>
      </c>
      <c r="M2183" s="167" t="s">
        <v>5477</v>
      </c>
      <c r="N2183" s="251">
        <v>46011</v>
      </c>
      <c r="O2183" s="167" t="s">
        <v>3573</v>
      </c>
      <c r="P2183" s="163">
        <v>260000</v>
      </c>
      <c r="Q2183" s="163">
        <v>7.28</v>
      </c>
      <c r="R2183" s="175">
        <v>0.0673076923076923</v>
      </c>
      <c r="S2183" s="176">
        <v>0.49</v>
      </c>
      <c r="T2183" s="160">
        <v>127764</v>
      </c>
      <c r="U2183" s="160">
        <v>12776.4</v>
      </c>
      <c r="V2183" s="171">
        <v>0.1</v>
      </c>
      <c r="W2183" s="164">
        <v>12776.4</v>
      </c>
      <c r="X2183" s="160">
        <v>0.1</v>
      </c>
      <c r="Y2183" s="160">
        <v>7665.84</v>
      </c>
      <c r="Z2183" s="177">
        <v>0.06</v>
      </c>
      <c r="AA2183" s="160">
        <v>5110.56</v>
      </c>
      <c r="AB2183" s="160">
        <v>0.04</v>
      </c>
      <c r="AC2183" s="160">
        <v>102211.2</v>
      </c>
      <c r="AD2183" s="202">
        <v>0.8</v>
      </c>
      <c r="AE2183" s="147">
        <v>12776.4</v>
      </c>
      <c r="AF2183" s="203"/>
      <c r="AH2183" s="34" t="s">
        <v>5473</v>
      </c>
    </row>
    <row r="2184" s="114" customFormat="1" ht="36" spans="1:34">
      <c r="A2184" s="37">
        <v>120</v>
      </c>
      <c r="B2184" s="37" t="s">
        <v>52</v>
      </c>
      <c r="C2184" s="34" t="s">
        <v>4969</v>
      </c>
      <c r="D2184" s="34" t="s">
        <v>5473</v>
      </c>
      <c r="E2184" s="34" t="s">
        <v>4059</v>
      </c>
      <c r="F2184" s="163" t="s">
        <v>4059</v>
      </c>
      <c r="G2184" s="34" t="s">
        <v>115</v>
      </c>
      <c r="H2184" s="34" t="s">
        <v>5478</v>
      </c>
      <c r="I2184" s="34" t="s">
        <v>5479</v>
      </c>
      <c r="J2184" s="162" t="s">
        <v>5479</v>
      </c>
      <c r="K2184" s="163" t="s">
        <v>5480</v>
      </c>
      <c r="L2184" s="34" t="s">
        <v>5063</v>
      </c>
      <c r="M2184" s="167" t="s">
        <v>5481</v>
      </c>
      <c r="N2184" s="251">
        <v>46017</v>
      </c>
      <c r="O2184" s="167" t="s">
        <v>5482</v>
      </c>
      <c r="P2184" s="163">
        <v>31500</v>
      </c>
      <c r="Q2184" s="163">
        <v>38.5</v>
      </c>
      <c r="R2184" s="175">
        <v>0.0825974025974026</v>
      </c>
      <c r="S2184" s="176">
        <v>3.18</v>
      </c>
      <c r="T2184" s="160">
        <v>100051.88</v>
      </c>
      <c r="U2184" s="160">
        <v>10005.19</v>
      </c>
      <c r="V2184" s="171">
        <v>0.100000019989629</v>
      </c>
      <c r="W2184" s="164">
        <v>10005.19</v>
      </c>
      <c r="X2184" s="160">
        <v>0.100000019989629</v>
      </c>
      <c r="Y2184" s="160">
        <v>6003.11</v>
      </c>
      <c r="Z2184" s="177">
        <v>0.0599999720145189</v>
      </c>
      <c r="AA2184" s="160">
        <v>4002.08</v>
      </c>
      <c r="AB2184" s="160">
        <v>0.0400000479751105</v>
      </c>
      <c r="AC2184" s="160">
        <v>80041.5</v>
      </c>
      <c r="AD2184" s="202">
        <v>0.799999960020741</v>
      </c>
      <c r="AE2184" s="147">
        <v>10005.19</v>
      </c>
      <c r="AF2184" s="203"/>
      <c r="AH2184" s="34" t="s">
        <v>5473</v>
      </c>
    </row>
    <row r="2185" s="114" customFormat="1" ht="36" spans="1:34">
      <c r="A2185" s="37">
        <v>121</v>
      </c>
      <c r="B2185" s="37" t="s">
        <v>52</v>
      </c>
      <c r="C2185" s="34" t="s">
        <v>4969</v>
      </c>
      <c r="D2185" s="34" t="s">
        <v>5473</v>
      </c>
      <c r="E2185" s="34" t="s">
        <v>3790</v>
      </c>
      <c r="F2185" s="163" t="s">
        <v>3790</v>
      </c>
      <c r="G2185" s="34" t="s">
        <v>115</v>
      </c>
      <c r="H2185" s="34" t="s">
        <v>5483</v>
      </c>
      <c r="I2185" s="34" t="s">
        <v>5484</v>
      </c>
      <c r="J2185" s="162" t="s">
        <v>5484</v>
      </c>
      <c r="K2185" s="163" t="s">
        <v>5485</v>
      </c>
      <c r="L2185" s="34" t="s">
        <v>5135</v>
      </c>
      <c r="M2185" s="167" t="s">
        <v>5481</v>
      </c>
      <c r="N2185" s="251">
        <v>46017</v>
      </c>
      <c r="O2185" s="167" t="s">
        <v>5482</v>
      </c>
      <c r="P2185" s="163">
        <v>21000</v>
      </c>
      <c r="Q2185" s="163">
        <v>25.15</v>
      </c>
      <c r="R2185" s="175">
        <v>0.0823061630218688</v>
      </c>
      <c r="S2185" s="176">
        <v>2.07</v>
      </c>
      <c r="T2185" s="160">
        <v>43572.38</v>
      </c>
      <c r="U2185" s="160">
        <v>4357.24</v>
      </c>
      <c r="V2185" s="171">
        <v>0.100000045900637</v>
      </c>
      <c r="W2185" s="164">
        <v>4357.24</v>
      </c>
      <c r="X2185" s="160">
        <v>0.100000045900637</v>
      </c>
      <c r="Y2185" s="160">
        <v>2614.34</v>
      </c>
      <c r="Z2185" s="177">
        <v>0.0599999357391081</v>
      </c>
      <c r="AA2185" s="160">
        <v>1742.9</v>
      </c>
      <c r="AB2185" s="160">
        <v>0.0400001101615289</v>
      </c>
      <c r="AC2185" s="160">
        <v>34857.9</v>
      </c>
      <c r="AD2185" s="202">
        <v>0.799999908198726</v>
      </c>
      <c r="AE2185" s="147">
        <v>4357.24</v>
      </c>
      <c r="AF2185" s="203"/>
      <c r="AH2185" s="34" t="s">
        <v>5473</v>
      </c>
    </row>
    <row r="2186" s="114" customFormat="1" ht="120" spans="1:34">
      <c r="A2186" s="37">
        <v>122</v>
      </c>
      <c r="B2186" s="37" t="s">
        <v>52</v>
      </c>
      <c r="C2186" s="37" t="s">
        <v>5486</v>
      </c>
      <c r="D2186" s="34" t="s">
        <v>5487</v>
      </c>
      <c r="E2186" s="163" t="s">
        <v>5488</v>
      </c>
      <c r="F2186" s="163" t="s">
        <v>5489</v>
      </c>
      <c r="G2186" s="34" t="s">
        <v>114</v>
      </c>
      <c r="H2186" s="166" t="s">
        <v>5490</v>
      </c>
      <c r="I2186" s="163" t="s">
        <v>5491</v>
      </c>
      <c r="J2186" s="163" t="s">
        <v>5491</v>
      </c>
      <c r="K2186" s="163" t="s">
        <v>5492</v>
      </c>
      <c r="L2186" s="163" t="s">
        <v>5493</v>
      </c>
      <c r="M2186" s="167">
        <v>45656</v>
      </c>
      <c r="N2186" s="167" t="s">
        <v>5494</v>
      </c>
      <c r="O2186" s="167" t="s">
        <v>5495</v>
      </c>
      <c r="P2186" s="163">
        <v>246</v>
      </c>
      <c r="Q2186" s="174">
        <v>8000</v>
      </c>
      <c r="R2186" s="175">
        <v>0.05076142</v>
      </c>
      <c r="S2186" s="176">
        <v>400</v>
      </c>
      <c r="T2186" s="164">
        <v>196800</v>
      </c>
      <c r="U2186" s="164">
        <v>19680</v>
      </c>
      <c r="V2186" s="177">
        <v>0.1</v>
      </c>
      <c r="W2186" s="164">
        <v>98400</v>
      </c>
      <c r="X2186" s="160">
        <v>0.5</v>
      </c>
      <c r="Y2186" s="164">
        <v>59040</v>
      </c>
      <c r="Z2186" s="177">
        <v>0.3</v>
      </c>
      <c r="AA2186" s="164">
        <v>39360</v>
      </c>
      <c r="AB2186" s="160">
        <v>0.2</v>
      </c>
      <c r="AC2186" s="164">
        <v>78720</v>
      </c>
      <c r="AD2186" s="202">
        <v>0.4</v>
      </c>
      <c r="AE2186" s="147">
        <v>19680</v>
      </c>
      <c r="AF2186" s="182"/>
      <c r="AH2186" s="34" t="s">
        <v>5496</v>
      </c>
    </row>
    <row r="2187" s="114" customFormat="1" ht="96" spans="1:34">
      <c r="A2187" s="37">
        <v>123</v>
      </c>
      <c r="B2187" s="37" t="s">
        <v>52</v>
      </c>
      <c r="C2187" s="37" t="s">
        <v>5486</v>
      </c>
      <c r="D2187" s="34" t="s">
        <v>5487</v>
      </c>
      <c r="E2187" s="163" t="s">
        <v>5488</v>
      </c>
      <c r="F2187" s="163" t="s">
        <v>5489</v>
      </c>
      <c r="G2187" s="34" t="s">
        <v>114</v>
      </c>
      <c r="H2187" s="166" t="s">
        <v>5497</v>
      </c>
      <c r="I2187" s="163" t="s">
        <v>5491</v>
      </c>
      <c r="J2187" s="163" t="s">
        <v>5491</v>
      </c>
      <c r="K2187" s="163" t="s">
        <v>5492</v>
      </c>
      <c r="L2187" s="163" t="s">
        <v>5498</v>
      </c>
      <c r="M2187" s="167">
        <v>45656</v>
      </c>
      <c r="N2187" s="167" t="s">
        <v>5494</v>
      </c>
      <c r="O2187" s="167" t="s">
        <v>5495</v>
      </c>
      <c r="P2187" s="163">
        <v>16</v>
      </c>
      <c r="Q2187" s="174">
        <v>8000</v>
      </c>
      <c r="R2187" s="175">
        <v>0.05076142</v>
      </c>
      <c r="S2187" s="176">
        <v>400</v>
      </c>
      <c r="T2187" s="164">
        <v>12800</v>
      </c>
      <c r="U2187" s="164">
        <v>1280</v>
      </c>
      <c r="V2187" s="177">
        <v>0.1</v>
      </c>
      <c r="W2187" s="164">
        <v>6400</v>
      </c>
      <c r="X2187" s="160">
        <v>0.5</v>
      </c>
      <c r="Y2187" s="164">
        <v>3840</v>
      </c>
      <c r="Z2187" s="177">
        <v>0.3</v>
      </c>
      <c r="AA2187" s="164">
        <v>2560</v>
      </c>
      <c r="AB2187" s="160">
        <v>0.2</v>
      </c>
      <c r="AC2187" s="164">
        <v>5120</v>
      </c>
      <c r="AD2187" s="202">
        <v>0.4</v>
      </c>
      <c r="AE2187" s="147">
        <v>1280</v>
      </c>
      <c r="AF2187" s="182"/>
      <c r="AH2187" s="34" t="s">
        <v>5496</v>
      </c>
    </row>
    <row r="2188" s="114" customFormat="1" ht="60" spans="1:34">
      <c r="A2188" s="37">
        <v>124</v>
      </c>
      <c r="B2188" s="37" t="s">
        <v>52</v>
      </c>
      <c r="C2188" s="37" t="s">
        <v>5022</v>
      </c>
      <c r="D2188" s="34" t="s">
        <v>5487</v>
      </c>
      <c r="E2188" s="163" t="s">
        <v>5488</v>
      </c>
      <c r="F2188" s="163" t="s">
        <v>5489</v>
      </c>
      <c r="G2188" s="34" t="s">
        <v>114</v>
      </c>
      <c r="H2188" s="166" t="s">
        <v>5499</v>
      </c>
      <c r="I2188" s="163" t="s">
        <v>5500</v>
      </c>
      <c r="J2188" s="163" t="s">
        <v>5500</v>
      </c>
      <c r="K2188" s="163" t="s">
        <v>5492</v>
      </c>
      <c r="L2188" s="163" t="s">
        <v>5501</v>
      </c>
      <c r="M2188" s="167">
        <v>45677</v>
      </c>
      <c r="N2188" s="167" t="s">
        <v>5502</v>
      </c>
      <c r="O2188" s="167" t="s">
        <v>5503</v>
      </c>
      <c r="P2188" s="163">
        <v>7.7</v>
      </c>
      <c r="Q2188" s="174">
        <v>8000</v>
      </c>
      <c r="R2188" s="175">
        <v>0.05263158</v>
      </c>
      <c r="S2188" s="176">
        <v>400</v>
      </c>
      <c r="T2188" s="164">
        <v>6160</v>
      </c>
      <c r="U2188" s="164">
        <v>616</v>
      </c>
      <c r="V2188" s="177">
        <v>0.1</v>
      </c>
      <c r="W2188" s="164">
        <v>3080</v>
      </c>
      <c r="X2188" s="160">
        <v>0.5</v>
      </c>
      <c r="Y2188" s="164">
        <v>1848</v>
      </c>
      <c r="Z2188" s="177">
        <v>0.3</v>
      </c>
      <c r="AA2188" s="164">
        <v>1232</v>
      </c>
      <c r="AB2188" s="160">
        <v>0.2</v>
      </c>
      <c r="AC2188" s="164">
        <v>2464</v>
      </c>
      <c r="AD2188" s="202">
        <v>0.4</v>
      </c>
      <c r="AE2188" s="147">
        <v>616</v>
      </c>
      <c r="AF2188" s="182"/>
      <c r="AH2188" s="34" t="s">
        <v>5496</v>
      </c>
    </row>
    <row r="2189" s="114" customFormat="1" ht="84" spans="1:34">
      <c r="A2189" s="37">
        <v>125</v>
      </c>
      <c r="B2189" s="37" t="s">
        <v>52</v>
      </c>
      <c r="C2189" s="37" t="s">
        <v>5022</v>
      </c>
      <c r="D2189" s="34" t="s">
        <v>5487</v>
      </c>
      <c r="E2189" s="163" t="s">
        <v>5488</v>
      </c>
      <c r="F2189" s="163" t="s">
        <v>5489</v>
      </c>
      <c r="G2189" s="34" t="s">
        <v>114</v>
      </c>
      <c r="H2189" s="166" t="s">
        <v>5504</v>
      </c>
      <c r="I2189" s="163" t="s">
        <v>5505</v>
      </c>
      <c r="J2189" s="163" t="s">
        <v>5505</v>
      </c>
      <c r="K2189" s="163" t="s">
        <v>5492</v>
      </c>
      <c r="L2189" s="163" t="s">
        <v>5506</v>
      </c>
      <c r="M2189" s="167">
        <v>45677</v>
      </c>
      <c r="N2189" s="167" t="s">
        <v>5502</v>
      </c>
      <c r="O2189" s="167" t="s">
        <v>5503</v>
      </c>
      <c r="P2189" s="163">
        <v>5.8</v>
      </c>
      <c r="Q2189" s="174">
        <v>8000</v>
      </c>
      <c r="R2189" s="175">
        <v>0.05263158</v>
      </c>
      <c r="S2189" s="176">
        <v>400</v>
      </c>
      <c r="T2189" s="164">
        <v>4640</v>
      </c>
      <c r="U2189" s="164">
        <v>464</v>
      </c>
      <c r="V2189" s="177">
        <v>0.1</v>
      </c>
      <c r="W2189" s="164">
        <v>2320</v>
      </c>
      <c r="X2189" s="160">
        <v>0.5</v>
      </c>
      <c r="Y2189" s="164">
        <v>1392</v>
      </c>
      <c r="Z2189" s="177">
        <v>0.3</v>
      </c>
      <c r="AA2189" s="164">
        <v>928</v>
      </c>
      <c r="AB2189" s="160">
        <v>0.2</v>
      </c>
      <c r="AC2189" s="164">
        <v>1856</v>
      </c>
      <c r="AD2189" s="202">
        <v>0.4</v>
      </c>
      <c r="AE2189" s="147">
        <v>464</v>
      </c>
      <c r="AF2189" s="182"/>
      <c r="AH2189" s="34" t="s">
        <v>5496</v>
      </c>
    </row>
    <row r="2190" s="114" customFormat="1" ht="84" spans="1:34">
      <c r="A2190" s="37">
        <v>126</v>
      </c>
      <c r="B2190" s="37" t="s">
        <v>52</v>
      </c>
      <c r="C2190" s="37" t="s">
        <v>5022</v>
      </c>
      <c r="D2190" s="34" t="s">
        <v>5487</v>
      </c>
      <c r="E2190" s="163" t="s">
        <v>5488</v>
      </c>
      <c r="F2190" s="163" t="s">
        <v>5489</v>
      </c>
      <c r="G2190" s="34" t="s">
        <v>114</v>
      </c>
      <c r="H2190" s="166" t="s">
        <v>5507</v>
      </c>
      <c r="I2190" s="163" t="s">
        <v>4037</v>
      </c>
      <c r="J2190" s="163" t="s">
        <v>4037</v>
      </c>
      <c r="K2190" s="163" t="s">
        <v>5492</v>
      </c>
      <c r="L2190" s="163" t="s">
        <v>5508</v>
      </c>
      <c r="M2190" s="167">
        <v>45677</v>
      </c>
      <c r="N2190" s="167" t="s">
        <v>5502</v>
      </c>
      <c r="O2190" s="167" t="s">
        <v>5503</v>
      </c>
      <c r="P2190" s="163">
        <v>8.6</v>
      </c>
      <c r="Q2190" s="174">
        <v>8000</v>
      </c>
      <c r="R2190" s="175">
        <v>0.05263158</v>
      </c>
      <c r="S2190" s="176">
        <v>400</v>
      </c>
      <c r="T2190" s="164">
        <v>6880</v>
      </c>
      <c r="U2190" s="164">
        <v>688</v>
      </c>
      <c r="V2190" s="177">
        <v>0.1</v>
      </c>
      <c r="W2190" s="164">
        <v>3440</v>
      </c>
      <c r="X2190" s="160">
        <v>0.5</v>
      </c>
      <c r="Y2190" s="164">
        <v>2064</v>
      </c>
      <c r="Z2190" s="177">
        <v>0.3</v>
      </c>
      <c r="AA2190" s="164">
        <v>1376</v>
      </c>
      <c r="AB2190" s="160">
        <v>0.2</v>
      </c>
      <c r="AC2190" s="164">
        <v>2752</v>
      </c>
      <c r="AD2190" s="202">
        <v>0.4</v>
      </c>
      <c r="AE2190" s="147">
        <v>688</v>
      </c>
      <c r="AF2190" s="182"/>
      <c r="AH2190" s="34" t="s">
        <v>5496</v>
      </c>
    </row>
    <row r="2191" s="114" customFormat="1" ht="60" spans="1:34">
      <c r="A2191" s="37">
        <v>127</v>
      </c>
      <c r="B2191" s="37" t="s">
        <v>52</v>
      </c>
      <c r="C2191" s="37" t="s">
        <v>5029</v>
      </c>
      <c r="D2191" s="34" t="s">
        <v>5487</v>
      </c>
      <c r="E2191" s="163" t="s">
        <v>5488</v>
      </c>
      <c r="F2191" s="163" t="s">
        <v>5489</v>
      </c>
      <c r="G2191" s="34" t="s">
        <v>114</v>
      </c>
      <c r="H2191" s="166" t="s">
        <v>5509</v>
      </c>
      <c r="I2191" s="163" t="s">
        <v>5510</v>
      </c>
      <c r="J2191" s="163" t="s">
        <v>5510</v>
      </c>
      <c r="K2191" s="163" t="s">
        <v>5492</v>
      </c>
      <c r="L2191" s="163" t="s">
        <v>5511</v>
      </c>
      <c r="M2191" s="167">
        <v>45677</v>
      </c>
      <c r="N2191" s="167" t="s">
        <v>5512</v>
      </c>
      <c r="O2191" s="167" t="s">
        <v>5513</v>
      </c>
      <c r="P2191" s="163">
        <v>40</v>
      </c>
      <c r="Q2191" s="174">
        <v>8000</v>
      </c>
      <c r="R2191" s="175">
        <v>0.07344633</v>
      </c>
      <c r="S2191" s="176">
        <v>520</v>
      </c>
      <c r="T2191" s="164">
        <v>41600</v>
      </c>
      <c r="U2191" s="164">
        <v>4160</v>
      </c>
      <c r="V2191" s="177">
        <v>0.1</v>
      </c>
      <c r="W2191" s="164">
        <v>20800</v>
      </c>
      <c r="X2191" s="160">
        <v>0.5</v>
      </c>
      <c r="Y2191" s="164">
        <v>0</v>
      </c>
      <c r="Z2191" s="177">
        <v>0</v>
      </c>
      <c r="AA2191" s="164">
        <v>20800</v>
      </c>
      <c r="AB2191" s="160">
        <v>0.5</v>
      </c>
      <c r="AC2191" s="164">
        <v>16640</v>
      </c>
      <c r="AD2191" s="202">
        <v>0.4</v>
      </c>
      <c r="AE2191" s="147">
        <v>4160</v>
      </c>
      <c r="AF2191" s="182"/>
      <c r="AH2191" s="34" t="s">
        <v>5496</v>
      </c>
    </row>
    <row r="2192" s="114" customFormat="1" ht="144" spans="1:34">
      <c r="A2192" s="37">
        <v>128</v>
      </c>
      <c r="B2192" s="37" t="s">
        <v>52</v>
      </c>
      <c r="C2192" s="37" t="s">
        <v>5022</v>
      </c>
      <c r="D2192" s="34" t="s">
        <v>5487</v>
      </c>
      <c r="E2192" s="163" t="s">
        <v>5488</v>
      </c>
      <c r="F2192" s="163" t="s">
        <v>5489</v>
      </c>
      <c r="G2192" s="34" t="s">
        <v>114</v>
      </c>
      <c r="H2192" s="166" t="s">
        <v>5514</v>
      </c>
      <c r="I2192" s="163" t="s">
        <v>5515</v>
      </c>
      <c r="J2192" s="163" t="s">
        <v>5515</v>
      </c>
      <c r="K2192" s="163" t="s">
        <v>5492</v>
      </c>
      <c r="L2192" s="163" t="s">
        <v>5516</v>
      </c>
      <c r="M2192" s="167">
        <v>45678</v>
      </c>
      <c r="N2192" s="167" t="s">
        <v>5502</v>
      </c>
      <c r="O2192" s="167" t="s">
        <v>5503</v>
      </c>
      <c r="P2192" s="163">
        <v>47.5</v>
      </c>
      <c r="Q2192" s="174">
        <v>8000</v>
      </c>
      <c r="R2192" s="175">
        <v>0.05263158</v>
      </c>
      <c r="S2192" s="176">
        <v>400</v>
      </c>
      <c r="T2192" s="164">
        <v>38000</v>
      </c>
      <c r="U2192" s="164">
        <v>3800</v>
      </c>
      <c r="V2192" s="177">
        <v>0.1</v>
      </c>
      <c r="W2192" s="164">
        <v>19000</v>
      </c>
      <c r="X2192" s="160">
        <v>0.5</v>
      </c>
      <c r="Y2192" s="164">
        <v>11400</v>
      </c>
      <c r="Z2192" s="177">
        <v>0.3</v>
      </c>
      <c r="AA2192" s="164">
        <v>7600</v>
      </c>
      <c r="AB2192" s="160">
        <v>0.2</v>
      </c>
      <c r="AC2192" s="164">
        <v>15200</v>
      </c>
      <c r="AD2192" s="202">
        <v>0.4</v>
      </c>
      <c r="AE2192" s="147">
        <v>3800</v>
      </c>
      <c r="AF2192" s="182"/>
      <c r="AH2192" s="34" t="s">
        <v>5496</v>
      </c>
    </row>
    <row r="2193" s="114" customFormat="1" ht="72" spans="1:34">
      <c r="A2193" s="37">
        <v>129</v>
      </c>
      <c r="B2193" s="37" t="s">
        <v>52</v>
      </c>
      <c r="C2193" s="37" t="s">
        <v>5486</v>
      </c>
      <c r="D2193" s="34" t="s">
        <v>5487</v>
      </c>
      <c r="E2193" s="163" t="s">
        <v>5488</v>
      </c>
      <c r="F2193" s="163" t="s">
        <v>5489</v>
      </c>
      <c r="G2193" s="34" t="s">
        <v>114</v>
      </c>
      <c r="H2193" s="166" t="s">
        <v>5517</v>
      </c>
      <c r="I2193" s="163" t="s">
        <v>5518</v>
      </c>
      <c r="J2193" s="163" t="s">
        <v>5518</v>
      </c>
      <c r="K2193" s="163" t="s">
        <v>5492</v>
      </c>
      <c r="L2193" s="163" t="s">
        <v>5519</v>
      </c>
      <c r="M2193" s="167">
        <v>45677</v>
      </c>
      <c r="N2193" s="167" t="s">
        <v>5520</v>
      </c>
      <c r="O2193" s="167" t="s">
        <v>5521</v>
      </c>
      <c r="P2193" s="163">
        <v>43</v>
      </c>
      <c r="Q2193" s="174">
        <v>8000</v>
      </c>
      <c r="R2193" s="175">
        <v>0.05076142</v>
      </c>
      <c r="S2193" s="176">
        <v>400</v>
      </c>
      <c r="T2193" s="164">
        <v>34400</v>
      </c>
      <c r="U2193" s="164">
        <v>3440</v>
      </c>
      <c r="V2193" s="177">
        <v>0.1</v>
      </c>
      <c r="W2193" s="164">
        <v>17200</v>
      </c>
      <c r="X2193" s="160">
        <v>0.5</v>
      </c>
      <c r="Y2193" s="164">
        <v>10320</v>
      </c>
      <c r="Z2193" s="177">
        <v>0.3</v>
      </c>
      <c r="AA2193" s="164">
        <v>6880</v>
      </c>
      <c r="AB2193" s="160">
        <v>0.2</v>
      </c>
      <c r="AC2193" s="164">
        <v>13760</v>
      </c>
      <c r="AD2193" s="202">
        <v>0.4</v>
      </c>
      <c r="AE2193" s="147">
        <v>3440</v>
      </c>
      <c r="AF2193" s="182"/>
      <c r="AH2193" s="34" t="s">
        <v>5496</v>
      </c>
    </row>
    <row r="2194" s="114" customFormat="1" ht="60" spans="1:34">
      <c r="A2194" s="37">
        <v>130</v>
      </c>
      <c r="B2194" s="37" t="s">
        <v>52</v>
      </c>
      <c r="C2194" s="37" t="s">
        <v>5029</v>
      </c>
      <c r="D2194" s="34" t="s">
        <v>5487</v>
      </c>
      <c r="E2194" s="163" t="s">
        <v>5488</v>
      </c>
      <c r="F2194" s="163" t="s">
        <v>5489</v>
      </c>
      <c r="G2194" s="34" t="s">
        <v>114</v>
      </c>
      <c r="H2194" s="166" t="s">
        <v>5522</v>
      </c>
      <c r="I2194" s="163" t="s">
        <v>5523</v>
      </c>
      <c r="J2194" s="163" t="s">
        <v>5523</v>
      </c>
      <c r="K2194" s="163" t="s">
        <v>5492</v>
      </c>
      <c r="L2194" s="163" t="s">
        <v>5524</v>
      </c>
      <c r="M2194" s="167">
        <v>45715</v>
      </c>
      <c r="N2194" s="167" t="s">
        <v>5525</v>
      </c>
      <c r="O2194" s="167" t="s">
        <v>2362</v>
      </c>
      <c r="P2194" s="163">
        <v>25</v>
      </c>
      <c r="Q2194" s="174">
        <v>8000</v>
      </c>
      <c r="R2194" s="175">
        <v>0.07344633</v>
      </c>
      <c r="S2194" s="176">
        <v>520</v>
      </c>
      <c r="T2194" s="164">
        <v>26000</v>
      </c>
      <c r="U2194" s="164">
        <v>2600</v>
      </c>
      <c r="V2194" s="177">
        <v>0.1</v>
      </c>
      <c r="W2194" s="164">
        <v>13000</v>
      </c>
      <c r="X2194" s="160">
        <v>0.5</v>
      </c>
      <c r="Y2194" s="164">
        <v>0</v>
      </c>
      <c r="Z2194" s="177">
        <v>0</v>
      </c>
      <c r="AA2194" s="164">
        <v>13000</v>
      </c>
      <c r="AB2194" s="160">
        <v>0.5</v>
      </c>
      <c r="AC2194" s="164">
        <v>10400</v>
      </c>
      <c r="AD2194" s="202">
        <v>0.4</v>
      </c>
      <c r="AE2194" s="147">
        <v>2600</v>
      </c>
      <c r="AF2194" s="182"/>
      <c r="AH2194" s="34" t="s">
        <v>5496</v>
      </c>
    </row>
    <row r="2195" s="114" customFormat="1" ht="60" spans="1:34">
      <c r="A2195" s="37">
        <v>131</v>
      </c>
      <c r="B2195" s="37" t="s">
        <v>52</v>
      </c>
      <c r="C2195" s="37" t="s">
        <v>5029</v>
      </c>
      <c r="D2195" s="34" t="s">
        <v>5487</v>
      </c>
      <c r="E2195" s="163" t="s">
        <v>5488</v>
      </c>
      <c r="F2195" s="163" t="s">
        <v>5489</v>
      </c>
      <c r="G2195" s="34" t="s">
        <v>114</v>
      </c>
      <c r="H2195" s="166" t="s">
        <v>5526</v>
      </c>
      <c r="I2195" s="163" t="s">
        <v>5527</v>
      </c>
      <c r="J2195" s="163" t="s">
        <v>5527</v>
      </c>
      <c r="K2195" s="163" t="s">
        <v>5528</v>
      </c>
      <c r="L2195" s="163" t="s">
        <v>5529</v>
      </c>
      <c r="M2195" s="167">
        <v>45715</v>
      </c>
      <c r="N2195" s="167" t="s">
        <v>5525</v>
      </c>
      <c r="O2195" s="167" t="s">
        <v>2362</v>
      </c>
      <c r="P2195" s="163">
        <v>178</v>
      </c>
      <c r="Q2195" s="174">
        <v>8000</v>
      </c>
      <c r="R2195" s="175">
        <v>0.07344633</v>
      </c>
      <c r="S2195" s="176">
        <v>520</v>
      </c>
      <c r="T2195" s="164">
        <v>185120</v>
      </c>
      <c r="U2195" s="164">
        <v>18512</v>
      </c>
      <c r="V2195" s="177">
        <v>0.1</v>
      </c>
      <c r="W2195" s="164">
        <v>92560</v>
      </c>
      <c r="X2195" s="160">
        <v>0.5</v>
      </c>
      <c r="Y2195" s="164">
        <v>0</v>
      </c>
      <c r="Z2195" s="177">
        <v>0</v>
      </c>
      <c r="AA2195" s="164">
        <v>92560</v>
      </c>
      <c r="AB2195" s="160">
        <v>0.5</v>
      </c>
      <c r="AC2195" s="164">
        <v>74048</v>
      </c>
      <c r="AD2195" s="202">
        <v>0.4</v>
      </c>
      <c r="AE2195" s="147">
        <v>18512</v>
      </c>
      <c r="AF2195" s="182"/>
      <c r="AH2195" s="34" t="s">
        <v>5496</v>
      </c>
    </row>
    <row r="2196" s="114" customFormat="1" ht="84" spans="1:34">
      <c r="A2196" s="37">
        <v>132</v>
      </c>
      <c r="B2196" s="37" t="s">
        <v>52</v>
      </c>
      <c r="C2196" s="37" t="s">
        <v>5362</v>
      </c>
      <c r="D2196" s="34" t="s">
        <v>5487</v>
      </c>
      <c r="E2196" s="163" t="s">
        <v>5488</v>
      </c>
      <c r="F2196" s="163" t="s">
        <v>5489</v>
      </c>
      <c r="G2196" s="34" t="s">
        <v>114</v>
      </c>
      <c r="H2196" s="166" t="s">
        <v>5530</v>
      </c>
      <c r="I2196" s="163" t="s">
        <v>5531</v>
      </c>
      <c r="J2196" s="163" t="s">
        <v>5531</v>
      </c>
      <c r="K2196" s="163" t="s">
        <v>5492</v>
      </c>
      <c r="L2196" s="163" t="s">
        <v>5532</v>
      </c>
      <c r="M2196" s="167">
        <v>45720</v>
      </c>
      <c r="N2196" s="167" t="s">
        <v>5533</v>
      </c>
      <c r="O2196" s="167" t="s">
        <v>5534</v>
      </c>
      <c r="P2196" s="163">
        <v>1.4</v>
      </c>
      <c r="Q2196" s="174">
        <v>5000</v>
      </c>
      <c r="R2196" s="175">
        <v>0.07647059</v>
      </c>
      <c r="S2196" s="176">
        <v>325</v>
      </c>
      <c r="T2196" s="164">
        <v>910</v>
      </c>
      <c r="U2196" s="164">
        <v>91</v>
      </c>
      <c r="V2196" s="177">
        <v>0.1</v>
      </c>
      <c r="W2196" s="164">
        <v>455</v>
      </c>
      <c r="X2196" s="160">
        <v>0.5</v>
      </c>
      <c r="Y2196" s="164">
        <v>273</v>
      </c>
      <c r="Z2196" s="177">
        <v>0.3</v>
      </c>
      <c r="AA2196" s="164">
        <v>182</v>
      </c>
      <c r="AB2196" s="160">
        <v>0.2</v>
      </c>
      <c r="AC2196" s="164">
        <v>364</v>
      </c>
      <c r="AD2196" s="202">
        <v>0.4</v>
      </c>
      <c r="AE2196" s="147">
        <v>91</v>
      </c>
      <c r="AF2196" s="182"/>
      <c r="AH2196" s="34" t="s">
        <v>5496</v>
      </c>
    </row>
    <row r="2197" s="114" customFormat="1" ht="60" spans="1:34">
      <c r="A2197" s="37">
        <v>133</v>
      </c>
      <c r="B2197" s="37" t="s">
        <v>52</v>
      </c>
      <c r="C2197" s="37" t="s">
        <v>4961</v>
      </c>
      <c r="D2197" s="34" t="s">
        <v>5487</v>
      </c>
      <c r="E2197" s="163" t="s">
        <v>5488</v>
      </c>
      <c r="F2197" s="163" t="s">
        <v>5489</v>
      </c>
      <c r="G2197" s="34" t="s">
        <v>114</v>
      </c>
      <c r="H2197" s="166" t="s">
        <v>5535</v>
      </c>
      <c r="I2197" s="163" t="s">
        <v>3992</v>
      </c>
      <c r="J2197" s="163" t="s">
        <v>3992</v>
      </c>
      <c r="K2197" s="163" t="s">
        <v>5492</v>
      </c>
      <c r="L2197" s="163" t="s">
        <v>5536</v>
      </c>
      <c r="M2197" s="167">
        <v>45735</v>
      </c>
      <c r="N2197" s="167" t="s">
        <v>5537</v>
      </c>
      <c r="O2197" s="167" t="s">
        <v>5538</v>
      </c>
      <c r="P2197" s="163">
        <v>33</v>
      </c>
      <c r="Q2197" s="174">
        <v>8000</v>
      </c>
      <c r="R2197" s="175">
        <v>0.06842105</v>
      </c>
      <c r="S2197" s="176">
        <v>520</v>
      </c>
      <c r="T2197" s="164">
        <v>34320</v>
      </c>
      <c r="U2197" s="164">
        <v>3432</v>
      </c>
      <c r="V2197" s="177">
        <v>0.1</v>
      </c>
      <c r="W2197" s="164">
        <v>17160</v>
      </c>
      <c r="X2197" s="160">
        <v>0.5</v>
      </c>
      <c r="Y2197" s="164">
        <v>10296</v>
      </c>
      <c r="Z2197" s="177">
        <v>0.3</v>
      </c>
      <c r="AA2197" s="164">
        <v>6864</v>
      </c>
      <c r="AB2197" s="160">
        <v>0.2</v>
      </c>
      <c r="AC2197" s="164">
        <v>13728</v>
      </c>
      <c r="AD2197" s="202">
        <v>0.4</v>
      </c>
      <c r="AE2197" s="147">
        <v>3432</v>
      </c>
      <c r="AF2197" s="182"/>
      <c r="AH2197" s="34" t="s">
        <v>5496</v>
      </c>
    </row>
    <row r="2198" s="114" customFormat="1" ht="120" spans="1:34">
      <c r="A2198" s="37">
        <v>134</v>
      </c>
      <c r="B2198" s="37" t="s">
        <v>52</v>
      </c>
      <c r="C2198" s="37" t="s">
        <v>5022</v>
      </c>
      <c r="D2198" s="34" t="s">
        <v>5487</v>
      </c>
      <c r="E2198" s="163" t="s">
        <v>5488</v>
      </c>
      <c r="F2198" s="163" t="s">
        <v>5489</v>
      </c>
      <c r="G2198" s="34" t="s">
        <v>114</v>
      </c>
      <c r="H2198" s="166" t="s">
        <v>5539</v>
      </c>
      <c r="I2198" s="163" t="s">
        <v>5540</v>
      </c>
      <c r="J2198" s="163" t="s">
        <v>5540</v>
      </c>
      <c r="K2198" s="163" t="s">
        <v>5492</v>
      </c>
      <c r="L2198" s="163" t="s">
        <v>5541</v>
      </c>
      <c r="M2198" s="167">
        <v>45736</v>
      </c>
      <c r="N2198" s="167" t="s">
        <v>5542</v>
      </c>
      <c r="O2198" s="167" t="s">
        <v>2979</v>
      </c>
      <c r="P2198" s="163">
        <v>31.3</v>
      </c>
      <c r="Q2198" s="174">
        <v>8000</v>
      </c>
      <c r="R2198" s="175">
        <v>0.05263158</v>
      </c>
      <c r="S2198" s="176">
        <v>400</v>
      </c>
      <c r="T2198" s="164">
        <v>25040</v>
      </c>
      <c r="U2198" s="164">
        <v>2504</v>
      </c>
      <c r="V2198" s="177">
        <v>0.1</v>
      </c>
      <c r="W2198" s="164">
        <v>12520</v>
      </c>
      <c r="X2198" s="160">
        <v>0.5</v>
      </c>
      <c r="Y2198" s="164">
        <v>7512</v>
      </c>
      <c r="Z2198" s="177">
        <v>0.3</v>
      </c>
      <c r="AA2198" s="164">
        <v>5008</v>
      </c>
      <c r="AB2198" s="160">
        <v>0.2</v>
      </c>
      <c r="AC2198" s="164">
        <v>10016</v>
      </c>
      <c r="AD2198" s="202">
        <v>0.4</v>
      </c>
      <c r="AE2198" s="147">
        <v>2504</v>
      </c>
      <c r="AF2198" s="182"/>
      <c r="AH2198" s="34" t="s">
        <v>5496</v>
      </c>
    </row>
    <row r="2199" s="114" customFormat="1" ht="84" spans="1:34">
      <c r="A2199" s="37">
        <v>135</v>
      </c>
      <c r="B2199" s="37" t="s">
        <v>52</v>
      </c>
      <c r="C2199" s="37" t="s">
        <v>5022</v>
      </c>
      <c r="D2199" s="34" t="s">
        <v>5487</v>
      </c>
      <c r="E2199" s="163" t="s">
        <v>5488</v>
      </c>
      <c r="F2199" s="163" t="s">
        <v>5489</v>
      </c>
      <c r="G2199" s="34" t="s">
        <v>114</v>
      </c>
      <c r="H2199" s="166" t="s">
        <v>5543</v>
      </c>
      <c r="I2199" s="163" t="s">
        <v>5544</v>
      </c>
      <c r="J2199" s="163" t="s">
        <v>5544</v>
      </c>
      <c r="K2199" s="163" t="s">
        <v>5492</v>
      </c>
      <c r="L2199" s="163" t="s">
        <v>5545</v>
      </c>
      <c r="M2199" s="167">
        <v>45736</v>
      </c>
      <c r="N2199" s="167" t="s">
        <v>5542</v>
      </c>
      <c r="O2199" s="167" t="s">
        <v>2979</v>
      </c>
      <c r="P2199" s="163">
        <v>11.7</v>
      </c>
      <c r="Q2199" s="174">
        <v>8000</v>
      </c>
      <c r="R2199" s="175">
        <v>0.05263158</v>
      </c>
      <c r="S2199" s="176">
        <v>400</v>
      </c>
      <c r="T2199" s="164">
        <v>9360</v>
      </c>
      <c r="U2199" s="164">
        <v>936</v>
      </c>
      <c r="V2199" s="177">
        <v>0.1</v>
      </c>
      <c r="W2199" s="164">
        <v>4680</v>
      </c>
      <c r="X2199" s="160">
        <v>0.5</v>
      </c>
      <c r="Y2199" s="164">
        <v>2808</v>
      </c>
      <c r="Z2199" s="177">
        <v>0.3</v>
      </c>
      <c r="AA2199" s="164">
        <v>1872</v>
      </c>
      <c r="AB2199" s="160">
        <v>0.2</v>
      </c>
      <c r="AC2199" s="164">
        <v>3744</v>
      </c>
      <c r="AD2199" s="202">
        <v>0.4</v>
      </c>
      <c r="AE2199" s="147">
        <v>936</v>
      </c>
      <c r="AF2199" s="182"/>
      <c r="AH2199" s="34" t="s">
        <v>5496</v>
      </c>
    </row>
    <row r="2200" s="114" customFormat="1" ht="60" spans="1:34">
      <c r="A2200" s="37">
        <v>136</v>
      </c>
      <c r="B2200" s="37" t="s">
        <v>52</v>
      </c>
      <c r="C2200" s="37" t="s">
        <v>5001</v>
      </c>
      <c r="D2200" s="34" t="s">
        <v>5487</v>
      </c>
      <c r="E2200" s="163" t="s">
        <v>5488</v>
      </c>
      <c r="F2200" s="163" t="s">
        <v>5489</v>
      </c>
      <c r="G2200" s="34" t="s">
        <v>114</v>
      </c>
      <c r="H2200" s="166" t="s">
        <v>5546</v>
      </c>
      <c r="I2200" s="163" t="s">
        <v>1359</v>
      </c>
      <c r="J2200" s="163" t="s">
        <v>1359</v>
      </c>
      <c r="K2200" s="163" t="s">
        <v>5492</v>
      </c>
      <c r="L2200" s="163" t="s">
        <v>5547</v>
      </c>
      <c r="M2200" s="167">
        <v>45740</v>
      </c>
      <c r="N2200" s="167" t="s">
        <v>5548</v>
      </c>
      <c r="O2200" s="167" t="s">
        <v>5549</v>
      </c>
      <c r="P2200" s="163">
        <v>120</v>
      </c>
      <c r="Q2200" s="174">
        <v>8000</v>
      </c>
      <c r="R2200" s="175">
        <v>0.11764706</v>
      </c>
      <c r="S2200" s="176">
        <v>640</v>
      </c>
      <c r="T2200" s="164">
        <v>76800</v>
      </c>
      <c r="U2200" s="164">
        <v>7680</v>
      </c>
      <c r="V2200" s="177">
        <v>0.1</v>
      </c>
      <c r="W2200" s="164">
        <v>38400</v>
      </c>
      <c r="X2200" s="160">
        <v>0.5</v>
      </c>
      <c r="Y2200" s="164">
        <v>23040</v>
      </c>
      <c r="Z2200" s="177">
        <v>0.3</v>
      </c>
      <c r="AA2200" s="164">
        <v>15360</v>
      </c>
      <c r="AB2200" s="160">
        <v>0.2</v>
      </c>
      <c r="AC2200" s="164">
        <v>30720</v>
      </c>
      <c r="AD2200" s="202">
        <v>0.4</v>
      </c>
      <c r="AE2200" s="147">
        <v>7680</v>
      </c>
      <c r="AF2200" s="182"/>
      <c r="AH2200" s="34" t="s">
        <v>5496</v>
      </c>
    </row>
    <row r="2201" s="114" customFormat="1" ht="72" spans="1:34">
      <c r="A2201" s="37">
        <v>137</v>
      </c>
      <c r="B2201" s="37" t="s">
        <v>52</v>
      </c>
      <c r="C2201" s="37" t="s">
        <v>5001</v>
      </c>
      <c r="D2201" s="34" t="s">
        <v>5487</v>
      </c>
      <c r="E2201" s="163" t="s">
        <v>5488</v>
      </c>
      <c r="F2201" s="163" t="s">
        <v>5489</v>
      </c>
      <c r="G2201" s="34" t="s">
        <v>114</v>
      </c>
      <c r="H2201" s="166" t="s">
        <v>5550</v>
      </c>
      <c r="I2201" s="163" t="s">
        <v>5551</v>
      </c>
      <c r="J2201" s="163" t="s">
        <v>5551</v>
      </c>
      <c r="K2201" s="163" t="s">
        <v>5492</v>
      </c>
      <c r="L2201" s="163" t="s">
        <v>5552</v>
      </c>
      <c r="M2201" s="167">
        <v>45764</v>
      </c>
      <c r="N2201" s="167" t="s">
        <v>5553</v>
      </c>
      <c r="O2201" s="167" t="s">
        <v>5554</v>
      </c>
      <c r="P2201" s="163">
        <v>400</v>
      </c>
      <c r="Q2201" s="174">
        <v>8000</v>
      </c>
      <c r="R2201" s="175">
        <v>0.10526316</v>
      </c>
      <c r="S2201" s="176">
        <v>640</v>
      </c>
      <c r="T2201" s="164">
        <v>512000</v>
      </c>
      <c r="U2201" s="164">
        <v>51200</v>
      </c>
      <c r="V2201" s="177">
        <v>0.1</v>
      </c>
      <c r="W2201" s="164">
        <v>256000</v>
      </c>
      <c r="X2201" s="160">
        <v>0.5</v>
      </c>
      <c r="Y2201" s="164">
        <v>153600</v>
      </c>
      <c r="Z2201" s="177">
        <v>0.3</v>
      </c>
      <c r="AA2201" s="164">
        <v>102400</v>
      </c>
      <c r="AB2201" s="160">
        <v>0.2</v>
      </c>
      <c r="AC2201" s="164">
        <v>204800</v>
      </c>
      <c r="AD2201" s="202">
        <v>0.4</v>
      </c>
      <c r="AE2201" s="147">
        <v>51200</v>
      </c>
      <c r="AF2201" s="182"/>
      <c r="AH2201" s="34" t="s">
        <v>5496</v>
      </c>
    </row>
    <row r="2202" s="114" customFormat="1" ht="60" spans="1:34">
      <c r="A2202" s="37">
        <v>138</v>
      </c>
      <c r="B2202" s="37" t="s">
        <v>52</v>
      </c>
      <c r="C2202" s="37" t="s">
        <v>5001</v>
      </c>
      <c r="D2202" s="34" t="s">
        <v>5487</v>
      </c>
      <c r="E2202" s="163" t="s">
        <v>5488</v>
      </c>
      <c r="F2202" s="163" t="s">
        <v>5489</v>
      </c>
      <c r="G2202" s="34" t="s">
        <v>114</v>
      </c>
      <c r="H2202" s="166" t="s">
        <v>5555</v>
      </c>
      <c r="I2202" s="163" t="s">
        <v>5556</v>
      </c>
      <c r="J2202" s="163" t="s">
        <v>5556</v>
      </c>
      <c r="K2202" s="163" t="s">
        <v>5492</v>
      </c>
      <c r="L2202" s="163" t="s">
        <v>5557</v>
      </c>
      <c r="M2202" s="167">
        <v>45764</v>
      </c>
      <c r="N2202" s="167" t="s">
        <v>5553</v>
      </c>
      <c r="O2202" s="167" t="s">
        <v>5554</v>
      </c>
      <c r="P2202" s="163">
        <v>360</v>
      </c>
      <c r="Q2202" s="174">
        <v>8000</v>
      </c>
      <c r="R2202" s="175">
        <v>0.10526316</v>
      </c>
      <c r="S2202" s="176">
        <v>640</v>
      </c>
      <c r="T2202" s="164">
        <v>460800</v>
      </c>
      <c r="U2202" s="164">
        <v>46080</v>
      </c>
      <c r="V2202" s="177">
        <v>0.1</v>
      </c>
      <c r="W2202" s="164">
        <v>230400</v>
      </c>
      <c r="X2202" s="160">
        <v>0.5</v>
      </c>
      <c r="Y2202" s="164">
        <v>138240</v>
      </c>
      <c r="Z2202" s="177">
        <v>0.3</v>
      </c>
      <c r="AA2202" s="164">
        <v>92160</v>
      </c>
      <c r="AB2202" s="160">
        <v>0.2</v>
      </c>
      <c r="AC2202" s="164">
        <v>184320</v>
      </c>
      <c r="AD2202" s="202">
        <v>0.4</v>
      </c>
      <c r="AE2202" s="147">
        <v>46080</v>
      </c>
      <c r="AF2202" s="182"/>
      <c r="AH2202" s="34" t="s">
        <v>5496</v>
      </c>
    </row>
    <row r="2203" s="114" customFormat="1" ht="60" spans="1:34">
      <c r="A2203" s="37">
        <v>139</v>
      </c>
      <c r="B2203" s="37" t="s">
        <v>52</v>
      </c>
      <c r="C2203" s="37" t="s">
        <v>5001</v>
      </c>
      <c r="D2203" s="34" t="s">
        <v>5487</v>
      </c>
      <c r="E2203" s="163" t="s">
        <v>5488</v>
      </c>
      <c r="F2203" s="163" t="s">
        <v>5489</v>
      </c>
      <c r="G2203" s="34" t="s">
        <v>114</v>
      </c>
      <c r="H2203" s="166" t="s">
        <v>5558</v>
      </c>
      <c r="I2203" s="163" t="s">
        <v>5559</v>
      </c>
      <c r="J2203" s="163" t="s">
        <v>5559</v>
      </c>
      <c r="K2203" s="163" t="s">
        <v>5492</v>
      </c>
      <c r="L2203" s="163" t="s">
        <v>5560</v>
      </c>
      <c r="M2203" s="167">
        <v>45768</v>
      </c>
      <c r="N2203" s="167" t="s">
        <v>5561</v>
      </c>
      <c r="O2203" s="167" t="s">
        <v>5562</v>
      </c>
      <c r="P2203" s="163">
        <v>50</v>
      </c>
      <c r="Q2203" s="174">
        <v>8000</v>
      </c>
      <c r="R2203" s="175">
        <v>0.10526316</v>
      </c>
      <c r="S2203" s="176">
        <v>640</v>
      </c>
      <c r="T2203" s="164">
        <v>64000</v>
      </c>
      <c r="U2203" s="164">
        <v>6400</v>
      </c>
      <c r="V2203" s="177">
        <v>0.1</v>
      </c>
      <c r="W2203" s="164">
        <v>32000</v>
      </c>
      <c r="X2203" s="160">
        <v>0.5</v>
      </c>
      <c r="Y2203" s="164">
        <v>19200</v>
      </c>
      <c r="Z2203" s="177">
        <v>0.3</v>
      </c>
      <c r="AA2203" s="164">
        <v>12800</v>
      </c>
      <c r="AB2203" s="160">
        <v>0.2</v>
      </c>
      <c r="AC2203" s="164">
        <v>25600</v>
      </c>
      <c r="AD2203" s="202">
        <v>0.4</v>
      </c>
      <c r="AE2203" s="147">
        <v>6400</v>
      </c>
      <c r="AF2203" s="182"/>
      <c r="AH2203" s="34" t="s">
        <v>5496</v>
      </c>
    </row>
    <row r="2204" s="114" customFormat="1" ht="60" spans="1:34">
      <c r="A2204" s="37">
        <v>140</v>
      </c>
      <c r="B2204" s="37" t="s">
        <v>52</v>
      </c>
      <c r="C2204" s="37" t="s">
        <v>5001</v>
      </c>
      <c r="D2204" s="34" t="s">
        <v>5487</v>
      </c>
      <c r="E2204" s="163" t="s">
        <v>5488</v>
      </c>
      <c r="F2204" s="163" t="s">
        <v>5489</v>
      </c>
      <c r="G2204" s="34" t="s">
        <v>114</v>
      </c>
      <c r="H2204" s="166" t="s">
        <v>5563</v>
      </c>
      <c r="I2204" s="163" t="s">
        <v>5564</v>
      </c>
      <c r="J2204" s="163" t="s">
        <v>5564</v>
      </c>
      <c r="K2204" s="163" t="s">
        <v>5492</v>
      </c>
      <c r="L2204" s="163" t="s">
        <v>5560</v>
      </c>
      <c r="M2204" s="167">
        <v>45770</v>
      </c>
      <c r="N2204" s="167" t="s">
        <v>5565</v>
      </c>
      <c r="O2204" s="167" t="s">
        <v>5566</v>
      </c>
      <c r="P2204" s="163">
        <v>115</v>
      </c>
      <c r="Q2204" s="174">
        <v>8000</v>
      </c>
      <c r="R2204" s="175">
        <v>0.10526316</v>
      </c>
      <c r="S2204" s="176">
        <v>640</v>
      </c>
      <c r="T2204" s="164">
        <v>147200</v>
      </c>
      <c r="U2204" s="164">
        <v>14720</v>
      </c>
      <c r="V2204" s="177">
        <v>0.1</v>
      </c>
      <c r="W2204" s="164">
        <v>73600</v>
      </c>
      <c r="X2204" s="160">
        <v>0.5</v>
      </c>
      <c r="Y2204" s="164">
        <v>44160</v>
      </c>
      <c r="Z2204" s="177">
        <v>0.3</v>
      </c>
      <c r="AA2204" s="164">
        <v>29440</v>
      </c>
      <c r="AB2204" s="160">
        <v>0.2</v>
      </c>
      <c r="AC2204" s="164">
        <v>58880</v>
      </c>
      <c r="AD2204" s="202">
        <v>0.4</v>
      </c>
      <c r="AE2204" s="147">
        <v>14720</v>
      </c>
      <c r="AF2204" s="182"/>
      <c r="AH2204" s="34" t="s">
        <v>5496</v>
      </c>
    </row>
    <row r="2205" s="114" customFormat="1" ht="84" spans="1:34">
      <c r="A2205" s="37">
        <v>141</v>
      </c>
      <c r="B2205" s="37" t="s">
        <v>52</v>
      </c>
      <c r="C2205" s="37" t="s">
        <v>5022</v>
      </c>
      <c r="D2205" s="34" t="s">
        <v>5487</v>
      </c>
      <c r="E2205" s="163" t="s">
        <v>5488</v>
      </c>
      <c r="F2205" s="163" t="s">
        <v>5489</v>
      </c>
      <c r="G2205" s="34" t="s">
        <v>114</v>
      </c>
      <c r="H2205" s="166" t="s">
        <v>5567</v>
      </c>
      <c r="I2205" s="163" t="s">
        <v>5568</v>
      </c>
      <c r="J2205" s="163" t="s">
        <v>5568</v>
      </c>
      <c r="K2205" s="163" t="s">
        <v>5492</v>
      </c>
      <c r="L2205" s="163" t="s">
        <v>5569</v>
      </c>
      <c r="M2205" s="167">
        <v>45770</v>
      </c>
      <c r="N2205" s="167" t="s">
        <v>5565</v>
      </c>
      <c r="O2205" s="167" t="s">
        <v>5566</v>
      </c>
      <c r="P2205" s="163">
        <v>18</v>
      </c>
      <c r="Q2205" s="174">
        <v>8000</v>
      </c>
      <c r="R2205" s="175">
        <v>0.05263158</v>
      </c>
      <c r="S2205" s="176">
        <v>400</v>
      </c>
      <c r="T2205" s="164">
        <v>14400</v>
      </c>
      <c r="U2205" s="164">
        <v>1440</v>
      </c>
      <c r="V2205" s="177">
        <v>0.1</v>
      </c>
      <c r="W2205" s="164">
        <v>7200</v>
      </c>
      <c r="X2205" s="160">
        <v>0.5</v>
      </c>
      <c r="Y2205" s="164">
        <v>4320</v>
      </c>
      <c r="Z2205" s="177">
        <v>0.3</v>
      </c>
      <c r="AA2205" s="164">
        <v>2880</v>
      </c>
      <c r="AB2205" s="160">
        <v>0.2</v>
      </c>
      <c r="AC2205" s="164">
        <v>5760</v>
      </c>
      <c r="AD2205" s="202">
        <v>0.4</v>
      </c>
      <c r="AE2205" s="147">
        <v>1440</v>
      </c>
      <c r="AF2205" s="182"/>
      <c r="AH2205" s="34" t="s">
        <v>5496</v>
      </c>
    </row>
    <row r="2206" s="114" customFormat="1" ht="60" spans="1:34">
      <c r="A2206" s="37">
        <v>142</v>
      </c>
      <c r="B2206" s="37" t="s">
        <v>52</v>
      </c>
      <c r="C2206" s="37" t="s">
        <v>5029</v>
      </c>
      <c r="D2206" s="34" t="s">
        <v>5487</v>
      </c>
      <c r="E2206" s="163" t="s">
        <v>5488</v>
      </c>
      <c r="F2206" s="163" t="s">
        <v>5489</v>
      </c>
      <c r="G2206" s="34" t="s">
        <v>114</v>
      </c>
      <c r="H2206" s="166" t="s">
        <v>5570</v>
      </c>
      <c r="I2206" s="163" t="s">
        <v>5571</v>
      </c>
      <c r="J2206" s="163" t="s">
        <v>5571</v>
      </c>
      <c r="K2206" s="163" t="s">
        <v>5492</v>
      </c>
      <c r="L2206" s="163" t="s">
        <v>5524</v>
      </c>
      <c r="M2206" s="167">
        <v>45769</v>
      </c>
      <c r="N2206" s="167" t="s">
        <v>2537</v>
      </c>
      <c r="O2206" s="167" t="s">
        <v>2538</v>
      </c>
      <c r="P2206" s="163">
        <v>48</v>
      </c>
      <c r="Q2206" s="174">
        <v>8000</v>
      </c>
      <c r="R2206" s="175">
        <v>0.07344633</v>
      </c>
      <c r="S2206" s="176">
        <v>520</v>
      </c>
      <c r="T2206" s="164">
        <v>49920</v>
      </c>
      <c r="U2206" s="164">
        <v>4992</v>
      </c>
      <c r="V2206" s="177">
        <v>0.1</v>
      </c>
      <c r="W2206" s="164">
        <v>24960</v>
      </c>
      <c r="X2206" s="160">
        <v>0.5</v>
      </c>
      <c r="Y2206" s="164">
        <v>0</v>
      </c>
      <c r="Z2206" s="177">
        <v>0</v>
      </c>
      <c r="AA2206" s="164">
        <v>24960</v>
      </c>
      <c r="AB2206" s="160">
        <v>0.5</v>
      </c>
      <c r="AC2206" s="164">
        <v>19968</v>
      </c>
      <c r="AD2206" s="202">
        <v>0.4</v>
      </c>
      <c r="AE2206" s="147">
        <v>4992</v>
      </c>
      <c r="AF2206" s="182"/>
      <c r="AH2206" s="34" t="s">
        <v>5496</v>
      </c>
    </row>
    <row r="2207" s="114" customFormat="1" ht="60" spans="1:34">
      <c r="A2207" s="37">
        <v>143</v>
      </c>
      <c r="B2207" s="37" t="s">
        <v>52</v>
      </c>
      <c r="C2207" s="37" t="s">
        <v>5029</v>
      </c>
      <c r="D2207" s="34" t="s">
        <v>5487</v>
      </c>
      <c r="E2207" s="163" t="s">
        <v>5488</v>
      </c>
      <c r="F2207" s="163" t="s">
        <v>5489</v>
      </c>
      <c r="G2207" s="34" t="s">
        <v>114</v>
      </c>
      <c r="H2207" s="166" t="s">
        <v>5572</v>
      </c>
      <c r="I2207" s="163" t="s">
        <v>5544</v>
      </c>
      <c r="J2207" s="163" t="s">
        <v>5544</v>
      </c>
      <c r="K2207" s="163" t="s">
        <v>5492</v>
      </c>
      <c r="L2207" s="163" t="s">
        <v>5511</v>
      </c>
      <c r="M2207" s="167">
        <v>45790</v>
      </c>
      <c r="N2207" s="167" t="s">
        <v>5573</v>
      </c>
      <c r="O2207" s="167" t="s">
        <v>5574</v>
      </c>
      <c r="P2207" s="163">
        <v>30</v>
      </c>
      <c r="Q2207" s="174">
        <v>8000</v>
      </c>
      <c r="R2207" s="175">
        <v>0.07142857</v>
      </c>
      <c r="S2207" s="176">
        <v>520</v>
      </c>
      <c r="T2207" s="164">
        <v>31200</v>
      </c>
      <c r="U2207" s="164">
        <v>3120</v>
      </c>
      <c r="V2207" s="177">
        <v>0.1</v>
      </c>
      <c r="W2207" s="164">
        <v>15600</v>
      </c>
      <c r="X2207" s="160">
        <v>0.5</v>
      </c>
      <c r="Y2207" s="164">
        <v>0</v>
      </c>
      <c r="Z2207" s="177">
        <v>0</v>
      </c>
      <c r="AA2207" s="164">
        <v>15600</v>
      </c>
      <c r="AB2207" s="160">
        <v>0.5</v>
      </c>
      <c r="AC2207" s="164">
        <v>12480</v>
      </c>
      <c r="AD2207" s="202">
        <v>0.4</v>
      </c>
      <c r="AE2207" s="147">
        <v>3120</v>
      </c>
      <c r="AF2207" s="182"/>
      <c r="AH2207" s="34" t="s">
        <v>5496</v>
      </c>
    </row>
    <row r="2208" s="114" customFormat="1" ht="60" spans="1:34">
      <c r="A2208" s="37">
        <v>144</v>
      </c>
      <c r="B2208" s="37" t="s">
        <v>52</v>
      </c>
      <c r="C2208" s="37" t="s">
        <v>5029</v>
      </c>
      <c r="D2208" s="34" t="s">
        <v>5487</v>
      </c>
      <c r="E2208" s="163" t="s">
        <v>5488</v>
      </c>
      <c r="F2208" s="163" t="s">
        <v>5489</v>
      </c>
      <c r="G2208" s="34" t="s">
        <v>114</v>
      </c>
      <c r="H2208" s="166" t="s">
        <v>5575</v>
      </c>
      <c r="I2208" s="163" t="s">
        <v>5576</v>
      </c>
      <c r="J2208" s="163" t="s">
        <v>5576</v>
      </c>
      <c r="K2208" s="163" t="s">
        <v>5577</v>
      </c>
      <c r="L2208" s="163" t="s">
        <v>5578</v>
      </c>
      <c r="M2208" s="167">
        <v>45790</v>
      </c>
      <c r="N2208" s="167" t="s">
        <v>5579</v>
      </c>
      <c r="O2208" s="167" t="s">
        <v>5580</v>
      </c>
      <c r="P2208" s="163">
        <v>65</v>
      </c>
      <c r="Q2208" s="174">
        <v>8000</v>
      </c>
      <c r="R2208" s="175">
        <v>0.07344633</v>
      </c>
      <c r="S2208" s="176">
        <v>520</v>
      </c>
      <c r="T2208" s="164">
        <v>67600</v>
      </c>
      <c r="U2208" s="164">
        <v>6760</v>
      </c>
      <c r="V2208" s="177">
        <v>0.1</v>
      </c>
      <c r="W2208" s="164">
        <v>33800</v>
      </c>
      <c r="X2208" s="160">
        <v>0.5</v>
      </c>
      <c r="Y2208" s="164">
        <v>0</v>
      </c>
      <c r="Z2208" s="177">
        <v>0</v>
      </c>
      <c r="AA2208" s="164">
        <v>33800</v>
      </c>
      <c r="AB2208" s="160">
        <v>0.5</v>
      </c>
      <c r="AC2208" s="164">
        <v>27040</v>
      </c>
      <c r="AD2208" s="202">
        <v>0.4</v>
      </c>
      <c r="AE2208" s="147">
        <v>6760</v>
      </c>
      <c r="AF2208" s="182"/>
      <c r="AH2208" s="34" t="s">
        <v>5496</v>
      </c>
    </row>
    <row r="2209" s="114" customFormat="1" ht="60" spans="1:34">
      <c r="A2209" s="37">
        <v>145</v>
      </c>
      <c r="B2209" s="37" t="s">
        <v>52</v>
      </c>
      <c r="C2209" s="37" t="s">
        <v>5461</v>
      </c>
      <c r="D2209" s="34" t="s">
        <v>5487</v>
      </c>
      <c r="E2209" s="163" t="s">
        <v>5488</v>
      </c>
      <c r="F2209" s="163" t="s">
        <v>5489</v>
      </c>
      <c r="G2209" s="34" t="s">
        <v>114</v>
      </c>
      <c r="H2209" s="166" t="s">
        <v>5581</v>
      </c>
      <c r="I2209" s="163" t="s">
        <v>5582</v>
      </c>
      <c r="J2209" s="163" t="s">
        <v>5582</v>
      </c>
      <c r="K2209" s="163" t="s">
        <v>5583</v>
      </c>
      <c r="L2209" s="163" t="s">
        <v>5584</v>
      </c>
      <c r="M2209" s="167">
        <v>45798</v>
      </c>
      <c r="N2209" s="167" t="s">
        <v>2548</v>
      </c>
      <c r="O2209" s="167" t="s">
        <v>2549</v>
      </c>
      <c r="P2209" s="163">
        <v>4</v>
      </c>
      <c r="Q2209" s="174">
        <v>8000</v>
      </c>
      <c r="R2209" s="175">
        <v>0.05464481</v>
      </c>
      <c r="S2209" s="176">
        <v>400</v>
      </c>
      <c r="T2209" s="164">
        <v>3200</v>
      </c>
      <c r="U2209" s="164">
        <v>320</v>
      </c>
      <c r="V2209" s="177">
        <v>0.1</v>
      </c>
      <c r="W2209" s="164">
        <v>1600</v>
      </c>
      <c r="X2209" s="160">
        <v>0.5</v>
      </c>
      <c r="Y2209" s="164">
        <v>960</v>
      </c>
      <c r="Z2209" s="177">
        <v>0.3</v>
      </c>
      <c r="AA2209" s="164">
        <v>640</v>
      </c>
      <c r="AB2209" s="160">
        <v>0.2</v>
      </c>
      <c r="AC2209" s="164">
        <v>1280</v>
      </c>
      <c r="AD2209" s="202">
        <v>0.4</v>
      </c>
      <c r="AE2209" s="147">
        <v>320</v>
      </c>
      <c r="AF2209" s="182"/>
      <c r="AH2209" s="34" t="s">
        <v>5496</v>
      </c>
    </row>
    <row r="2210" s="114" customFormat="1" ht="72" spans="1:34">
      <c r="A2210" s="37">
        <v>146</v>
      </c>
      <c r="B2210" s="37" t="s">
        <v>52</v>
      </c>
      <c r="C2210" s="37" t="s">
        <v>5461</v>
      </c>
      <c r="D2210" s="34" t="s">
        <v>5487</v>
      </c>
      <c r="E2210" s="163" t="s">
        <v>5488</v>
      </c>
      <c r="F2210" s="163" t="s">
        <v>5489</v>
      </c>
      <c r="G2210" s="34" t="s">
        <v>114</v>
      </c>
      <c r="H2210" s="166" t="s">
        <v>5585</v>
      </c>
      <c r="I2210" s="163" t="s">
        <v>5586</v>
      </c>
      <c r="J2210" s="163" t="s">
        <v>5586</v>
      </c>
      <c r="K2210" s="163" t="s">
        <v>5492</v>
      </c>
      <c r="L2210" s="163" t="s">
        <v>5587</v>
      </c>
      <c r="M2210" s="167">
        <v>45798</v>
      </c>
      <c r="N2210" s="167" t="s">
        <v>2548</v>
      </c>
      <c r="O2210" s="167" t="s">
        <v>2549</v>
      </c>
      <c r="P2210" s="163">
        <v>18</v>
      </c>
      <c r="Q2210" s="174">
        <v>8000</v>
      </c>
      <c r="R2210" s="175">
        <v>0.05291005</v>
      </c>
      <c r="S2210" s="176">
        <v>400</v>
      </c>
      <c r="T2210" s="164">
        <v>14400</v>
      </c>
      <c r="U2210" s="164">
        <v>1440</v>
      </c>
      <c r="V2210" s="177">
        <v>0.1</v>
      </c>
      <c r="W2210" s="164">
        <v>7200</v>
      </c>
      <c r="X2210" s="160">
        <v>0.5</v>
      </c>
      <c r="Y2210" s="164">
        <v>4320</v>
      </c>
      <c r="Z2210" s="177">
        <v>0.3</v>
      </c>
      <c r="AA2210" s="164">
        <v>2880</v>
      </c>
      <c r="AB2210" s="160">
        <v>0.2</v>
      </c>
      <c r="AC2210" s="164">
        <v>5760</v>
      </c>
      <c r="AD2210" s="202">
        <v>0.4</v>
      </c>
      <c r="AE2210" s="147">
        <v>1440</v>
      </c>
      <c r="AF2210" s="182"/>
      <c r="AH2210" s="34" t="s">
        <v>5496</v>
      </c>
    </row>
    <row r="2211" s="114" customFormat="1" ht="60" spans="1:34">
      <c r="A2211" s="37">
        <v>147</v>
      </c>
      <c r="B2211" s="37" t="s">
        <v>52</v>
      </c>
      <c r="C2211" s="37" t="s">
        <v>5001</v>
      </c>
      <c r="D2211" s="34" t="s">
        <v>5487</v>
      </c>
      <c r="E2211" s="163" t="s">
        <v>5488</v>
      </c>
      <c r="F2211" s="163" t="s">
        <v>5489</v>
      </c>
      <c r="G2211" s="34" t="s">
        <v>114</v>
      </c>
      <c r="H2211" s="166" t="s">
        <v>5588</v>
      </c>
      <c r="I2211" s="163" t="s">
        <v>5589</v>
      </c>
      <c r="J2211" s="163" t="s">
        <v>5589</v>
      </c>
      <c r="K2211" s="163" t="s">
        <v>5492</v>
      </c>
      <c r="L2211" s="163" t="s">
        <v>5590</v>
      </c>
      <c r="M2211" s="167">
        <v>45798</v>
      </c>
      <c r="N2211" s="167" t="s">
        <v>2548</v>
      </c>
      <c r="O2211" s="167" t="s">
        <v>2549</v>
      </c>
      <c r="P2211" s="163">
        <v>60</v>
      </c>
      <c r="Q2211" s="174">
        <v>8000</v>
      </c>
      <c r="R2211" s="175">
        <v>0.10526316</v>
      </c>
      <c r="S2211" s="176">
        <v>640</v>
      </c>
      <c r="T2211" s="164">
        <v>76800</v>
      </c>
      <c r="U2211" s="164">
        <v>7680</v>
      </c>
      <c r="V2211" s="177">
        <v>0.1</v>
      </c>
      <c r="W2211" s="164">
        <v>38400</v>
      </c>
      <c r="X2211" s="160">
        <v>0.5</v>
      </c>
      <c r="Y2211" s="164">
        <v>23040</v>
      </c>
      <c r="Z2211" s="177">
        <v>0.3</v>
      </c>
      <c r="AA2211" s="164">
        <v>15360</v>
      </c>
      <c r="AB2211" s="160">
        <v>0.2</v>
      </c>
      <c r="AC2211" s="164">
        <v>30720</v>
      </c>
      <c r="AD2211" s="202">
        <v>0.4</v>
      </c>
      <c r="AE2211" s="147">
        <v>7680</v>
      </c>
      <c r="AF2211" s="182"/>
      <c r="AH2211" s="34" t="s">
        <v>5496</v>
      </c>
    </row>
    <row r="2212" s="114" customFormat="1" ht="60" spans="1:34">
      <c r="A2212" s="37">
        <v>148</v>
      </c>
      <c r="B2212" s="37" t="s">
        <v>52</v>
      </c>
      <c r="C2212" s="37" t="s">
        <v>5029</v>
      </c>
      <c r="D2212" s="34" t="s">
        <v>5487</v>
      </c>
      <c r="E2212" s="163" t="s">
        <v>5488</v>
      </c>
      <c r="F2212" s="163" t="s">
        <v>5489</v>
      </c>
      <c r="G2212" s="34" t="s">
        <v>114</v>
      </c>
      <c r="H2212" s="166" t="s">
        <v>5591</v>
      </c>
      <c r="I2212" s="163" t="s">
        <v>5592</v>
      </c>
      <c r="J2212" s="163" t="s">
        <v>5592</v>
      </c>
      <c r="K2212" s="163" t="s">
        <v>5492</v>
      </c>
      <c r="L2212" s="163" t="s">
        <v>5593</v>
      </c>
      <c r="M2212" s="167">
        <v>45805</v>
      </c>
      <c r="N2212" s="167" t="s">
        <v>2426</v>
      </c>
      <c r="O2212" s="167" t="s">
        <v>2427</v>
      </c>
      <c r="P2212" s="163">
        <v>107</v>
      </c>
      <c r="Q2212" s="174">
        <v>8000</v>
      </c>
      <c r="R2212" s="175">
        <v>0.1</v>
      </c>
      <c r="S2212" s="176">
        <v>640</v>
      </c>
      <c r="T2212" s="164">
        <v>68480</v>
      </c>
      <c r="U2212" s="164">
        <v>6848</v>
      </c>
      <c r="V2212" s="177">
        <v>0.1</v>
      </c>
      <c r="W2212" s="164">
        <v>34240</v>
      </c>
      <c r="X2212" s="160">
        <v>0.5</v>
      </c>
      <c r="Y2212" s="164">
        <v>0</v>
      </c>
      <c r="Z2212" s="177">
        <v>0</v>
      </c>
      <c r="AA2212" s="164">
        <v>34240</v>
      </c>
      <c r="AB2212" s="160">
        <v>0.5</v>
      </c>
      <c r="AC2212" s="164">
        <v>27392</v>
      </c>
      <c r="AD2212" s="202">
        <v>0.4</v>
      </c>
      <c r="AE2212" s="147">
        <v>6848</v>
      </c>
      <c r="AF2212" s="182"/>
      <c r="AH2212" s="34" t="s">
        <v>5496</v>
      </c>
    </row>
    <row r="2213" s="114" customFormat="1" ht="60" spans="1:34">
      <c r="A2213" s="37">
        <v>149</v>
      </c>
      <c r="B2213" s="37" t="s">
        <v>52</v>
      </c>
      <c r="C2213" s="37" t="s">
        <v>4969</v>
      </c>
      <c r="D2213" s="34" t="s">
        <v>5487</v>
      </c>
      <c r="E2213" s="163" t="s">
        <v>5488</v>
      </c>
      <c r="F2213" s="163" t="s">
        <v>5489</v>
      </c>
      <c r="G2213" s="34" t="s">
        <v>114</v>
      </c>
      <c r="H2213" s="166" t="s">
        <v>5594</v>
      </c>
      <c r="I2213" s="163" t="s">
        <v>5595</v>
      </c>
      <c r="J2213" s="163" t="s">
        <v>5595</v>
      </c>
      <c r="K2213" s="163" t="s">
        <v>5596</v>
      </c>
      <c r="L2213" s="163" t="s">
        <v>5597</v>
      </c>
      <c r="M2213" s="167">
        <v>45819</v>
      </c>
      <c r="N2213" s="167" t="s">
        <v>3004</v>
      </c>
      <c r="O2213" s="167" t="s">
        <v>3005</v>
      </c>
      <c r="P2213" s="163">
        <v>112.7</v>
      </c>
      <c r="Q2213" s="174">
        <v>3000</v>
      </c>
      <c r="R2213" s="175">
        <v>0.09937888</v>
      </c>
      <c r="S2213" s="176">
        <v>240</v>
      </c>
      <c r="T2213" s="164">
        <v>54096</v>
      </c>
      <c r="U2213" s="164">
        <v>5409.6</v>
      </c>
      <c r="V2213" s="177">
        <v>0.1</v>
      </c>
      <c r="W2213" s="164">
        <v>27048</v>
      </c>
      <c r="X2213" s="160">
        <v>0.5</v>
      </c>
      <c r="Y2213" s="164">
        <v>16228.8</v>
      </c>
      <c r="Z2213" s="177">
        <v>0.3</v>
      </c>
      <c r="AA2213" s="164">
        <v>10819.2</v>
      </c>
      <c r="AB2213" s="160">
        <v>0.2</v>
      </c>
      <c r="AC2213" s="164">
        <v>21638.4</v>
      </c>
      <c r="AD2213" s="202">
        <v>0.4</v>
      </c>
      <c r="AE2213" s="147">
        <v>5409.6</v>
      </c>
      <c r="AF2213" s="182"/>
      <c r="AH2213" s="34" t="s">
        <v>5496</v>
      </c>
    </row>
    <row r="2214" s="115" customFormat="1" ht="72" spans="1:34">
      <c r="A2214" s="37">
        <v>150</v>
      </c>
      <c r="B2214" s="37" t="s">
        <v>52</v>
      </c>
      <c r="C2214" s="37" t="s">
        <v>5107</v>
      </c>
      <c r="D2214" s="34" t="s">
        <v>5487</v>
      </c>
      <c r="E2214" s="163" t="s">
        <v>5488</v>
      </c>
      <c r="F2214" s="163" t="s">
        <v>5489</v>
      </c>
      <c r="G2214" s="34" t="s">
        <v>114</v>
      </c>
      <c r="H2214" s="166" t="s">
        <v>5598</v>
      </c>
      <c r="I2214" s="163" t="s">
        <v>5599</v>
      </c>
      <c r="J2214" s="163" t="s">
        <v>5599</v>
      </c>
      <c r="K2214" s="163" t="s">
        <v>5492</v>
      </c>
      <c r="L2214" s="163" t="s">
        <v>5600</v>
      </c>
      <c r="M2214" s="167">
        <v>45818</v>
      </c>
      <c r="N2214" s="167" t="s">
        <v>5601</v>
      </c>
      <c r="O2214" s="167" t="s">
        <v>5602</v>
      </c>
      <c r="P2214" s="163">
        <v>100</v>
      </c>
      <c r="Q2214" s="174">
        <v>8000</v>
      </c>
      <c r="R2214" s="175">
        <v>0.0914037</v>
      </c>
      <c r="S2214" s="176">
        <v>640</v>
      </c>
      <c r="T2214" s="164">
        <v>128000</v>
      </c>
      <c r="U2214" s="164">
        <v>12800</v>
      </c>
      <c r="V2214" s="177">
        <v>0.1</v>
      </c>
      <c r="W2214" s="164">
        <v>64000</v>
      </c>
      <c r="X2214" s="160">
        <v>0.5</v>
      </c>
      <c r="Y2214" s="164">
        <v>38400</v>
      </c>
      <c r="Z2214" s="177">
        <v>0.3</v>
      </c>
      <c r="AA2214" s="164">
        <v>25600</v>
      </c>
      <c r="AB2214" s="160">
        <v>0.2</v>
      </c>
      <c r="AC2214" s="164">
        <v>51200</v>
      </c>
      <c r="AD2214" s="202">
        <v>0.4</v>
      </c>
      <c r="AE2214" s="176">
        <v>12800</v>
      </c>
      <c r="AF2214" s="182"/>
      <c r="AH2214" s="34" t="s">
        <v>5496</v>
      </c>
    </row>
    <row r="2215" s="114" customFormat="1" ht="60" spans="1:34">
      <c r="A2215" s="37">
        <v>151</v>
      </c>
      <c r="B2215" s="37" t="s">
        <v>52</v>
      </c>
      <c r="C2215" s="37" t="s">
        <v>5029</v>
      </c>
      <c r="D2215" s="34" t="s">
        <v>5487</v>
      </c>
      <c r="E2215" s="163" t="s">
        <v>5488</v>
      </c>
      <c r="F2215" s="163" t="s">
        <v>5489</v>
      </c>
      <c r="G2215" s="34" t="s">
        <v>114</v>
      </c>
      <c r="H2215" s="166" t="s">
        <v>5603</v>
      </c>
      <c r="I2215" s="163" t="s">
        <v>5604</v>
      </c>
      <c r="J2215" s="163" t="s">
        <v>5604</v>
      </c>
      <c r="K2215" s="163" t="s">
        <v>5605</v>
      </c>
      <c r="L2215" s="163" t="s">
        <v>5606</v>
      </c>
      <c r="M2215" s="167">
        <v>45825</v>
      </c>
      <c r="N2215" s="167" t="s">
        <v>5607</v>
      </c>
      <c r="O2215" s="167" t="s">
        <v>5608</v>
      </c>
      <c r="P2215" s="163">
        <v>138</v>
      </c>
      <c r="Q2215" s="174">
        <v>8000</v>
      </c>
      <c r="R2215" s="175">
        <v>0.07344633</v>
      </c>
      <c r="S2215" s="176">
        <v>520</v>
      </c>
      <c r="T2215" s="164">
        <v>143520</v>
      </c>
      <c r="U2215" s="164">
        <v>14352</v>
      </c>
      <c r="V2215" s="177">
        <v>0.1</v>
      </c>
      <c r="W2215" s="164">
        <v>71760</v>
      </c>
      <c r="X2215" s="160">
        <v>0.5</v>
      </c>
      <c r="Y2215" s="164">
        <v>0</v>
      </c>
      <c r="Z2215" s="177">
        <v>0</v>
      </c>
      <c r="AA2215" s="164">
        <v>71760</v>
      </c>
      <c r="AB2215" s="160">
        <v>0.5</v>
      </c>
      <c r="AC2215" s="164">
        <v>57408</v>
      </c>
      <c r="AD2215" s="202">
        <v>0.4</v>
      </c>
      <c r="AE2215" s="147">
        <v>14352</v>
      </c>
      <c r="AF2215" s="182"/>
      <c r="AH2215" s="34" t="s">
        <v>5496</v>
      </c>
    </row>
    <row r="2216" s="114" customFormat="1" ht="60" spans="1:34">
      <c r="A2216" s="37">
        <v>152</v>
      </c>
      <c r="B2216" s="37" t="s">
        <v>52</v>
      </c>
      <c r="C2216" s="37" t="s">
        <v>5029</v>
      </c>
      <c r="D2216" s="34" t="s">
        <v>5487</v>
      </c>
      <c r="E2216" s="163" t="s">
        <v>5488</v>
      </c>
      <c r="F2216" s="163" t="s">
        <v>5489</v>
      </c>
      <c r="G2216" s="34" t="s">
        <v>114</v>
      </c>
      <c r="H2216" s="166" t="s">
        <v>5609</v>
      </c>
      <c r="I2216" s="163" t="s">
        <v>5610</v>
      </c>
      <c r="J2216" s="163" t="s">
        <v>5610</v>
      </c>
      <c r="K2216" s="163" t="s">
        <v>5492</v>
      </c>
      <c r="L2216" s="163" t="s">
        <v>5611</v>
      </c>
      <c r="M2216" s="167">
        <v>45825</v>
      </c>
      <c r="N2216" s="167" t="s">
        <v>5612</v>
      </c>
      <c r="O2216" s="167" t="s">
        <v>5613</v>
      </c>
      <c r="P2216" s="163">
        <v>16</v>
      </c>
      <c r="Q2216" s="174">
        <v>8000</v>
      </c>
      <c r="R2216" s="175">
        <v>0.07344633</v>
      </c>
      <c r="S2216" s="176">
        <v>520</v>
      </c>
      <c r="T2216" s="164">
        <v>16640</v>
      </c>
      <c r="U2216" s="164">
        <v>1664</v>
      </c>
      <c r="V2216" s="177">
        <v>0.1</v>
      </c>
      <c r="W2216" s="164">
        <v>8320</v>
      </c>
      <c r="X2216" s="160">
        <v>0.5</v>
      </c>
      <c r="Y2216" s="164">
        <v>0</v>
      </c>
      <c r="Z2216" s="177">
        <v>0</v>
      </c>
      <c r="AA2216" s="164">
        <v>8320</v>
      </c>
      <c r="AB2216" s="160">
        <v>0.5</v>
      </c>
      <c r="AC2216" s="164">
        <v>6656</v>
      </c>
      <c r="AD2216" s="202">
        <v>0.4</v>
      </c>
      <c r="AE2216" s="147">
        <v>1664</v>
      </c>
      <c r="AF2216" s="182"/>
      <c r="AH2216" s="34" t="s">
        <v>5496</v>
      </c>
    </row>
    <row r="2217" s="114" customFormat="1" ht="60" spans="1:34">
      <c r="A2217" s="37">
        <v>153</v>
      </c>
      <c r="B2217" s="37" t="s">
        <v>52</v>
      </c>
      <c r="C2217" s="37" t="s">
        <v>5029</v>
      </c>
      <c r="D2217" s="34" t="s">
        <v>5487</v>
      </c>
      <c r="E2217" s="163" t="s">
        <v>5488</v>
      </c>
      <c r="F2217" s="163" t="s">
        <v>5489</v>
      </c>
      <c r="G2217" s="34" t="s">
        <v>114</v>
      </c>
      <c r="H2217" s="166" t="s">
        <v>5614</v>
      </c>
      <c r="I2217" s="163" t="s">
        <v>5615</v>
      </c>
      <c r="J2217" s="163" t="s">
        <v>5615</v>
      </c>
      <c r="K2217" s="163" t="s">
        <v>5492</v>
      </c>
      <c r="L2217" s="163" t="s">
        <v>5616</v>
      </c>
      <c r="M2217" s="167">
        <v>45825</v>
      </c>
      <c r="N2217" s="167" t="s">
        <v>5612</v>
      </c>
      <c r="O2217" s="167" t="s">
        <v>5613</v>
      </c>
      <c r="P2217" s="163">
        <v>107.5</v>
      </c>
      <c r="Q2217" s="174">
        <v>8000</v>
      </c>
      <c r="R2217" s="175">
        <v>0.1</v>
      </c>
      <c r="S2217" s="176">
        <v>640</v>
      </c>
      <c r="T2217" s="164">
        <v>68800</v>
      </c>
      <c r="U2217" s="164">
        <v>6880</v>
      </c>
      <c r="V2217" s="177">
        <v>0.1</v>
      </c>
      <c r="W2217" s="164">
        <v>34400</v>
      </c>
      <c r="X2217" s="160">
        <v>0.5</v>
      </c>
      <c r="Y2217" s="164">
        <v>0</v>
      </c>
      <c r="Z2217" s="177">
        <v>0</v>
      </c>
      <c r="AA2217" s="164">
        <v>34400</v>
      </c>
      <c r="AB2217" s="160">
        <v>0.5</v>
      </c>
      <c r="AC2217" s="164">
        <v>27520</v>
      </c>
      <c r="AD2217" s="202">
        <v>0.4</v>
      </c>
      <c r="AE2217" s="147">
        <v>6880</v>
      </c>
      <c r="AF2217" s="182"/>
      <c r="AH2217" s="34" t="s">
        <v>5496</v>
      </c>
    </row>
    <row r="2218" s="114" customFormat="1" ht="72" spans="1:34">
      <c r="A2218" s="37">
        <v>154</v>
      </c>
      <c r="B2218" s="37" t="s">
        <v>52</v>
      </c>
      <c r="C2218" s="37" t="s">
        <v>5617</v>
      </c>
      <c r="D2218" s="34" t="s">
        <v>5487</v>
      </c>
      <c r="E2218" s="163" t="s">
        <v>5488</v>
      </c>
      <c r="F2218" s="163" t="s">
        <v>5489</v>
      </c>
      <c r="G2218" s="34" t="s">
        <v>114</v>
      </c>
      <c r="H2218" s="166" t="s">
        <v>5618</v>
      </c>
      <c r="I2218" s="163" t="s">
        <v>5619</v>
      </c>
      <c r="J2218" s="163" t="s">
        <v>5619</v>
      </c>
      <c r="K2218" s="163" t="s">
        <v>5492</v>
      </c>
      <c r="L2218" s="163" t="s">
        <v>5620</v>
      </c>
      <c r="M2218" s="167">
        <v>45832</v>
      </c>
      <c r="N2218" s="167" t="s">
        <v>5621</v>
      </c>
      <c r="O2218" s="167" t="s">
        <v>5622</v>
      </c>
      <c r="P2218" s="163">
        <v>63</v>
      </c>
      <c r="Q2218" s="174">
        <v>8000</v>
      </c>
      <c r="R2218" s="175">
        <v>0.05291005</v>
      </c>
      <c r="S2218" s="176">
        <v>400</v>
      </c>
      <c r="T2218" s="164">
        <v>50400</v>
      </c>
      <c r="U2218" s="164">
        <v>5040</v>
      </c>
      <c r="V2218" s="177">
        <v>0.1</v>
      </c>
      <c r="W2218" s="164">
        <v>25200</v>
      </c>
      <c r="X2218" s="160">
        <v>0.5</v>
      </c>
      <c r="Y2218" s="164">
        <v>15120</v>
      </c>
      <c r="Z2218" s="177">
        <v>0.3</v>
      </c>
      <c r="AA2218" s="164">
        <v>10080</v>
      </c>
      <c r="AB2218" s="160">
        <v>0.2</v>
      </c>
      <c r="AC2218" s="164">
        <v>20160</v>
      </c>
      <c r="AD2218" s="202">
        <v>0.4</v>
      </c>
      <c r="AE2218" s="147">
        <v>5040</v>
      </c>
      <c r="AF2218" s="182"/>
      <c r="AH2218" s="34" t="s">
        <v>5496</v>
      </c>
    </row>
    <row r="2219" s="114" customFormat="1" ht="72" spans="1:34">
      <c r="A2219" s="37">
        <v>155</v>
      </c>
      <c r="B2219" s="37" t="s">
        <v>52</v>
      </c>
      <c r="C2219" s="37" t="s">
        <v>5617</v>
      </c>
      <c r="D2219" s="34" t="s">
        <v>5487</v>
      </c>
      <c r="E2219" s="163" t="s">
        <v>5488</v>
      </c>
      <c r="F2219" s="163" t="s">
        <v>5489</v>
      </c>
      <c r="G2219" s="34" t="s">
        <v>114</v>
      </c>
      <c r="H2219" s="166" t="s">
        <v>5623</v>
      </c>
      <c r="I2219" s="163" t="s">
        <v>5624</v>
      </c>
      <c r="J2219" s="163" t="s">
        <v>5624</v>
      </c>
      <c r="K2219" s="163" t="s">
        <v>5492</v>
      </c>
      <c r="L2219" s="163" t="s">
        <v>5625</v>
      </c>
      <c r="M2219" s="167">
        <v>45833</v>
      </c>
      <c r="N2219" s="167" t="s">
        <v>2494</v>
      </c>
      <c r="O2219" s="167" t="s">
        <v>2563</v>
      </c>
      <c r="P2219" s="163">
        <v>22.5</v>
      </c>
      <c r="Q2219" s="174">
        <v>8000</v>
      </c>
      <c r="R2219" s="175">
        <v>0.05291005</v>
      </c>
      <c r="S2219" s="176">
        <v>400</v>
      </c>
      <c r="T2219" s="164">
        <v>18000</v>
      </c>
      <c r="U2219" s="164">
        <v>1800</v>
      </c>
      <c r="V2219" s="177">
        <v>0.1</v>
      </c>
      <c r="W2219" s="164">
        <v>9000</v>
      </c>
      <c r="X2219" s="160">
        <v>0.5</v>
      </c>
      <c r="Y2219" s="164">
        <v>5400</v>
      </c>
      <c r="Z2219" s="177">
        <v>0.3</v>
      </c>
      <c r="AA2219" s="164">
        <v>3600</v>
      </c>
      <c r="AB2219" s="160">
        <v>0.2</v>
      </c>
      <c r="AC2219" s="164">
        <v>7200</v>
      </c>
      <c r="AD2219" s="202">
        <v>0.4</v>
      </c>
      <c r="AE2219" s="147">
        <v>1800</v>
      </c>
      <c r="AF2219" s="182"/>
      <c r="AH2219" s="34" t="s">
        <v>5496</v>
      </c>
    </row>
    <row r="2220" s="114" customFormat="1" ht="60" spans="1:34">
      <c r="A2220" s="37">
        <v>156</v>
      </c>
      <c r="B2220" s="37" t="s">
        <v>52</v>
      </c>
      <c r="C2220" s="37" t="s">
        <v>5362</v>
      </c>
      <c r="D2220" s="34" t="s">
        <v>5487</v>
      </c>
      <c r="E2220" s="163" t="s">
        <v>5488</v>
      </c>
      <c r="F2220" s="163" t="s">
        <v>5489</v>
      </c>
      <c r="G2220" s="34" t="s">
        <v>114</v>
      </c>
      <c r="H2220" s="166" t="s">
        <v>5626</v>
      </c>
      <c r="I2220" s="163" t="s">
        <v>5627</v>
      </c>
      <c r="J2220" s="163" t="s">
        <v>5627</v>
      </c>
      <c r="K2220" s="163" t="s">
        <v>5628</v>
      </c>
      <c r="L2220" s="163" t="s">
        <v>5629</v>
      </c>
      <c r="M2220" s="167">
        <v>45835</v>
      </c>
      <c r="N2220" s="167" t="s">
        <v>1404</v>
      </c>
      <c r="O2220" s="167" t="s">
        <v>2523</v>
      </c>
      <c r="P2220" s="163">
        <v>9.22</v>
      </c>
      <c r="Q2220" s="174">
        <v>8000</v>
      </c>
      <c r="R2220" s="175">
        <v>0.07344633</v>
      </c>
      <c r="S2220" s="176">
        <v>520</v>
      </c>
      <c r="T2220" s="164">
        <v>9588.8</v>
      </c>
      <c r="U2220" s="164">
        <v>958.88</v>
      </c>
      <c r="V2220" s="177">
        <v>0.1</v>
      </c>
      <c r="W2220" s="164">
        <v>4794.4</v>
      </c>
      <c r="X2220" s="160">
        <v>0.5</v>
      </c>
      <c r="Y2220" s="164">
        <v>2876.64</v>
      </c>
      <c r="Z2220" s="177">
        <v>0.3</v>
      </c>
      <c r="AA2220" s="164">
        <v>1917.76</v>
      </c>
      <c r="AB2220" s="160">
        <v>0.2</v>
      </c>
      <c r="AC2220" s="164">
        <v>3835.52</v>
      </c>
      <c r="AD2220" s="202">
        <v>0.4</v>
      </c>
      <c r="AE2220" s="147">
        <v>958.88</v>
      </c>
      <c r="AF2220" s="182"/>
      <c r="AH2220" s="34" t="s">
        <v>5496</v>
      </c>
    </row>
    <row r="2221" s="114" customFormat="1" ht="60" spans="1:34">
      <c r="A2221" s="37">
        <v>157</v>
      </c>
      <c r="B2221" s="37" t="s">
        <v>52</v>
      </c>
      <c r="C2221" s="37" t="s">
        <v>5362</v>
      </c>
      <c r="D2221" s="34" t="s">
        <v>5487</v>
      </c>
      <c r="E2221" s="163" t="s">
        <v>5488</v>
      </c>
      <c r="F2221" s="163" t="s">
        <v>5489</v>
      </c>
      <c r="G2221" s="34" t="s">
        <v>114</v>
      </c>
      <c r="H2221" s="166" t="s">
        <v>5630</v>
      </c>
      <c r="I2221" s="163" t="s">
        <v>5631</v>
      </c>
      <c r="J2221" s="163" t="s">
        <v>5631</v>
      </c>
      <c r="K2221" s="163" t="s">
        <v>5492</v>
      </c>
      <c r="L2221" s="163" t="s">
        <v>5632</v>
      </c>
      <c r="M2221" s="167">
        <v>45835</v>
      </c>
      <c r="N2221" s="167" t="s">
        <v>1404</v>
      </c>
      <c r="O2221" s="167" t="s">
        <v>2523</v>
      </c>
      <c r="P2221" s="163">
        <v>16.3</v>
      </c>
      <c r="Q2221" s="174">
        <v>8000</v>
      </c>
      <c r="R2221" s="175">
        <v>0.05434783</v>
      </c>
      <c r="S2221" s="176">
        <v>400</v>
      </c>
      <c r="T2221" s="164">
        <v>6520</v>
      </c>
      <c r="U2221" s="164">
        <v>652</v>
      </c>
      <c r="V2221" s="177">
        <v>0.1</v>
      </c>
      <c r="W2221" s="164">
        <v>3260</v>
      </c>
      <c r="X2221" s="160">
        <v>0.5</v>
      </c>
      <c r="Y2221" s="164">
        <v>1956</v>
      </c>
      <c r="Z2221" s="177">
        <v>0.3</v>
      </c>
      <c r="AA2221" s="164">
        <v>1304</v>
      </c>
      <c r="AB2221" s="160">
        <v>0.2</v>
      </c>
      <c r="AC2221" s="164">
        <v>2608</v>
      </c>
      <c r="AD2221" s="202">
        <v>0.4</v>
      </c>
      <c r="AE2221" s="147">
        <v>652</v>
      </c>
      <c r="AF2221" s="182"/>
      <c r="AH2221" s="34" t="s">
        <v>5496</v>
      </c>
    </row>
    <row r="2222" s="114" customFormat="1" ht="60" spans="1:34">
      <c r="A2222" s="37">
        <v>158</v>
      </c>
      <c r="B2222" s="37" t="s">
        <v>52</v>
      </c>
      <c r="C2222" s="37" t="s">
        <v>5029</v>
      </c>
      <c r="D2222" s="34" t="s">
        <v>5487</v>
      </c>
      <c r="E2222" s="163" t="s">
        <v>5488</v>
      </c>
      <c r="F2222" s="163" t="s">
        <v>5489</v>
      </c>
      <c r="G2222" s="34" t="s">
        <v>114</v>
      </c>
      <c r="H2222" s="166" t="s">
        <v>5633</v>
      </c>
      <c r="I2222" s="163" t="s">
        <v>5634</v>
      </c>
      <c r="J2222" s="163" t="s">
        <v>5634</v>
      </c>
      <c r="K2222" s="163" t="s">
        <v>5528</v>
      </c>
      <c r="L2222" s="163" t="s">
        <v>5635</v>
      </c>
      <c r="M2222" s="167">
        <v>45835</v>
      </c>
      <c r="N2222" s="167" t="s">
        <v>1404</v>
      </c>
      <c r="O2222" s="167" t="s">
        <v>2523</v>
      </c>
      <c r="P2222" s="163">
        <v>435</v>
      </c>
      <c r="Q2222" s="174">
        <v>8000</v>
      </c>
      <c r="R2222" s="175">
        <v>0.07344633</v>
      </c>
      <c r="S2222" s="176">
        <v>520</v>
      </c>
      <c r="T2222" s="164">
        <v>452400</v>
      </c>
      <c r="U2222" s="164">
        <v>45240</v>
      </c>
      <c r="V2222" s="177">
        <v>0.1</v>
      </c>
      <c r="W2222" s="164">
        <v>226200</v>
      </c>
      <c r="X2222" s="160">
        <v>0.5</v>
      </c>
      <c r="Y2222" s="164">
        <v>0</v>
      </c>
      <c r="Z2222" s="177">
        <v>0</v>
      </c>
      <c r="AA2222" s="164">
        <v>226200</v>
      </c>
      <c r="AB2222" s="160">
        <v>0.5</v>
      </c>
      <c r="AC2222" s="164">
        <v>180960</v>
      </c>
      <c r="AD2222" s="202">
        <v>0.4</v>
      </c>
      <c r="AE2222" s="147">
        <v>45240</v>
      </c>
      <c r="AF2222" s="182"/>
      <c r="AH2222" s="34" t="s">
        <v>5496</v>
      </c>
    </row>
    <row r="2223" s="114" customFormat="1" ht="60" spans="1:34">
      <c r="A2223" s="37">
        <v>159</v>
      </c>
      <c r="B2223" s="37" t="s">
        <v>52</v>
      </c>
      <c r="C2223" s="37" t="s">
        <v>5486</v>
      </c>
      <c r="D2223" s="34" t="s">
        <v>5487</v>
      </c>
      <c r="E2223" s="163" t="s">
        <v>5488</v>
      </c>
      <c r="F2223" s="163" t="s">
        <v>5489</v>
      </c>
      <c r="G2223" s="34" t="s">
        <v>114</v>
      </c>
      <c r="H2223" s="166" t="s">
        <v>5636</v>
      </c>
      <c r="I2223" s="163" t="s">
        <v>5637</v>
      </c>
      <c r="J2223" s="163" t="s">
        <v>5637</v>
      </c>
      <c r="K2223" s="163" t="s">
        <v>5492</v>
      </c>
      <c r="L2223" s="163" t="s">
        <v>5638</v>
      </c>
      <c r="M2223" s="167">
        <v>45835</v>
      </c>
      <c r="N2223" s="167" t="s">
        <v>5639</v>
      </c>
      <c r="O2223" s="167" t="s">
        <v>2526</v>
      </c>
      <c r="P2223" s="163">
        <v>34</v>
      </c>
      <c r="Q2223" s="174">
        <v>8000</v>
      </c>
      <c r="R2223" s="175">
        <v>0.05</v>
      </c>
      <c r="S2223" s="176">
        <v>400</v>
      </c>
      <c r="T2223" s="164">
        <v>27200</v>
      </c>
      <c r="U2223" s="164">
        <v>2720</v>
      </c>
      <c r="V2223" s="177">
        <v>0.1</v>
      </c>
      <c r="W2223" s="164">
        <v>13600</v>
      </c>
      <c r="X2223" s="160">
        <v>0.5</v>
      </c>
      <c r="Y2223" s="164">
        <v>8160</v>
      </c>
      <c r="Z2223" s="177">
        <v>0.3</v>
      </c>
      <c r="AA2223" s="164">
        <v>5440</v>
      </c>
      <c r="AB2223" s="160">
        <v>0.2</v>
      </c>
      <c r="AC2223" s="164">
        <v>10880</v>
      </c>
      <c r="AD2223" s="202">
        <v>0.4</v>
      </c>
      <c r="AE2223" s="147">
        <v>2720</v>
      </c>
      <c r="AF2223" s="182"/>
      <c r="AH2223" s="34" t="s">
        <v>5496</v>
      </c>
    </row>
    <row r="2224" s="114" customFormat="1" ht="72" spans="1:34">
      <c r="A2224" s="37">
        <v>160</v>
      </c>
      <c r="B2224" s="37" t="s">
        <v>52</v>
      </c>
      <c r="C2224" s="37" t="s">
        <v>5065</v>
      </c>
      <c r="D2224" s="34" t="s">
        <v>5487</v>
      </c>
      <c r="E2224" s="163" t="s">
        <v>5488</v>
      </c>
      <c r="F2224" s="163" t="s">
        <v>5489</v>
      </c>
      <c r="G2224" s="34" t="s">
        <v>114</v>
      </c>
      <c r="H2224" s="166" t="s">
        <v>5640</v>
      </c>
      <c r="I2224" s="163" t="s">
        <v>5641</v>
      </c>
      <c r="J2224" s="163" t="s">
        <v>5641</v>
      </c>
      <c r="K2224" s="163" t="s">
        <v>5642</v>
      </c>
      <c r="L2224" s="163" t="s">
        <v>5643</v>
      </c>
      <c r="M2224" s="167">
        <v>45838</v>
      </c>
      <c r="N2224" s="167" t="s">
        <v>2589</v>
      </c>
      <c r="O2224" s="167" t="s">
        <v>2590</v>
      </c>
      <c r="P2224" s="163">
        <v>18</v>
      </c>
      <c r="Q2224" s="174">
        <v>8000</v>
      </c>
      <c r="R2224" s="175">
        <v>0.05102041</v>
      </c>
      <c r="S2224" s="176">
        <v>400</v>
      </c>
      <c r="T2224" s="164">
        <v>14400</v>
      </c>
      <c r="U2224" s="164">
        <v>1440</v>
      </c>
      <c r="V2224" s="177">
        <v>0.1</v>
      </c>
      <c r="W2224" s="164">
        <v>7200</v>
      </c>
      <c r="X2224" s="160">
        <v>0.5</v>
      </c>
      <c r="Y2224" s="164">
        <v>4320</v>
      </c>
      <c r="Z2224" s="177">
        <v>0.3</v>
      </c>
      <c r="AA2224" s="164">
        <v>2880</v>
      </c>
      <c r="AB2224" s="160">
        <v>0.2</v>
      </c>
      <c r="AC2224" s="164">
        <v>5760</v>
      </c>
      <c r="AD2224" s="202">
        <v>0.4</v>
      </c>
      <c r="AE2224" s="147">
        <v>1440</v>
      </c>
      <c r="AF2224" s="182"/>
      <c r="AH2224" s="34" t="s">
        <v>5496</v>
      </c>
    </row>
    <row r="2225" s="114" customFormat="1" ht="60" spans="1:34">
      <c r="A2225" s="37">
        <v>161</v>
      </c>
      <c r="B2225" s="37" t="s">
        <v>52</v>
      </c>
      <c r="C2225" s="37" t="s">
        <v>5461</v>
      </c>
      <c r="D2225" s="34" t="s">
        <v>5487</v>
      </c>
      <c r="E2225" s="163" t="s">
        <v>5488</v>
      </c>
      <c r="F2225" s="163" t="s">
        <v>5489</v>
      </c>
      <c r="G2225" s="34" t="s">
        <v>114</v>
      </c>
      <c r="H2225" s="166" t="s">
        <v>5644</v>
      </c>
      <c r="I2225" s="163" t="s">
        <v>5645</v>
      </c>
      <c r="J2225" s="163" t="s">
        <v>5645</v>
      </c>
      <c r="K2225" s="163" t="s">
        <v>5492</v>
      </c>
      <c r="L2225" s="163" t="s">
        <v>5646</v>
      </c>
      <c r="M2225" s="167">
        <v>45828</v>
      </c>
      <c r="N2225" s="167" t="s">
        <v>1407</v>
      </c>
      <c r="O2225" s="167" t="s">
        <v>2621</v>
      </c>
      <c r="P2225" s="163">
        <v>24.8</v>
      </c>
      <c r="Q2225" s="174">
        <v>8000</v>
      </c>
      <c r="R2225" s="175">
        <v>0.05376344</v>
      </c>
      <c r="S2225" s="176">
        <v>400</v>
      </c>
      <c r="T2225" s="164">
        <v>19840</v>
      </c>
      <c r="U2225" s="164">
        <v>1984</v>
      </c>
      <c r="V2225" s="177">
        <v>0.1</v>
      </c>
      <c r="W2225" s="164">
        <v>9920</v>
      </c>
      <c r="X2225" s="160">
        <v>0.5</v>
      </c>
      <c r="Y2225" s="164">
        <v>5952</v>
      </c>
      <c r="Z2225" s="177">
        <v>0.3</v>
      </c>
      <c r="AA2225" s="164">
        <v>3968</v>
      </c>
      <c r="AB2225" s="160">
        <v>0.2</v>
      </c>
      <c r="AC2225" s="164">
        <v>7936</v>
      </c>
      <c r="AD2225" s="202">
        <v>0.4</v>
      </c>
      <c r="AE2225" s="147">
        <v>1984</v>
      </c>
      <c r="AF2225" s="182"/>
      <c r="AH2225" s="34" t="s">
        <v>5496</v>
      </c>
    </row>
    <row r="2226" s="114" customFormat="1" ht="120" spans="1:34">
      <c r="A2226" s="37">
        <v>162</v>
      </c>
      <c r="B2226" s="37" t="s">
        <v>52</v>
      </c>
      <c r="C2226" s="37" t="s">
        <v>5362</v>
      </c>
      <c r="D2226" s="34" t="s">
        <v>5487</v>
      </c>
      <c r="E2226" s="163" t="s">
        <v>5488</v>
      </c>
      <c r="F2226" s="163" t="s">
        <v>5489</v>
      </c>
      <c r="G2226" s="34" t="s">
        <v>114</v>
      </c>
      <c r="H2226" s="166" t="s">
        <v>5647</v>
      </c>
      <c r="I2226" s="163" t="s">
        <v>5648</v>
      </c>
      <c r="J2226" s="163" t="s">
        <v>5648</v>
      </c>
      <c r="K2226" s="163" t="s">
        <v>5492</v>
      </c>
      <c r="L2226" s="163" t="s">
        <v>5649</v>
      </c>
      <c r="M2226" s="167">
        <v>45840</v>
      </c>
      <c r="N2226" s="167" t="s">
        <v>2600</v>
      </c>
      <c r="O2226" s="167" t="s">
        <v>2601</v>
      </c>
      <c r="P2226" s="163">
        <v>29.95</v>
      </c>
      <c r="Q2226" s="174">
        <v>8000</v>
      </c>
      <c r="R2226" s="175">
        <v>0.07344633</v>
      </c>
      <c r="S2226" s="176">
        <v>520</v>
      </c>
      <c r="T2226" s="164">
        <v>31148</v>
      </c>
      <c r="U2226" s="164">
        <v>3114.8</v>
      </c>
      <c r="V2226" s="177">
        <v>0.1</v>
      </c>
      <c r="W2226" s="164">
        <v>15574</v>
      </c>
      <c r="X2226" s="160">
        <v>0.5</v>
      </c>
      <c r="Y2226" s="164">
        <v>9344.4</v>
      </c>
      <c r="Z2226" s="177">
        <v>0.3</v>
      </c>
      <c r="AA2226" s="164">
        <v>6229.6</v>
      </c>
      <c r="AB2226" s="160">
        <v>0.2</v>
      </c>
      <c r="AC2226" s="164">
        <v>12459.2</v>
      </c>
      <c r="AD2226" s="202">
        <v>0.4</v>
      </c>
      <c r="AE2226" s="147">
        <v>3114.8</v>
      </c>
      <c r="AF2226" s="182"/>
      <c r="AH2226" s="34" t="s">
        <v>5496</v>
      </c>
    </row>
    <row r="2227" s="114" customFormat="1" ht="96" spans="1:34">
      <c r="A2227" s="37">
        <v>163</v>
      </c>
      <c r="B2227" s="37" t="s">
        <v>52</v>
      </c>
      <c r="C2227" s="37" t="s">
        <v>5022</v>
      </c>
      <c r="D2227" s="34" t="s">
        <v>5487</v>
      </c>
      <c r="E2227" s="163" t="s">
        <v>5488</v>
      </c>
      <c r="F2227" s="163" t="s">
        <v>5489</v>
      </c>
      <c r="G2227" s="34" t="s">
        <v>114</v>
      </c>
      <c r="H2227" s="166" t="s">
        <v>5650</v>
      </c>
      <c r="I2227" s="163" t="s">
        <v>5651</v>
      </c>
      <c r="J2227" s="163" t="s">
        <v>5651</v>
      </c>
      <c r="K2227" s="163" t="s">
        <v>5492</v>
      </c>
      <c r="L2227" s="163" t="s">
        <v>5652</v>
      </c>
      <c r="M2227" s="167">
        <v>45841</v>
      </c>
      <c r="N2227" s="167" t="s">
        <v>2589</v>
      </c>
      <c r="O2227" s="167" t="s">
        <v>2590</v>
      </c>
      <c r="P2227" s="163">
        <v>12.75</v>
      </c>
      <c r="Q2227" s="174">
        <v>8000</v>
      </c>
      <c r="R2227" s="175">
        <v>0.05405405</v>
      </c>
      <c r="S2227" s="176">
        <v>400</v>
      </c>
      <c r="T2227" s="164">
        <v>10200</v>
      </c>
      <c r="U2227" s="164">
        <v>1020</v>
      </c>
      <c r="V2227" s="177">
        <v>0.1</v>
      </c>
      <c r="W2227" s="164">
        <v>5100</v>
      </c>
      <c r="X2227" s="160">
        <v>0.5</v>
      </c>
      <c r="Y2227" s="164">
        <v>3060</v>
      </c>
      <c r="Z2227" s="177">
        <v>0.3</v>
      </c>
      <c r="AA2227" s="164">
        <v>2040</v>
      </c>
      <c r="AB2227" s="160">
        <v>0.2</v>
      </c>
      <c r="AC2227" s="164">
        <v>4080</v>
      </c>
      <c r="AD2227" s="202">
        <v>0.4</v>
      </c>
      <c r="AE2227" s="147">
        <v>1020</v>
      </c>
      <c r="AF2227" s="182"/>
      <c r="AH2227" s="34" t="s">
        <v>5496</v>
      </c>
    </row>
    <row r="2228" s="114" customFormat="1" ht="60" spans="1:34">
      <c r="A2228" s="37">
        <v>164</v>
      </c>
      <c r="B2228" s="37" t="s">
        <v>52</v>
      </c>
      <c r="C2228" s="37" t="s">
        <v>5029</v>
      </c>
      <c r="D2228" s="34" t="s">
        <v>5487</v>
      </c>
      <c r="E2228" s="163" t="s">
        <v>5488</v>
      </c>
      <c r="F2228" s="163" t="s">
        <v>5489</v>
      </c>
      <c r="G2228" s="34" t="s">
        <v>114</v>
      </c>
      <c r="H2228" s="166" t="s">
        <v>5653</v>
      </c>
      <c r="I2228" s="163" t="s">
        <v>5654</v>
      </c>
      <c r="J2228" s="163" t="s">
        <v>5654</v>
      </c>
      <c r="K2228" s="163" t="s">
        <v>5492</v>
      </c>
      <c r="L2228" s="163" t="s">
        <v>5655</v>
      </c>
      <c r="M2228" s="167">
        <v>45842</v>
      </c>
      <c r="N2228" s="167" t="s">
        <v>2589</v>
      </c>
      <c r="O2228" s="167" t="s">
        <v>2590</v>
      </c>
      <c r="P2228" s="163">
        <v>545</v>
      </c>
      <c r="Q2228" s="174">
        <v>8000</v>
      </c>
      <c r="R2228" s="175">
        <v>0.1</v>
      </c>
      <c r="S2228" s="176">
        <v>640</v>
      </c>
      <c r="T2228" s="164">
        <v>348800</v>
      </c>
      <c r="U2228" s="164">
        <v>34880</v>
      </c>
      <c r="V2228" s="177">
        <v>0.1</v>
      </c>
      <c r="W2228" s="164">
        <v>174400</v>
      </c>
      <c r="X2228" s="160">
        <v>0.5</v>
      </c>
      <c r="Y2228" s="164">
        <v>0</v>
      </c>
      <c r="Z2228" s="177">
        <v>0</v>
      </c>
      <c r="AA2228" s="164">
        <v>174400</v>
      </c>
      <c r="AB2228" s="160">
        <v>0.5</v>
      </c>
      <c r="AC2228" s="164">
        <v>139520</v>
      </c>
      <c r="AD2228" s="202">
        <v>0.4</v>
      </c>
      <c r="AE2228" s="147">
        <v>34880</v>
      </c>
      <c r="AF2228" s="182"/>
      <c r="AH2228" s="34" t="s">
        <v>5496</v>
      </c>
    </row>
    <row r="2229" s="114" customFormat="1" ht="60" spans="1:34">
      <c r="A2229" s="37">
        <v>165</v>
      </c>
      <c r="B2229" s="37" t="s">
        <v>52</v>
      </c>
      <c r="C2229" s="37" t="s">
        <v>5362</v>
      </c>
      <c r="D2229" s="34" t="s">
        <v>5487</v>
      </c>
      <c r="E2229" s="163" t="s">
        <v>5488</v>
      </c>
      <c r="F2229" s="163" t="s">
        <v>5489</v>
      </c>
      <c r="G2229" s="34" t="s">
        <v>114</v>
      </c>
      <c r="H2229" s="166" t="s">
        <v>5656</v>
      </c>
      <c r="I2229" s="163" t="s">
        <v>5657</v>
      </c>
      <c r="J2229" s="163" t="s">
        <v>5657</v>
      </c>
      <c r="K2229" s="163" t="s">
        <v>5492</v>
      </c>
      <c r="L2229" s="163" t="s">
        <v>5658</v>
      </c>
      <c r="M2229" s="167">
        <v>45842</v>
      </c>
      <c r="N2229" s="167" t="s">
        <v>2603</v>
      </c>
      <c r="O2229" s="167" t="s">
        <v>5659</v>
      </c>
      <c r="P2229" s="163">
        <v>34.5</v>
      </c>
      <c r="Q2229" s="174">
        <v>8000</v>
      </c>
      <c r="R2229" s="175">
        <v>0.07344633</v>
      </c>
      <c r="S2229" s="176">
        <v>520</v>
      </c>
      <c r="T2229" s="164">
        <v>35880</v>
      </c>
      <c r="U2229" s="164">
        <v>3588</v>
      </c>
      <c r="V2229" s="177">
        <v>0.1</v>
      </c>
      <c r="W2229" s="164">
        <v>17940</v>
      </c>
      <c r="X2229" s="160">
        <v>0.5</v>
      </c>
      <c r="Y2229" s="164">
        <v>10764</v>
      </c>
      <c r="Z2229" s="177">
        <v>0.3</v>
      </c>
      <c r="AA2229" s="164">
        <v>7176</v>
      </c>
      <c r="AB2229" s="160">
        <v>0.2</v>
      </c>
      <c r="AC2229" s="164">
        <v>14352</v>
      </c>
      <c r="AD2229" s="202">
        <v>0.4</v>
      </c>
      <c r="AE2229" s="147">
        <v>3588</v>
      </c>
      <c r="AF2229" s="182"/>
      <c r="AH2229" s="34" t="s">
        <v>5496</v>
      </c>
    </row>
    <row r="2230" s="114" customFormat="1" ht="60" spans="1:34">
      <c r="A2230" s="37">
        <v>166</v>
      </c>
      <c r="B2230" s="37" t="s">
        <v>52</v>
      </c>
      <c r="C2230" s="37" t="s">
        <v>5362</v>
      </c>
      <c r="D2230" s="34" t="s">
        <v>5487</v>
      </c>
      <c r="E2230" s="163" t="s">
        <v>5488</v>
      </c>
      <c r="F2230" s="163" t="s">
        <v>5489</v>
      </c>
      <c r="G2230" s="34" t="s">
        <v>114</v>
      </c>
      <c r="H2230" s="166" t="s">
        <v>5660</v>
      </c>
      <c r="I2230" s="163" t="s">
        <v>5661</v>
      </c>
      <c r="J2230" s="163" t="s">
        <v>5661</v>
      </c>
      <c r="K2230" s="163" t="s">
        <v>5492</v>
      </c>
      <c r="L2230" s="163" t="s">
        <v>5662</v>
      </c>
      <c r="M2230" s="167">
        <v>45842</v>
      </c>
      <c r="N2230" s="167" t="s">
        <v>5663</v>
      </c>
      <c r="O2230" s="167" t="s">
        <v>5664</v>
      </c>
      <c r="P2230" s="163">
        <v>6.5</v>
      </c>
      <c r="Q2230" s="174">
        <v>8000</v>
      </c>
      <c r="R2230" s="175">
        <v>0.07344633</v>
      </c>
      <c r="S2230" s="176">
        <v>520</v>
      </c>
      <c r="T2230" s="164">
        <v>6760</v>
      </c>
      <c r="U2230" s="164">
        <v>676</v>
      </c>
      <c r="V2230" s="177">
        <v>0.1</v>
      </c>
      <c r="W2230" s="164">
        <v>3380</v>
      </c>
      <c r="X2230" s="160">
        <v>0.5</v>
      </c>
      <c r="Y2230" s="164">
        <v>2028</v>
      </c>
      <c r="Z2230" s="177">
        <v>0.3</v>
      </c>
      <c r="AA2230" s="164">
        <v>1352</v>
      </c>
      <c r="AB2230" s="160">
        <v>0.2</v>
      </c>
      <c r="AC2230" s="164">
        <v>2704</v>
      </c>
      <c r="AD2230" s="202">
        <v>0.4</v>
      </c>
      <c r="AE2230" s="147">
        <v>676</v>
      </c>
      <c r="AF2230" s="182"/>
      <c r="AH2230" s="34" t="s">
        <v>5496</v>
      </c>
    </row>
    <row r="2231" s="114" customFormat="1" ht="72" spans="1:34">
      <c r="A2231" s="37">
        <v>167</v>
      </c>
      <c r="B2231" s="37" t="s">
        <v>52</v>
      </c>
      <c r="C2231" s="37" t="s">
        <v>5362</v>
      </c>
      <c r="D2231" s="34" t="s">
        <v>5487</v>
      </c>
      <c r="E2231" s="163" t="s">
        <v>5488</v>
      </c>
      <c r="F2231" s="163" t="s">
        <v>5489</v>
      </c>
      <c r="G2231" s="34" t="s">
        <v>114</v>
      </c>
      <c r="H2231" s="166" t="s">
        <v>5665</v>
      </c>
      <c r="I2231" s="163" t="s">
        <v>5666</v>
      </c>
      <c r="J2231" s="163" t="s">
        <v>5666</v>
      </c>
      <c r="K2231" s="163" t="s">
        <v>5492</v>
      </c>
      <c r="L2231" s="163" t="s">
        <v>5667</v>
      </c>
      <c r="M2231" s="167">
        <v>45842</v>
      </c>
      <c r="N2231" s="167" t="s">
        <v>5668</v>
      </c>
      <c r="O2231" s="167" t="s">
        <v>5669</v>
      </c>
      <c r="P2231" s="163">
        <v>25.4</v>
      </c>
      <c r="Q2231" s="174">
        <v>8000</v>
      </c>
      <c r="R2231" s="175">
        <v>0.07344633</v>
      </c>
      <c r="S2231" s="176">
        <v>520</v>
      </c>
      <c r="T2231" s="164">
        <v>26416</v>
      </c>
      <c r="U2231" s="164">
        <v>2641.6</v>
      </c>
      <c r="V2231" s="177">
        <v>0.1</v>
      </c>
      <c r="W2231" s="164">
        <v>13208</v>
      </c>
      <c r="X2231" s="160">
        <v>0.5</v>
      </c>
      <c r="Y2231" s="164">
        <v>7924.8</v>
      </c>
      <c r="Z2231" s="177">
        <v>0.3</v>
      </c>
      <c r="AA2231" s="164">
        <v>5283.2</v>
      </c>
      <c r="AB2231" s="160">
        <v>0.2</v>
      </c>
      <c r="AC2231" s="164">
        <v>10566.4</v>
      </c>
      <c r="AD2231" s="202">
        <v>0.4</v>
      </c>
      <c r="AE2231" s="147">
        <v>2641.6</v>
      </c>
      <c r="AF2231" s="182"/>
      <c r="AH2231" s="34" t="s">
        <v>5496</v>
      </c>
    </row>
    <row r="2232" s="114" customFormat="1" ht="108" spans="1:34">
      <c r="A2232" s="37">
        <v>168</v>
      </c>
      <c r="B2232" s="37" t="s">
        <v>52</v>
      </c>
      <c r="C2232" s="37" t="s">
        <v>5362</v>
      </c>
      <c r="D2232" s="34" t="s">
        <v>5487</v>
      </c>
      <c r="E2232" s="163" t="s">
        <v>5488</v>
      </c>
      <c r="F2232" s="163" t="s">
        <v>5489</v>
      </c>
      <c r="G2232" s="34" t="s">
        <v>114</v>
      </c>
      <c r="H2232" s="166" t="s">
        <v>5670</v>
      </c>
      <c r="I2232" s="163" t="s">
        <v>5671</v>
      </c>
      <c r="J2232" s="163" t="s">
        <v>5671</v>
      </c>
      <c r="K2232" s="163" t="s">
        <v>5528</v>
      </c>
      <c r="L2232" s="163" t="s">
        <v>5672</v>
      </c>
      <c r="M2232" s="167">
        <v>45842</v>
      </c>
      <c r="N2232" s="167" t="s">
        <v>2603</v>
      </c>
      <c r="O2232" s="167" t="s">
        <v>5659</v>
      </c>
      <c r="P2232" s="163">
        <v>52.5</v>
      </c>
      <c r="Q2232" s="174">
        <v>8000</v>
      </c>
      <c r="R2232" s="175">
        <v>0.07344633</v>
      </c>
      <c r="S2232" s="176">
        <v>520</v>
      </c>
      <c r="T2232" s="164">
        <v>54600</v>
      </c>
      <c r="U2232" s="164">
        <v>5460</v>
      </c>
      <c r="V2232" s="177">
        <v>0.1</v>
      </c>
      <c r="W2232" s="164">
        <v>27300</v>
      </c>
      <c r="X2232" s="160">
        <v>0.5</v>
      </c>
      <c r="Y2232" s="164">
        <v>16380</v>
      </c>
      <c r="Z2232" s="177">
        <v>0.3</v>
      </c>
      <c r="AA2232" s="164">
        <v>10920</v>
      </c>
      <c r="AB2232" s="160">
        <v>0.2</v>
      </c>
      <c r="AC2232" s="164">
        <v>21840</v>
      </c>
      <c r="AD2232" s="202">
        <v>0.4</v>
      </c>
      <c r="AE2232" s="147">
        <v>5460</v>
      </c>
      <c r="AF2232" s="182"/>
      <c r="AH2232" s="34" t="s">
        <v>5496</v>
      </c>
    </row>
    <row r="2233" s="114" customFormat="1" ht="72" spans="1:34">
      <c r="A2233" s="37">
        <v>169</v>
      </c>
      <c r="B2233" s="37" t="s">
        <v>52</v>
      </c>
      <c r="C2233" s="37" t="s">
        <v>5362</v>
      </c>
      <c r="D2233" s="34" t="s">
        <v>5487</v>
      </c>
      <c r="E2233" s="163" t="s">
        <v>5488</v>
      </c>
      <c r="F2233" s="163" t="s">
        <v>5489</v>
      </c>
      <c r="G2233" s="34" t="s">
        <v>114</v>
      </c>
      <c r="H2233" s="166" t="s">
        <v>5673</v>
      </c>
      <c r="I2233" s="163" t="s">
        <v>5671</v>
      </c>
      <c r="J2233" s="163" t="s">
        <v>5671</v>
      </c>
      <c r="K2233" s="163" t="s">
        <v>5492</v>
      </c>
      <c r="L2233" s="163" t="s">
        <v>5674</v>
      </c>
      <c r="M2233" s="167">
        <v>45842</v>
      </c>
      <c r="N2233" s="167" t="s">
        <v>2603</v>
      </c>
      <c r="O2233" s="167" t="s">
        <v>5659</v>
      </c>
      <c r="P2233" s="163">
        <v>32</v>
      </c>
      <c r="Q2233" s="174">
        <v>8000</v>
      </c>
      <c r="R2233" s="175">
        <v>0.07344633</v>
      </c>
      <c r="S2233" s="176">
        <v>520</v>
      </c>
      <c r="T2233" s="164">
        <v>33280</v>
      </c>
      <c r="U2233" s="164">
        <v>3328</v>
      </c>
      <c r="V2233" s="177">
        <v>0.1</v>
      </c>
      <c r="W2233" s="164">
        <v>16640</v>
      </c>
      <c r="X2233" s="160">
        <v>0.5</v>
      </c>
      <c r="Y2233" s="164">
        <v>9984</v>
      </c>
      <c r="Z2233" s="177">
        <v>0.3</v>
      </c>
      <c r="AA2233" s="164">
        <v>6656</v>
      </c>
      <c r="AB2233" s="160">
        <v>0.2</v>
      </c>
      <c r="AC2233" s="164">
        <v>13312</v>
      </c>
      <c r="AD2233" s="202">
        <v>0.4</v>
      </c>
      <c r="AE2233" s="147">
        <v>3328</v>
      </c>
      <c r="AF2233" s="182"/>
      <c r="AH2233" s="34" t="s">
        <v>5496</v>
      </c>
    </row>
    <row r="2234" s="114" customFormat="1" ht="72" spans="1:34">
      <c r="A2234" s="37">
        <v>170</v>
      </c>
      <c r="B2234" s="37" t="s">
        <v>52</v>
      </c>
      <c r="C2234" s="37" t="s">
        <v>5362</v>
      </c>
      <c r="D2234" s="34" t="s">
        <v>5487</v>
      </c>
      <c r="E2234" s="163" t="s">
        <v>5488</v>
      </c>
      <c r="F2234" s="163" t="s">
        <v>5489</v>
      </c>
      <c r="G2234" s="34" t="s">
        <v>114</v>
      </c>
      <c r="H2234" s="166" t="s">
        <v>5675</v>
      </c>
      <c r="I2234" s="163" t="s">
        <v>5676</v>
      </c>
      <c r="J2234" s="163" t="s">
        <v>5676</v>
      </c>
      <c r="K2234" s="163" t="s">
        <v>5492</v>
      </c>
      <c r="L2234" s="163" t="s">
        <v>5677</v>
      </c>
      <c r="M2234" s="167">
        <v>45842</v>
      </c>
      <c r="N2234" s="167" t="s">
        <v>5668</v>
      </c>
      <c r="O2234" s="167" t="s">
        <v>5669</v>
      </c>
      <c r="P2234" s="163">
        <v>6</v>
      </c>
      <c r="Q2234" s="174">
        <v>8000</v>
      </c>
      <c r="R2234" s="175">
        <v>0.07344633</v>
      </c>
      <c r="S2234" s="176">
        <v>520</v>
      </c>
      <c r="T2234" s="164">
        <v>6240</v>
      </c>
      <c r="U2234" s="164">
        <v>624</v>
      </c>
      <c r="V2234" s="177">
        <v>0.1</v>
      </c>
      <c r="W2234" s="164">
        <v>3120</v>
      </c>
      <c r="X2234" s="160">
        <v>0.5</v>
      </c>
      <c r="Y2234" s="164">
        <v>1872</v>
      </c>
      <c r="Z2234" s="177">
        <v>0.3</v>
      </c>
      <c r="AA2234" s="164">
        <v>1248</v>
      </c>
      <c r="AB2234" s="160">
        <v>0.2</v>
      </c>
      <c r="AC2234" s="164">
        <v>2496</v>
      </c>
      <c r="AD2234" s="202">
        <v>0.4</v>
      </c>
      <c r="AE2234" s="147">
        <v>624</v>
      </c>
      <c r="AF2234" s="182"/>
      <c r="AH2234" s="34" t="s">
        <v>5496</v>
      </c>
    </row>
    <row r="2235" s="114" customFormat="1" ht="72" spans="1:34">
      <c r="A2235" s="37">
        <v>171</v>
      </c>
      <c r="B2235" s="37" t="s">
        <v>52</v>
      </c>
      <c r="C2235" s="37" t="s">
        <v>5362</v>
      </c>
      <c r="D2235" s="34" t="s">
        <v>5487</v>
      </c>
      <c r="E2235" s="163" t="s">
        <v>5488</v>
      </c>
      <c r="F2235" s="163" t="s">
        <v>5489</v>
      </c>
      <c r="G2235" s="34" t="s">
        <v>114</v>
      </c>
      <c r="H2235" s="166" t="s">
        <v>5678</v>
      </c>
      <c r="I2235" s="163" t="s">
        <v>5679</v>
      </c>
      <c r="J2235" s="163" t="s">
        <v>5679</v>
      </c>
      <c r="K2235" s="163" t="s">
        <v>5492</v>
      </c>
      <c r="L2235" s="163" t="s">
        <v>5680</v>
      </c>
      <c r="M2235" s="167">
        <v>45845</v>
      </c>
      <c r="N2235" s="167" t="s">
        <v>5663</v>
      </c>
      <c r="O2235" s="167" t="s">
        <v>5664</v>
      </c>
      <c r="P2235" s="163">
        <v>440</v>
      </c>
      <c r="Q2235" s="174">
        <v>8000</v>
      </c>
      <c r="R2235" s="175">
        <v>0.07344633</v>
      </c>
      <c r="S2235" s="176">
        <v>520</v>
      </c>
      <c r="T2235" s="164">
        <v>457600</v>
      </c>
      <c r="U2235" s="164">
        <v>45760</v>
      </c>
      <c r="V2235" s="177">
        <v>0.1</v>
      </c>
      <c r="W2235" s="164">
        <v>228800</v>
      </c>
      <c r="X2235" s="160">
        <v>0.5</v>
      </c>
      <c r="Y2235" s="164">
        <v>137280</v>
      </c>
      <c r="Z2235" s="177">
        <v>0.3</v>
      </c>
      <c r="AA2235" s="164">
        <v>91520</v>
      </c>
      <c r="AB2235" s="160">
        <v>0.2</v>
      </c>
      <c r="AC2235" s="164">
        <v>183040</v>
      </c>
      <c r="AD2235" s="202">
        <v>0.4</v>
      </c>
      <c r="AE2235" s="147">
        <v>45760</v>
      </c>
      <c r="AF2235" s="182"/>
      <c r="AH2235" s="34" t="s">
        <v>5496</v>
      </c>
    </row>
    <row r="2236" s="114" customFormat="1" ht="60" spans="1:34">
      <c r="A2236" s="37">
        <v>172</v>
      </c>
      <c r="B2236" s="37" t="s">
        <v>52</v>
      </c>
      <c r="C2236" s="37" t="s">
        <v>5022</v>
      </c>
      <c r="D2236" s="34" t="s">
        <v>5487</v>
      </c>
      <c r="E2236" s="163" t="s">
        <v>5488</v>
      </c>
      <c r="F2236" s="163" t="s">
        <v>5489</v>
      </c>
      <c r="G2236" s="34" t="s">
        <v>114</v>
      </c>
      <c r="H2236" s="166" t="s">
        <v>5681</v>
      </c>
      <c r="I2236" s="163" t="s">
        <v>5682</v>
      </c>
      <c r="J2236" s="163" t="s">
        <v>5682</v>
      </c>
      <c r="K2236" s="163" t="s">
        <v>5492</v>
      </c>
      <c r="L2236" s="163" t="s">
        <v>5683</v>
      </c>
      <c r="M2236" s="167">
        <v>45841</v>
      </c>
      <c r="N2236" s="167" t="s">
        <v>2603</v>
      </c>
      <c r="O2236" s="167" t="s">
        <v>5659</v>
      </c>
      <c r="P2236" s="163">
        <v>5.76</v>
      </c>
      <c r="Q2236" s="174">
        <v>8000</v>
      </c>
      <c r="R2236" s="175">
        <v>0.05405405</v>
      </c>
      <c r="S2236" s="176">
        <v>400</v>
      </c>
      <c r="T2236" s="164">
        <v>4608</v>
      </c>
      <c r="U2236" s="164">
        <v>460.8</v>
      </c>
      <c r="V2236" s="177">
        <v>0.1</v>
      </c>
      <c r="W2236" s="164">
        <v>2304</v>
      </c>
      <c r="X2236" s="160">
        <v>0.5</v>
      </c>
      <c r="Y2236" s="164">
        <v>1382.4</v>
      </c>
      <c r="Z2236" s="177">
        <v>0.3</v>
      </c>
      <c r="AA2236" s="164">
        <v>921.6</v>
      </c>
      <c r="AB2236" s="160">
        <v>0.2</v>
      </c>
      <c r="AC2236" s="164">
        <v>1843.2</v>
      </c>
      <c r="AD2236" s="202">
        <v>0.4</v>
      </c>
      <c r="AE2236" s="147">
        <v>460.8</v>
      </c>
      <c r="AF2236" s="182"/>
      <c r="AH2236" s="34" t="s">
        <v>5496</v>
      </c>
    </row>
    <row r="2237" s="114" customFormat="1" ht="60" spans="1:34">
      <c r="A2237" s="37">
        <v>173</v>
      </c>
      <c r="B2237" s="37" t="s">
        <v>52</v>
      </c>
      <c r="C2237" s="37" t="s">
        <v>5022</v>
      </c>
      <c r="D2237" s="34" t="s">
        <v>5487</v>
      </c>
      <c r="E2237" s="163" t="s">
        <v>5488</v>
      </c>
      <c r="F2237" s="163" t="s">
        <v>5489</v>
      </c>
      <c r="G2237" s="34" t="s">
        <v>114</v>
      </c>
      <c r="H2237" s="166" t="s">
        <v>5684</v>
      </c>
      <c r="I2237" s="163" t="s">
        <v>5685</v>
      </c>
      <c r="J2237" s="163" t="s">
        <v>5685</v>
      </c>
      <c r="K2237" s="163" t="s">
        <v>5492</v>
      </c>
      <c r="L2237" s="163" t="s">
        <v>5686</v>
      </c>
      <c r="M2237" s="167">
        <v>45841</v>
      </c>
      <c r="N2237" s="167" t="s">
        <v>5663</v>
      </c>
      <c r="O2237" s="167" t="s">
        <v>5664</v>
      </c>
      <c r="P2237" s="163">
        <v>8.34</v>
      </c>
      <c r="Q2237" s="174">
        <v>8000</v>
      </c>
      <c r="R2237" s="175">
        <v>0.05405405</v>
      </c>
      <c r="S2237" s="176">
        <v>400</v>
      </c>
      <c r="T2237" s="164">
        <v>6672</v>
      </c>
      <c r="U2237" s="164">
        <v>667.2</v>
      </c>
      <c r="V2237" s="177">
        <v>0.1</v>
      </c>
      <c r="W2237" s="164">
        <v>3336</v>
      </c>
      <c r="X2237" s="160">
        <v>0.5</v>
      </c>
      <c r="Y2237" s="164">
        <v>2001.6</v>
      </c>
      <c r="Z2237" s="177">
        <v>0.3</v>
      </c>
      <c r="AA2237" s="164">
        <v>1334.4</v>
      </c>
      <c r="AB2237" s="160">
        <v>0.2</v>
      </c>
      <c r="AC2237" s="164">
        <v>2668.8</v>
      </c>
      <c r="AD2237" s="202">
        <v>0.4</v>
      </c>
      <c r="AE2237" s="147">
        <v>667.2</v>
      </c>
      <c r="AF2237" s="182"/>
      <c r="AH2237" s="34" t="s">
        <v>5496</v>
      </c>
    </row>
    <row r="2238" s="114" customFormat="1" ht="60" spans="1:34">
      <c r="A2238" s="37">
        <v>174</v>
      </c>
      <c r="B2238" s="37" t="s">
        <v>52</v>
      </c>
      <c r="C2238" s="37" t="s">
        <v>5362</v>
      </c>
      <c r="D2238" s="34" t="s">
        <v>5487</v>
      </c>
      <c r="E2238" s="163" t="s">
        <v>5488</v>
      </c>
      <c r="F2238" s="163" t="s">
        <v>5489</v>
      </c>
      <c r="G2238" s="34" t="s">
        <v>114</v>
      </c>
      <c r="H2238" s="166" t="s">
        <v>5687</v>
      </c>
      <c r="I2238" s="163" t="s">
        <v>5688</v>
      </c>
      <c r="J2238" s="163" t="s">
        <v>5688</v>
      </c>
      <c r="K2238" s="163" t="s">
        <v>5492</v>
      </c>
      <c r="L2238" s="163" t="s">
        <v>5689</v>
      </c>
      <c r="M2238" s="167">
        <v>45842</v>
      </c>
      <c r="N2238" s="167" t="s">
        <v>5668</v>
      </c>
      <c r="O2238" s="167" t="s">
        <v>5669</v>
      </c>
      <c r="P2238" s="163">
        <v>11</v>
      </c>
      <c r="Q2238" s="174">
        <v>8000</v>
      </c>
      <c r="R2238" s="175">
        <v>0.07344633</v>
      </c>
      <c r="S2238" s="176">
        <v>520</v>
      </c>
      <c r="T2238" s="164">
        <v>11440</v>
      </c>
      <c r="U2238" s="164">
        <v>1144</v>
      </c>
      <c r="V2238" s="177">
        <v>0.1</v>
      </c>
      <c r="W2238" s="164">
        <v>5720</v>
      </c>
      <c r="X2238" s="160">
        <v>0.5</v>
      </c>
      <c r="Y2238" s="164">
        <v>3432</v>
      </c>
      <c r="Z2238" s="177">
        <v>0.3</v>
      </c>
      <c r="AA2238" s="164">
        <v>2288</v>
      </c>
      <c r="AB2238" s="160">
        <v>0.2</v>
      </c>
      <c r="AC2238" s="164">
        <v>4576</v>
      </c>
      <c r="AD2238" s="202">
        <v>0.4</v>
      </c>
      <c r="AE2238" s="147">
        <v>1144</v>
      </c>
      <c r="AF2238" s="182"/>
      <c r="AH2238" s="34" t="s">
        <v>5496</v>
      </c>
    </row>
    <row r="2239" s="114" customFormat="1" ht="60" spans="1:34">
      <c r="A2239" s="37">
        <v>175</v>
      </c>
      <c r="B2239" s="37" t="s">
        <v>52</v>
      </c>
      <c r="C2239" s="37" t="s">
        <v>5029</v>
      </c>
      <c r="D2239" s="34" t="s">
        <v>5487</v>
      </c>
      <c r="E2239" s="163" t="s">
        <v>5488</v>
      </c>
      <c r="F2239" s="163" t="s">
        <v>5489</v>
      </c>
      <c r="G2239" s="34" t="s">
        <v>114</v>
      </c>
      <c r="H2239" s="166" t="s">
        <v>5690</v>
      </c>
      <c r="I2239" s="163" t="s">
        <v>5691</v>
      </c>
      <c r="J2239" s="163" t="s">
        <v>5691</v>
      </c>
      <c r="K2239" s="163" t="s">
        <v>5492</v>
      </c>
      <c r="L2239" s="163" t="s">
        <v>5606</v>
      </c>
      <c r="M2239" s="167">
        <v>45846</v>
      </c>
      <c r="N2239" s="167" t="s">
        <v>2603</v>
      </c>
      <c r="O2239" s="167" t="s">
        <v>5659</v>
      </c>
      <c r="P2239" s="163">
        <v>341</v>
      </c>
      <c r="Q2239" s="174">
        <v>8000</v>
      </c>
      <c r="R2239" s="175">
        <v>0.1</v>
      </c>
      <c r="S2239" s="176">
        <v>640</v>
      </c>
      <c r="T2239" s="164">
        <v>218240</v>
      </c>
      <c r="U2239" s="164">
        <v>21824</v>
      </c>
      <c r="V2239" s="177">
        <v>0.1</v>
      </c>
      <c r="W2239" s="164">
        <v>109120</v>
      </c>
      <c r="X2239" s="160">
        <v>0.5</v>
      </c>
      <c r="Y2239" s="164">
        <v>0</v>
      </c>
      <c r="Z2239" s="177">
        <v>0</v>
      </c>
      <c r="AA2239" s="164">
        <v>109120</v>
      </c>
      <c r="AB2239" s="160">
        <v>0.5</v>
      </c>
      <c r="AC2239" s="164">
        <v>87296</v>
      </c>
      <c r="AD2239" s="202">
        <v>0.4</v>
      </c>
      <c r="AE2239" s="147">
        <v>21824</v>
      </c>
      <c r="AF2239" s="182"/>
      <c r="AH2239" s="34" t="s">
        <v>5496</v>
      </c>
    </row>
    <row r="2240" s="114" customFormat="1" ht="120" spans="1:34">
      <c r="A2240" s="37">
        <v>176</v>
      </c>
      <c r="B2240" s="37" t="s">
        <v>52</v>
      </c>
      <c r="C2240" s="37" t="s">
        <v>5362</v>
      </c>
      <c r="D2240" s="34" t="s">
        <v>5487</v>
      </c>
      <c r="E2240" s="163" t="s">
        <v>5488</v>
      </c>
      <c r="F2240" s="163" t="s">
        <v>5489</v>
      </c>
      <c r="G2240" s="34" t="s">
        <v>114</v>
      </c>
      <c r="H2240" s="166" t="s">
        <v>5692</v>
      </c>
      <c r="I2240" s="163" t="s">
        <v>5693</v>
      </c>
      <c r="J2240" s="163" t="s">
        <v>5693</v>
      </c>
      <c r="K2240" s="163" t="s">
        <v>5492</v>
      </c>
      <c r="L2240" s="163" t="s">
        <v>5694</v>
      </c>
      <c r="M2240" s="167">
        <v>45845</v>
      </c>
      <c r="N2240" s="167" t="s">
        <v>2603</v>
      </c>
      <c r="O2240" s="167" t="s">
        <v>5659</v>
      </c>
      <c r="P2240" s="163">
        <v>250</v>
      </c>
      <c r="Q2240" s="174">
        <v>8000</v>
      </c>
      <c r="R2240" s="175">
        <v>0.07344633</v>
      </c>
      <c r="S2240" s="176">
        <v>520</v>
      </c>
      <c r="T2240" s="164">
        <v>260000</v>
      </c>
      <c r="U2240" s="164">
        <v>26000</v>
      </c>
      <c r="V2240" s="177">
        <v>0.1</v>
      </c>
      <c r="W2240" s="164">
        <v>130000</v>
      </c>
      <c r="X2240" s="160">
        <v>0.5</v>
      </c>
      <c r="Y2240" s="164">
        <v>78000</v>
      </c>
      <c r="Z2240" s="177">
        <v>0.3</v>
      </c>
      <c r="AA2240" s="164">
        <v>52000</v>
      </c>
      <c r="AB2240" s="160">
        <v>0.2</v>
      </c>
      <c r="AC2240" s="164">
        <v>104000</v>
      </c>
      <c r="AD2240" s="202">
        <v>0.4</v>
      </c>
      <c r="AE2240" s="147">
        <v>26000</v>
      </c>
      <c r="AF2240" s="182"/>
      <c r="AH2240" s="34" t="s">
        <v>5496</v>
      </c>
    </row>
    <row r="2241" s="114" customFormat="1" ht="72" spans="1:34">
      <c r="A2241" s="37">
        <v>177</v>
      </c>
      <c r="B2241" s="37" t="s">
        <v>52</v>
      </c>
      <c r="C2241" s="37" t="s">
        <v>5362</v>
      </c>
      <c r="D2241" s="34" t="s">
        <v>5487</v>
      </c>
      <c r="E2241" s="163" t="s">
        <v>5488</v>
      </c>
      <c r="F2241" s="163" t="s">
        <v>5489</v>
      </c>
      <c r="G2241" s="34" t="s">
        <v>114</v>
      </c>
      <c r="H2241" s="166" t="s">
        <v>5695</v>
      </c>
      <c r="I2241" s="163" t="s">
        <v>5696</v>
      </c>
      <c r="J2241" s="163" t="s">
        <v>5696</v>
      </c>
      <c r="K2241" s="163" t="s">
        <v>5492</v>
      </c>
      <c r="L2241" s="163" t="s">
        <v>5697</v>
      </c>
      <c r="M2241" s="167">
        <v>45846</v>
      </c>
      <c r="N2241" s="167" t="s">
        <v>3016</v>
      </c>
      <c r="O2241" s="167" t="s">
        <v>3017</v>
      </c>
      <c r="P2241" s="163">
        <v>19</v>
      </c>
      <c r="Q2241" s="174">
        <v>8000</v>
      </c>
      <c r="R2241" s="175">
        <v>0.07344633</v>
      </c>
      <c r="S2241" s="176">
        <v>520</v>
      </c>
      <c r="T2241" s="164">
        <v>19760</v>
      </c>
      <c r="U2241" s="164">
        <v>1976</v>
      </c>
      <c r="V2241" s="177">
        <v>0.1</v>
      </c>
      <c r="W2241" s="164">
        <v>9880</v>
      </c>
      <c r="X2241" s="160">
        <v>0.5</v>
      </c>
      <c r="Y2241" s="164">
        <v>5928</v>
      </c>
      <c r="Z2241" s="177">
        <v>0.3</v>
      </c>
      <c r="AA2241" s="164">
        <v>3952</v>
      </c>
      <c r="AB2241" s="160">
        <v>0.2</v>
      </c>
      <c r="AC2241" s="164">
        <v>7904</v>
      </c>
      <c r="AD2241" s="202">
        <v>0.4</v>
      </c>
      <c r="AE2241" s="147">
        <v>1976</v>
      </c>
      <c r="AF2241" s="182"/>
      <c r="AH2241" s="34" t="s">
        <v>5496</v>
      </c>
    </row>
    <row r="2242" s="114" customFormat="1" ht="120" spans="1:34">
      <c r="A2242" s="37">
        <v>178</v>
      </c>
      <c r="B2242" s="37" t="s">
        <v>52</v>
      </c>
      <c r="C2242" s="37" t="s">
        <v>5362</v>
      </c>
      <c r="D2242" s="34" t="s">
        <v>5487</v>
      </c>
      <c r="E2242" s="163" t="s">
        <v>5488</v>
      </c>
      <c r="F2242" s="163" t="s">
        <v>5489</v>
      </c>
      <c r="G2242" s="34" t="s">
        <v>114</v>
      </c>
      <c r="H2242" s="166" t="s">
        <v>5698</v>
      </c>
      <c r="I2242" s="163" t="s">
        <v>5699</v>
      </c>
      <c r="J2242" s="163" t="s">
        <v>5699</v>
      </c>
      <c r="K2242" s="163" t="s">
        <v>5700</v>
      </c>
      <c r="L2242" s="163" t="s">
        <v>5701</v>
      </c>
      <c r="M2242" s="167">
        <v>45846</v>
      </c>
      <c r="N2242" s="167" t="s">
        <v>3016</v>
      </c>
      <c r="O2242" s="167" t="s">
        <v>3017</v>
      </c>
      <c r="P2242" s="163">
        <v>10</v>
      </c>
      <c r="Q2242" s="174">
        <v>8000</v>
      </c>
      <c r="R2242" s="175">
        <v>0.07344633</v>
      </c>
      <c r="S2242" s="176">
        <v>520</v>
      </c>
      <c r="T2242" s="164">
        <v>10400</v>
      </c>
      <c r="U2242" s="164">
        <v>1040</v>
      </c>
      <c r="V2242" s="177">
        <v>0.1</v>
      </c>
      <c r="W2242" s="164">
        <v>5200</v>
      </c>
      <c r="X2242" s="160">
        <v>0.5</v>
      </c>
      <c r="Y2242" s="164">
        <v>3120</v>
      </c>
      <c r="Z2242" s="177">
        <v>0.3</v>
      </c>
      <c r="AA2242" s="164">
        <v>2080</v>
      </c>
      <c r="AB2242" s="160">
        <v>0.2</v>
      </c>
      <c r="AC2242" s="164">
        <v>4160</v>
      </c>
      <c r="AD2242" s="202">
        <v>0.4</v>
      </c>
      <c r="AE2242" s="147">
        <v>1040</v>
      </c>
      <c r="AF2242" s="182"/>
      <c r="AH2242" s="34" t="s">
        <v>5496</v>
      </c>
    </row>
    <row r="2243" s="114" customFormat="1" ht="60" spans="1:34">
      <c r="A2243" s="37">
        <v>179</v>
      </c>
      <c r="B2243" s="37" t="s">
        <v>52</v>
      </c>
      <c r="C2243" s="37" t="s">
        <v>5362</v>
      </c>
      <c r="D2243" s="34" t="s">
        <v>5487</v>
      </c>
      <c r="E2243" s="163" t="s">
        <v>5488</v>
      </c>
      <c r="F2243" s="163" t="s">
        <v>5489</v>
      </c>
      <c r="G2243" s="34" t="s">
        <v>114</v>
      </c>
      <c r="H2243" s="166" t="s">
        <v>5702</v>
      </c>
      <c r="I2243" s="163" t="s">
        <v>5703</v>
      </c>
      <c r="J2243" s="163" t="s">
        <v>5703</v>
      </c>
      <c r="K2243" s="163" t="s">
        <v>5492</v>
      </c>
      <c r="L2243" s="163" t="s">
        <v>5704</v>
      </c>
      <c r="M2243" s="167">
        <v>45846</v>
      </c>
      <c r="N2243" s="167" t="s">
        <v>3016</v>
      </c>
      <c r="O2243" s="167" t="s">
        <v>3017</v>
      </c>
      <c r="P2243" s="163">
        <v>26</v>
      </c>
      <c r="Q2243" s="174">
        <v>8000</v>
      </c>
      <c r="R2243" s="175">
        <v>0.07344633</v>
      </c>
      <c r="S2243" s="176">
        <v>520</v>
      </c>
      <c r="T2243" s="164">
        <v>27040</v>
      </c>
      <c r="U2243" s="164">
        <v>2704</v>
      </c>
      <c r="V2243" s="177">
        <v>0.1</v>
      </c>
      <c r="W2243" s="164">
        <v>13520</v>
      </c>
      <c r="X2243" s="160">
        <v>0.5</v>
      </c>
      <c r="Y2243" s="164">
        <v>8112</v>
      </c>
      <c r="Z2243" s="177">
        <v>0.3</v>
      </c>
      <c r="AA2243" s="164">
        <v>5408</v>
      </c>
      <c r="AB2243" s="160">
        <v>0.2</v>
      </c>
      <c r="AC2243" s="164">
        <v>10816</v>
      </c>
      <c r="AD2243" s="202">
        <v>0.4</v>
      </c>
      <c r="AE2243" s="147">
        <v>2704</v>
      </c>
      <c r="AF2243" s="182"/>
      <c r="AH2243" s="34" t="s">
        <v>5496</v>
      </c>
    </row>
    <row r="2244" s="114" customFormat="1" ht="72" spans="1:34">
      <c r="A2244" s="37">
        <v>180</v>
      </c>
      <c r="B2244" s="37" t="s">
        <v>52</v>
      </c>
      <c r="C2244" s="37" t="s">
        <v>5362</v>
      </c>
      <c r="D2244" s="34" t="s">
        <v>5487</v>
      </c>
      <c r="E2244" s="163" t="s">
        <v>5488</v>
      </c>
      <c r="F2244" s="163" t="s">
        <v>5489</v>
      </c>
      <c r="G2244" s="34" t="s">
        <v>114</v>
      </c>
      <c r="H2244" s="166" t="s">
        <v>5705</v>
      </c>
      <c r="I2244" s="163" t="s">
        <v>5706</v>
      </c>
      <c r="J2244" s="163" t="s">
        <v>5706</v>
      </c>
      <c r="K2244" s="163" t="s">
        <v>5707</v>
      </c>
      <c r="L2244" s="163" t="s">
        <v>5708</v>
      </c>
      <c r="M2244" s="167">
        <v>45846</v>
      </c>
      <c r="N2244" s="167" t="s">
        <v>3016</v>
      </c>
      <c r="O2244" s="167" t="s">
        <v>3017</v>
      </c>
      <c r="P2244" s="163">
        <v>22</v>
      </c>
      <c r="Q2244" s="174">
        <v>8000</v>
      </c>
      <c r="R2244" s="175">
        <v>0.07344633</v>
      </c>
      <c r="S2244" s="176">
        <v>520</v>
      </c>
      <c r="T2244" s="164">
        <v>22880</v>
      </c>
      <c r="U2244" s="164">
        <v>2288</v>
      </c>
      <c r="V2244" s="177">
        <v>0.1</v>
      </c>
      <c r="W2244" s="164">
        <v>11440</v>
      </c>
      <c r="X2244" s="160">
        <v>0.5</v>
      </c>
      <c r="Y2244" s="164">
        <v>6864</v>
      </c>
      <c r="Z2244" s="177">
        <v>0.3</v>
      </c>
      <c r="AA2244" s="164">
        <v>4576</v>
      </c>
      <c r="AB2244" s="160">
        <v>0.2</v>
      </c>
      <c r="AC2244" s="164">
        <v>9152</v>
      </c>
      <c r="AD2244" s="202">
        <v>0.4</v>
      </c>
      <c r="AE2244" s="147">
        <v>2288</v>
      </c>
      <c r="AF2244" s="182"/>
      <c r="AH2244" s="34" t="s">
        <v>5496</v>
      </c>
    </row>
    <row r="2245" s="114" customFormat="1" ht="60" spans="1:34">
      <c r="A2245" s="37">
        <v>181</v>
      </c>
      <c r="B2245" s="37" t="s">
        <v>52</v>
      </c>
      <c r="C2245" s="37" t="s">
        <v>5362</v>
      </c>
      <c r="D2245" s="34" t="s">
        <v>5487</v>
      </c>
      <c r="E2245" s="163" t="s">
        <v>5488</v>
      </c>
      <c r="F2245" s="163" t="s">
        <v>5489</v>
      </c>
      <c r="G2245" s="34" t="s">
        <v>114</v>
      </c>
      <c r="H2245" s="166" t="s">
        <v>5709</v>
      </c>
      <c r="I2245" s="163" t="s">
        <v>5657</v>
      </c>
      <c r="J2245" s="163" t="s">
        <v>5657</v>
      </c>
      <c r="K2245" s="163" t="s">
        <v>5492</v>
      </c>
      <c r="L2245" s="163" t="s">
        <v>5710</v>
      </c>
      <c r="M2245" s="167">
        <v>45846</v>
      </c>
      <c r="N2245" s="167" t="s">
        <v>2611</v>
      </c>
      <c r="O2245" s="167" t="s">
        <v>5711</v>
      </c>
      <c r="P2245" s="163">
        <v>17.75</v>
      </c>
      <c r="Q2245" s="174">
        <v>8000</v>
      </c>
      <c r="R2245" s="175">
        <v>0.07344633</v>
      </c>
      <c r="S2245" s="176">
        <v>520</v>
      </c>
      <c r="T2245" s="164">
        <v>18460</v>
      </c>
      <c r="U2245" s="164">
        <v>1846</v>
      </c>
      <c r="V2245" s="177">
        <v>0.1</v>
      </c>
      <c r="W2245" s="164">
        <v>9230</v>
      </c>
      <c r="X2245" s="160">
        <v>0.5</v>
      </c>
      <c r="Y2245" s="164">
        <v>5538</v>
      </c>
      <c r="Z2245" s="177">
        <v>0.3</v>
      </c>
      <c r="AA2245" s="164">
        <v>3692</v>
      </c>
      <c r="AB2245" s="160">
        <v>0.2</v>
      </c>
      <c r="AC2245" s="164">
        <v>7384</v>
      </c>
      <c r="AD2245" s="202">
        <v>0.4</v>
      </c>
      <c r="AE2245" s="147">
        <v>1846</v>
      </c>
      <c r="AF2245" s="182"/>
      <c r="AH2245" s="34" t="s">
        <v>5496</v>
      </c>
    </row>
    <row r="2246" s="114" customFormat="1" ht="60" spans="1:34">
      <c r="A2246" s="37">
        <v>182</v>
      </c>
      <c r="B2246" s="37" t="s">
        <v>52</v>
      </c>
      <c r="C2246" s="37" t="s">
        <v>5362</v>
      </c>
      <c r="D2246" s="34" t="s">
        <v>5487</v>
      </c>
      <c r="E2246" s="163" t="s">
        <v>5488</v>
      </c>
      <c r="F2246" s="163" t="s">
        <v>5489</v>
      </c>
      <c r="G2246" s="34" t="s">
        <v>114</v>
      </c>
      <c r="H2246" s="166" t="s">
        <v>5712</v>
      </c>
      <c r="I2246" s="163" t="s">
        <v>5713</v>
      </c>
      <c r="J2246" s="163" t="s">
        <v>5713</v>
      </c>
      <c r="K2246" s="163" t="s">
        <v>5492</v>
      </c>
      <c r="L2246" s="163" t="s">
        <v>5714</v>
      </c>
      <c r="M2246" s="167">
        <v>45846</v>
      </c>
      <c r="N2246" s="167" t="s">
        <v>5668</v>
      </c>
      <c r="O2246" s="167" t="s">
        <v>5669</v>
      </c>
      <c r="P2246" s="163">
        <v>35.3</v>
      </c>
      <c r="Q2246" s="174">
        <v>8000</v>
      </c>
      <c r="R2246" s="175">
        <v>0.07344633</v>
      </c>
      <c r="S2246" s="176">
        <v>520</v>
      </c>
      <c r="T2246" s="164">
        <v>36712</v>
      </c>
      <c r="U2246" s="164">
        <v>3671.2</v>
      </c>
      <c r="V2246" s="177">
        <v>0.1</v>
      </c>
      <c r="W2246" s="164">
        <v>18356</v>
      </c>
      <c r="X2246" s="160">
        <v>0.5</v>
      </c>
      <c r="Y2246" s="164">
        <v>11013.6</v>
      </c>
      <c r="Z2246" s="177">
        <v>0.3</v>
      </c>
      <c r="AA2246" s="164">
        <v>7342.4</v>
      </c>
      <c r="AB2246" s="160">
        <v>0.2</v>
      </c>
      <c r="AC2246" s="164">
        <v>14684.8</v>
      </c>
      <c r="AD2246" s="202">
        <v>0.4</v>
      </c>
      <c r="AE2246" s="147">
        <v>3671.2</v>
      </c>
      <c r="AF2246" s="182"/>
      <c r="AH2246" s="34" t="s">
        <v>5496</v>
      </c>
    </row>
    <row r="2247" s="114" customFormat="1" ht="72" spans="1:34">
      <c r="A2247" s="37">
        <v>183</v>
      </c>
      <c r="B2247" s="37" t="s">
        <v>52</v>
      </c>
      <c r="C2247" s="37" t="s">
        <v>5362</v>
      </c>
      <c r="D2247" s="34" t="s">
        <v>5487</v>
      </c>
      <c r="E2247" s="163" t="s">
        <v>5488</v>
      </c>
      <c r="F2247" s="163" t="s">
        <v>5489</v>
      </c>
      <c r="G2247" s="34" t="s">
        <v>114</v>
      </c>
      <c r="H2247" s="166" t="s">
        <v>5715</v>
      </c>
      <c r="I2247" s="163" t="s">
        <v>5716</v>
      </c>
      <c r="J2247" s="163" t="s">
        <v>5716</v>
      </c>
      <c r="K2247" s="163" t="s">
        <v>5717</v>
      </c>
      <c r="L2247" s="163" t="s">
        <v>5718</v>
      </c>
      <c r="M2247" s="167">
        <v>45846</v>
      </c>
      <c r="N2247" s="167" t="s">
        <v>5719</v>
      </c>
      <c r="O2247" s="167" t="s">
        <v>5720</v>
      </c>
      <c r="P2247" s="163">
        <v>24</v>
      </c>
      <c r="Q2247" s="174">
        <v>8000</v>
      </c>
      <c r="R2247" s="175">
        <v>0.07344633</v>
      </c>
      <c r="S2247" s="176">
        <v>520</v>
      </c>
      <c r="T2247" s="164">
        <v>24960</v>
      </c>
      <c r="U2247" s="164">
        <v>2496</v>
      </c>
      <c r="V2247" s="177">
        <v>0.1</v>
      </c>
      <c r="W2247" s="164">
        <v>12480</v>
      </c>
      <c r="X2247" s="160">
        <v>0.5</v>
      </c>
      <c r="Y2247" s="164">
        <v>7488</v>
      </c>
      <c r="Z2247" s="177">
        <v>0.3</v>
      </c>
      <c r="AA2247" s="164">
        <v>4992</v>
      </c>
      <c r="AB2247" s="160">
        <v>0.2</v>
      </c>
      <c r="AC2247" s="164">
        <v>9984</v>
      </c>
      <c r="AD2247" s="202">
        <v>0.4</v>
      </c>
      <c r="AE2247" s="147">
        <v>2496</v>
      </c>
      <c r="AF2247" s="182"/>
      <c r="AH2247" s="34" t="s">
        <v>5496</v>
      </c>
    </row>
    <row r="2248" s="114" customFormat="1" ht="60" spans="1:34">
      <c r="A2248" s="37">
        <v>184</v>
      </c>
      <c r="B2248" s="37" t="s">
        <v>52</v>
      </c>
      <c r="C2248" s="37" t="s">
        <v>5362</v>
      </c>
      <c r="D2248" s="34" t="s">
        <v>5487</v>
      </c>
      <c r="E2248" s="163" t="s">
        <v>5488</v>
      </c>
      <c r="F2248" s="163" t="s">
        <v>5489</v>
      </c>
      <c r="G2248" s="34" t="s">
        <v>114</v>
      </c>
      <c r="H2248" s="166" t="s">
        <v>5721</v>
      </c>
      <c r="I2248" s="163" t="s">
        <v>5722</v>
      </c>
      <c r="J2248" s="163" t="s">
        <v>5722</v>
      </c>
      <c r="K2248" s="163" t="s">
        <v>5492</v>
      </c>
      <c r="L2248" s="163" t="s">
        <v>5723</v>
      </c>
      <c r="M2248" s="167">
        <v>45847</v>
      </c>
      <c r="N2248" s="167" t="s">
        <v>1407</v>
      </c>
      <c r="O2248" s="167" t="s">
        <v>2621</v>
      </c>
      <c r="P2248" s="163">
        <v>19.5</v>
      </c>
      <c r="Q2248" s="174">
        <v>8000</v>
      </c>
      <c r="R2248" s="175">
        <v>0.07344633</v>
      </c>
      <c r="S2248" s="176">
        <v>520</v>
      </c>
      <c r="T2248" s="164">
        <v>20280</v>
      </c>
      <c r="U2248" s="164">
        <v>2028</v>
      </c>
      <c r="V2248" s="177">
        <v>0.1</v>
      </c>
      <c r="W2248" s="164">
        <v>10140</v>
      </c>
      <c r="X2248" s="160">
        <v>0.5</v>
      </c>
      <c r="Y2248" s="164">
        <v>6084</v>
      </c>
      <c r="Z2248" s="177">
        <v>0.3</v>
      </c>
      <c r="AA2248" s="164">
        <v>4056</v>
      </c>
      <c r="AB2248" s="160">
        <v>0.2</v>
      </c>
      <c r="AC2248" s="164">
        <v>8112</v>
      </c>
      <c r="AD2248" s="202">
        <v>0.4</v>
      </c>
      <c r="AE2248" s="147">
        <v>2028</v>
      </c>
      <c r="AF2248" s="182"/>
      <c r="AH2248" s="34" t="s">
        <v>5496</v>
      </c>
    </row>
    <row r="2249" s="114" customFormat="1" ht="72" spans="1:34">
      <c r="A2249" s="37">
        <v>185</v>
      </c>
      <c r="B2249" s="37" t="s">
        <v>52</v>
      </c>
      <c r="C2249" s="37" t="s">
        <v>5065</v>
      </c>
      <c r="D2249" s="34" t="s">
        <v>5487</v>
      </c>
      <c r="E2249" s="163" t="s">
        <v>5488</v>
      </c>
      <c r="F2249" s="163" t="s">
        <v>5489</v>
      </c>
      <c r="G2249" s="34" t="s">
        <v>114</v>
      </c>
      <c r="H2249" s="166" t="s">
        <v>5724</v>
      </c>
      <c r="I2249" s="163" t="s">
        <v>5725</v>
      </c>
      <c r="J2249" s="163" t="s">
        <v>5725</v>
      </c>
      <c r="K2249" s="163" t="s">
        <v>5717</v>
      </c>
      <c r="L2249" s="163" t="s">
        <v>5726</v>
      </c>
      <c r="M2249" s="167">
        <v>45852</v>
      </c>
      <c r="N2249" s="167" t="s">
        <v>5727</v>
      </c>
      <c r="O2249" s="167" t="s">
        <v>5728</v>
      </c>
      <c r="P2249" s="163">
        <v>34</v>
      </c>
      <c r="Q2249" s="174">
        <v>8000</v>
      </c>
      <c r="R2249" s="175">
        <v>0.05263158</v>
      </c>
      <c r="S2249" s="176">
        <v>400</v>
      </c>
      <c r="T2249" s="164">
        <v>13600</v>
      </c>
      <c r="U2249" s="164">
        <v>1360</v>
      </c>
      <c r="V2249" s="177">
        <v>0.1</v>
      </c>
      <c r="W2249" s="164">
        <v>6800</v>
      </c>
      <c r="X2249" s="160">
        <v>0.5</v>
      </c>
      <c r="Y2249" s="164">
        <v>4080</v>
      </c>
      <c r="Z2249" s="177">
        <v>0.3</v>
      </c>
      <c r="AA2249" s="164">
        <v>2720</v>
      </c>
      <c r="AB2249" s="160">
        <v>0.2</v>
      </c>
      <c r="AC2249" s="164">
        <v>5440</v>
      </c>
      <c r="AD2249" s="202">
        <v>0.4</v>
      </c>
      <c r="AE2249" s="147">
        <v>1360</v>
      </c>
      <c r="AF2249" s="182"/>
      <c r="AH2249" s="34" t="s">
        <v>5496</v>
      </c>
    </row>
    <row r="2250" s="114" customFormat="1" ht="72" spans="1:34">
      <c r="A2250" s="37">
        <v>186</v>
      </c>
      <c r="B2250" s="37" t="s">
        <v>52</v>
      </c>
      <c r="C2250" s="37" t="s">
        <v>5065</v>
      </c>
      <c r="D2250" s="34" t="s">
        <v>5487</v>
      </c>
      <c r="E2250" s="163" t="s">
        <v>5488</v>
      </c>
      <c r="F2250" s="163" t="s">
        <v>5489</v>
      </c>
      <c r="G2250" s="34" t="s">
        <v>114</v>
      </c>
      <c r="H2250" s="166" t="s">
        <v>5729</v>
      </c>
      <c r="I2250" s="163" t="s">
        <v>5730</v>
      </c>
      <c r="J2250" s="163" t="s">
        <v>5730</v>
      </c>
      <c r="K2250" s="163" t="s">
        <v>5492</v>
      </c>
      <c r="L2250" s="163" t="s">
        <v>5731</v>
      </c>
      <c r="M2250" s="167">
        <v>45853</v>
      </c>
      <c r="N2250" s="167" t="s">
        <v>5727</v>
      </c>
      <c r="O2250" s="167" t="s">
        <v>5728</v>
      </c>
      <c r="P2250" s="163">
        <v>19</v>
      </c>
      <c r="Q2250" s="174">
        <v>8000</v>
      </c>
      <c r="R2250" s="175">
        <v>0.05102041</v>
      </c>
      <c r="S2250" s="176">
        <v>400</v>
      </c>
      <c r="T2250" s="164">
        <v>15200</v>
      </c>
      <c r="U2250" s="164">
        <v>1520</v>
      </c>
      <c r="V2250" s="177">
        <v>0.1</v>
      </c>
      <c r="W2250" s="164">
        <v>7600</v>
      </c>
      <c r="X2250" s="160">
        <v>0.5</v>
      </c>
      <c r="Y2250" s="164">
        <v>4560</v>
      </c>
      <c r="Z2250" s="177">
        <v>0.3</v>
      </c>
      <c r="AA2250" s="164">
        <v>3040</v>
      </c>
      <c r="AB2250" s="160">
        <v>0.2</v>
      </c>
      <c r="AC2250" s="164">
        <v>6080</v>
      </c>
      <c r="AD2250" s="202">
        <v>0.4</v>
      </c>
      <c r="AE2250" s="147">
        <v>1520</v>
      </c>
      <c r="AF2250" s="182"/>
      <c r="AH2250" s="34" t="s">
        <v>5496</v>
      </c>
    </row>
    <row r="2251" s="114" customFormat="1" ht="60" spans="1:34">
      <c r="A2251" s="37">
        <v>187</v>
      </c>
      <c r="B2251" s="37" t="s">
        <v>52</v>
      </c>
      <c r="C2251" s="37" t="s">
        <v>5029</v>
      </c>
      <c r="D2251" s="34" t="s">
        <v>5487</v>
      </c>
      <c r="E2251" s="163" t="s">
        <v>5488</v>
      </c>
      <c r="F2251" s="163" t="s">
        <v>5489</v>
      </c>
      <c r="G2251" s="34" t="s">
        <v>114</v>
      </c>
      <c r="H2251" s="166" t="s">
        <v>5732</v>
      </c>
      <c r="I2251" s="163" t="s">
        <v>5733</v>
      </c>
      <c r="J2251" s="163" t="s">
        <v>5733</v>
      </c>
      <c r="K2251" s="163" t="s">
        <v>5492</v>
      </c>
      <c r="L2251" s="163" t="s">
        <v>5734</v>
      </c>
      <c r="M2251" s="167">
        <v>45853</v>
      </c>
      <c r="N2251" s="167" t="s">
        <v>5727</v>
      </c>
      <c r="O2251" s="167" t="s">
        <v>5728</v>
      </c>
      <c r="P2251" s="163">
        <v>13.9</v>
      </c>
      <c r="Q2251" s="174">
        <v>8000</v>
      </c>
      <c r="R2251" s="175">
        <v>0.1</v>
      </c>
      <c r="S2251" s="176">
        <v>640</v>
      </c>
      <c r="T2251" s="164">
        <v>8896</v>
      </c>
      <c r="U2251" s="164">
        <v>889.6</v>
      </c>
      <c r="V2251" s="177">
        <v>0.1</v>
      </c>
      <c r="W2251" s="164">
        <v>4448</v>
      </c>
      <c r="X2251" s="160">
        <v>0.5</v>
      </c>
      <c r="Y2251" s="164">
        <v>0</v>
      </c>
      <c r="Z2251" s="177">
        <v>0</v>
      </c>
      <c r="AA2251" s="164">
        <v>4448</v>
      </c>
      <c r="AB2251" s="160">
        <v>0.5</v>
      </c>
      <c r="AC2251" s="164">
        <v>3558.4</v>
      </c>
      <c r="AD2251" s="202">
        <v>0.4</v>
      </c>
      <c r="AE2251" s="147">
        <v>889.6</v>
      </c>
      <c r="AF2251" s="182"/>
      <c r="AH2251" s="34" t="s">
        <v>5496</v>
      </c>
    </row>
    <row r="2252" s="114" customFormat="1" ht="72" spans="1:34">
      <c r="A2252" s="37">
        <v>188</v>
      </c>
      <c r="B2252" s="37" t="s">
        <v>52</v>
      </c>
      <c r="C2252" s="37" t="s">
        <v>5362</v>
      </c>
      <c r="D2252" s="34" t="s">
        <v>5487</v>
      </c>
      <c r="E2252" s="163" t="s">
        <v>5488</v>
      </c>
      <c r="F2252" s="163" t="s">
        <v>5489</v>
      </c>
      <c r="G2252" s="34" t="s">
        <v>114</v>
      </c>
      <c r="H2252" s="166" t="s">
        <v>5735</v>
      </c>
      <c r="I2252" s="163" t="s">
        <v>5736</v>
      </c>
      <c r="J2252" s="163" t="s">
        <v>5736</v>
      </c>
      <c r="K2252" s="163" t="s">
        <v>5492</v>
      </c>
      <c r="L2252" s="163" t="s">
        <v>5737</v>
      </c>
      <c r="M2252" s="167">
        <v>45853</v>
      </c>
      <c r="N2252" s="167" t="s">
        <v>5719</v>
      </c>
      <c r="O2252" s="167" t="s">
        <v>5720</v>
      </c>
      <c r="P2252" s="163">
        <v>10</v>
      </c>
      <c r="Q2252" s="174">
        <v>8000</v>
      </c>
      <c r="R2252" s="175">
        <v>0.07344633</v>
      </c>
      <c r="S2252" s="176">
        <v>520</v>
      </c>
      <c r="T2252" s="164">
        <v>10400</v>
      </c>
      <c r="U2252" s="164">
        <v>1040</v>
      </c>
      <c r="V2252" s="177">
        <v>0.1</v>
      </c>
      <c r="W2252" s="164">
        <v>5200</v>
      </c>
      <c r="X2252" s="160">
        <v>0.5</v>
      </c>
      <c r="Y2252" s="164">
        <v>3120</v>
      </c>
      <c r="Z2252" s="177">
        <v>0.3</v>
      </c>
      <c r="AA2252" s="164">
        <v>2080</v>
      </c>
      <c r="AB2252" s="160">
        <v>0.2</v>
      </c>
      <c r="AC2252" s="164">
        <v>4160</v>
      </c>
      <c r="AD2252" s="202">
        <v>0.4</v>
      </c>
      <c r="AE2252" s="147">
        <v>1040</v>
      </c>
      <c r="AF2252" s="182"/>
      <c r="AH2252" s="34" t="s">
        <v>5496</v>
      </c>
    </row>
    <row r="2253" s="114" customFormat="1" ht="60" spans="1:34">
      <c r="A2253" s="37">
        <v>189</v>
      </c>
      <c r="B2253" s="37" t="s">
        <v>52</v>
      </c>
      <c r="C2253" s="37" t="s">
        <v>5362</v>
      </c>
      <c r="D2253" s="34" t="s">
        <v>5487</v>
      </c>
      <c r="E2253" s="163" t="s">
        <v>5488</v>
      </c>
      <c r="F2253" s="163" t="s">
        <v>5489</v>
      </c>
      <c r="G2253" s="34" t="s">
        <v>114</v>
      </c>
      <c r="H2253" s="166" t="s">
        <v>5738</v>
      </c>
      <c r="I2253" s="163" t="s">
        <v>5739</v>
      </c>
      <c r="J2253" s="163" t="s">
        <v>5739</v>
      </c>
      <c r="K2253" s="163" t="s">
        <v>5492</v>
      </c>
      <c r="L2253" s="163" t="s">
        <v>5740</v>
      </c>
      <c r="M2253" s="167">
        <v>45853</v>
      </c>
      <c r="N2253" s="167" t="s">
        <v>5719</v>
      </c>
      <c r="O2253" s="167" t="s">
        <v>5720</v>
      </c>
      <c r="P2253" s="163">
        <v>8.5</v>
      </c>
      <c r="Q2253" s="174">
        <v>8000</v>
      </c>
      <c r="R2253" s="175">
        <v>0.07344633</v>
      </c>
      <c r="S2253" s="176">
        <v>520</v>
      </c>
      <c r="T2253" s="164">
        <v>8840</v>
      </c>
      <c r="U2253" s="164">
        <v>884</v>
      </c>
      <c r="V2253" s="177">
        <v>0.1</v>
      </c>
      <c r="W2253" s="164">
        <v>4420</v>
      </c>
      <c r="X2253" s="160">
        <v>0.5</v>
      </c>
      <c r="Y2253" s="164">
        <v>2652</v>
      </c>
      <c r="Z2253" s="177">
        <v>0.3</v>
      </c>
      <c r="AA2253" s="164">
        <v>1768</v>
      </c>
      <c r="AB2253" s="160">
        <v>0.2</v>
      </c>
      <c r="AC2253" s="164">
        <v>3536</v>
      </c>
      <c r="AD2253" s="202">
        <v>0.4</v>
      </c>
      <c r="AE2253" s="147">
        <v>884</v>
      </c>
      <c r="AF2253" s="182"/>
      <c r="AH2253" s="34" t="s">
        <v>5496</v>
      </c>
    </row>
    <row r="2254" s="114" customFormat="1" ht="72" spans="1:34">
      <c r="A2254" s="37">
        <v>190</v>
      </c>
      <c r="B2254" s="37" t="s">
        <v>52</v>
      </c>
      <c r="C2254" s="37" t="s">
        <v>5340</v>
      </c>
      <c r="D2254" s="34" t="s">
        <v>5487</v>
      </c>
      <c r="E2254" s="163" t="s">
        <v>5488</v>
      </c>
      <c r="F2254" s="163" t="s">
        <v>5489</v>
      </c>
      <c r="G2254" s="34" t="s">
        <v>114</v>
      </c>
      <c r="H2254" s="166" t="s">
        <v>5741</v>
      </c>
      <c r="I2254" s="163" t="s">
        <v>5742</v>
      </c>
      <c r="J2254" s="163" t="s">
        <v>5742</v>
      </c>
      <c r="K2254" s="163" t="s">
        <v>5743</v>
      </c>
      <c r="L2254" s="163" t="s">
        <v>5744</v>
      </c>
      <c r="M2254" s="167">
        <v>45853</v>
      </c>
      <c r="N2254" s="167" t="s">
        <v>5745</v>
      </c>
      <c r="O2254" s="167" t="s">
        <v>5746</v>
      </c>
      <c r="P2254" s="163">
        <v>189.5</v>
      </c>
      <c r="Q2254" s="174">
        <v>8000</v>
      </c>
      <c r="R2254" s="175">
        <v>0.05128205</v>
      </c>
      <c r="S2254" s="176">
        <v>400</v>
      </c>
      <c r="T2254" s="164">
        <v>151600</v>
      </c>
      <c r="U2254" s="164">
        <v>15160</v>
      </c>
      <c r="V2254" s="177">
        <v>0.1</v>
      </c>
      <c r="W2254" s="164">
        <v>75800</v>
      </c>
      <c r="X2254" s="160">
        <v>0.5</v>
      </c>
      <c r="Y2254" s="164">
        <v>45480</v>
      </c>
      <c r="Z2254" s="177">
        <v>0.3</v>
      </c>
      <c r="AA2254" s="164">
        <v>30320</v>
      </c>
      <c r="AB2254" s="160">
        <v>0.2</v>
      </c>
      <c r="AC2254" s="164">
        <v>60640</v>
      </c>
      <c r="AD2254" s="202">
        <v>0.4</v>
      </c>
      <c r="AE2254" s="147">
        <v>15160</v>
      </c>
      <c r="AF2254" s="182"/>
      <c r="AH2254" s="34" t="s">
        <v>5496</v>
      </c>
    </row>
    <row r="2255" s="114" customFormat="1" ht="60" spans="1:34">
      <c r="A2255" s="37">
        <v>191</v>
      </c>
      <c r="B2255" s="37" t="s">
        <v>52</v>
      </c>
      <c r="C2255" s="37" t="s">
        <v>5029</v>
      </c>
      <c r="D2255" s="34" t="s">
        <v>5487</v>
      </c>
      <c r="E2255" s="163" t="s">
        <v>5488</v>
      </c>
      <c r="F2255" s="163" t="s">
        <v>5489</v>
      </c>
      <c r="G2255" s="34" t="s">
        <v>114</v>
      </c>
      <c r="H2255" s="166" t="s">
        <v>5747</v>
      </c>
      <c r="I2255" s="163" t="s">
        <v>5748</v>
      </c>
      <c r="J2255" s="163" t="s">
        <v>5748</v>
      </c>
      <c r="K2255" s="163" t="s">
        <v>5492</v>
      </c>
      <c r="L2255" s="163" t="s">
        <v>5749</v>
      </c>
      <c r="M2255" s="167">
        <v>45854</v>
      </c>
      <c r="N2255" s="167" t="s">
        <v>5745</v>
      </c>
      <c r="O2255" s="167" t="s">
        <v>5746</v>
      </c>
      <c r="P2255" s="163">
        <v>123.5</v>
      </c>
      <c r="Q2255" s="174">
        <v>8000</v>
      </c>
      <c r="R2255" s="175">
        <v>0.07344633</v>
      </c>
      <c r="S2255" s="176">
        <v>520</v>
      </c>
      <c r="T2255" s="164">
        <v>128440</v>
      </c>
      <c r="U2255" s="164">
        <v>12844</v>
      </c>
      <c r="V2255" s="177">
        <v>0.1</v>
      </c>
      <c r="W2255" s="164">
        <v>64220</v>
      </c>
      <c r="X2255" s="160">
        <v>0.5</v>
      </c>
      <c r="Y2255" s="164">
        <v>0</v>
      </c>
      <c r="Z2255" s="177">
        <v>0</v>
      </c>
      <c r="AA2255" s="164">
        <v>64220</v>
      </c>
      <c r="AB2255" s="160">
        <v>0.5</v>
      </c>
      <c r="AC2255" s="164">
        <v>51376</v>
      </c>
      <c r="AD2255" s="202">
        <v>0.4</v>
      </c>
      <c r="AE2255" s="147">
        <v>12844</v>
      </c>
      <c r="AF2255" s="182"/>
      <c r="AH2255" s="34" t="s">
        <v>5496</v>
      </c>
    </row>
    <row r="2256" s="114" customFormat="1" ht="96" spans="1:34">
      <c r="A2256" s="37">
        <v>192</v>
      </c>
      <c r="B2256" s="37" t="s">
        <v>52</v>
      </c>
      <c r="C2256" s="37" t="s">
        <v>5362</v>
      </c>
      <c r="D2256" s="34" t="s">
        <v>5487</v>
      </c>
      <c r="E2256" s="163" t="s">
        <v>5488</v>
      </c>
      <c r="F2256" s="163" t="s">
        <v>5489</v>
      </c>
      <c r="G2256" s="34" t="s">
        <v>114</v>
      </c>
      <c r="H2256" s="166" t="s">
        <v>5750</v>
      </c>
      <c r="I2256" s="163" t="s">
        <v>5751</v>
      </c>
      <c r="J2256" s="163" t="s">
        <v>5751</v>
      </c>
      <c r="K2256" s="163" t="s">
        <v>5752</v>
      </c>
      <c r="L2256" s="163" t="s">
        <v>5753</v>
      </c>
      <c r="M2256" s="167">
        <v>45854</v>
      </c>
      <c r="N2256" s="167" t="s">
        <v>5745</v>
      </c>
      <c r="O2256" s="167" t="s">
        <v>5746</v>
      </c>
      <c r="P2256" s="163">
        <v>14</v>
      </c>
      <c r="Q2256" s="174">
        <v>8000</v>
      </c>
      <c r="R2256" s="175">
        <v>0.07344633</v>
      </c>
      <c r="S2256" s="176">
        <v>520</v>
      </c>
      <c r="T2256" s="164">
        <v>14560</v>
      </c>
      <c r="U2256" s="164">
        <v>1456</v>
      </c>
      <c r="V2256" s="177">
        <v>0.1</v>
      </c>
      <c r="W2256" s="164">
        <v>7280</v>
      </c>
      <c r="X2256" s="160">
        <v>0.5</v>
      </c>
      <c r="Y2256" s="164">
        <v>4368</v>
      </c>
      <c r="Z2256" s="177">
        <v>0.3</v>
      </c>
      <c r="AA2256" s="164">
        <v>2912</v>
      </c>
      <c r="AB2256" s="160">
        <v>0.2</v>
      </c>
      <c r="AC2256" s="164">
        <v>5824</v>
      </c>
      <c r="AD2256" s="202">
        <v>0.4</v>
      </c>
      <c r="AE2256" s="147">
        <v>1456</v>
      </c>
      <c r="AF2256" s="182"/>
      <c r="AH2256" s="34" t="s">
        <v>5496</v>
      </c>
    </row>
    <row r="2257" s="114" customFormat="1" ht="84" spans="1:34">
      <c r="A2257" s="37">
        <v>193</v>
      </c>
      <c r="B2257" s="37" t="s">
        <v>52</v>
      </c>
      <c r="C2257" s="37" t="s">
        <v>5022</v>
      </c>
      <c r="D2257" s="34" t="s">
        <v>5487</v>
      </c>
      <c r="E2257" s="163" t="s">
        <v>5488</v>
      </c>
      <c r="F2257" s="163" t="s">
        <v>5489</v>
      </c>
      <c r="G2257" s="34" t="s">
        <v>114</v>
      </c>
      <c r="H2257" s="166" t="s">
        <v>5754</v>
      </c>
      <c r="I2257" s="163" t="s">
        <v>5755</v>
      </c>
      <c r="J2257" s="163" t="s">
        <v>5755</v>
      </c>
      <c r="K2257" s="163" t="s">
        <v>5492</v>
      </c>
      <c r="L2257" s="163" t="s">
        <v>5756</v>
      </c>
      <c r="M2257" s="167">
        <v>45853</v>
      </c>
      <c r="N2257" s="167" t="s">
        <v>5745</v>
      </c>
      <c r="O2257" s="167" t="s">
        <v>5746</v>
      </c>
      <c r="P2257" s="163">
        <v>16.1</v>
      </c>
      <c r="Q2257" s="174">
        <v>8000</v>
      </c>
      <c r="R2257" s="175">
        <v>0.05263158</v>
      </c>
      <c r="S2257" s="176">
        <v>400</v>
      </c>
      <c r="T2257" s="164">
        <v>12880</v>
      </c>
      <c r="U2257" s="164">
        <v>1288</v>
      </c>
      <c r="V2257" s="177">
        <v>0.1</v>
      </c>
      <c r="W2257" s="164">
        <v>6440</v>
      </c>
      <c r="X2257" s="160">
        <v>0.5</v>
      </c>
      <c r="Y2257" s="164">
        <v>3864</v>
      </c>
      <c r="Z2257" s="177">
        <v>0.3</v>
      </c>
      <c r="AA2257" s="164">
        <v>2576</v>
      </c>
      <c r="AB2257" s="160">
        <v>0.2</v>
      </c>
      <c r="AC2257" s="164">
        <v>5152</v>
      </c>
      <c r="AD2257" s="202">
        <v>0.4</v>
      </c>
      <c r="AE2257" s="147">
        <v>1288</v>
      </c>
      <c r="AF2257" s="182"/>
      <c r="AH2257" s="34" t="s">
        <v>5496</v>
      </c>
    </row>
    <row r="2258" s="114" customFormat="1" ht="72" spans="1:34">
      <c r="A2258" s="37">
        <v>194</v>
      </c>
      <c r="B2258" s="37" t="s">
        <v>52</v>
      </c>
      <c r="C2258" s="37" t="s">
        <v>5362</v>
      </c>
      <c r="D2258" s="34" t="s">
        <v>5487</v>
      </c>
      <c r="E2258" s="163" t="s">
        <v>5488</v>
      </c>
      <c r="F2258" s="163" t="s">
        <v>5489</v>
      </c>
      <c r="G2258" s="34" t="s">
        <v>114</v>
      </c>
      <c r="H2258" s="166" t="s">
        <v>5757</v>
      </c>
      <c r="I2258" s="163" t="s">
        <v>5758</v>
      </c>
      <c r="J2258" s="163" t="s">
        <v>5758</v>
      </c>
      <c r="K2258" s="163" t="s">
        <v>5759</v>
      </c>
      <c r="L2258" s="163" t="s">
        <v>5760</v>
      </c>
      <c r="M2258" s="167">
        <v>45854</v>
      </c>
      <c r="N2258" s="167" t="s">
        <v>5761</v>
      </c>
      <c r="O2258" s="167" t="s">
        <v>5762</v>
      </c>
      <c r="P2258" s="163">
        <v>96.7</v>
      </c>
      <c r="Q2258" s="174">
        <v>8000</v>
      </c>
      <c r="R2258" s="175">
        <v>0.06951872</v>
      </c>
      <c r="S2258" s="176">
        <v>520</v>
      </c>
      <c r="T2258" s="164">
        <v>100568</v>
      </c>
      <c r="U2258" s="164">
        <v>10056.8</v>
      </c>
      <c r="V2258" s="177">
        <v>0.1</v>
      </c>
      <c r="W2258" s="164">
        <v>50284</v>
      </c>
      <c r="X2258" s="160">
        <v>0.5</v>
      </c>
      <c r="Y2258" s="164">
        <v>30170.4</v>
      </c>
      <c r="Z2258" s="177">
        <v>0.3</v>
      </c>
      <c r="AA2258" s="164">
        <v>20113.6</v>
      </c>
      <c r="AB2258" s="160">
        <v>0.2</v>
      </c>
      <c r="AC2258" s="164">
        <v>40227.2</v>
      </c>
      <c r="AD2258" s="202">
        <v>0.4</v>
      </c>
      <c r="AE2258" s="147">
        <v>10056.8</v>
      </c>
      <c r="AF2258" s="182"/>
      <c r="AH2258" s="34" t="s">
        <v>5496</v>
      </c>
    </row>
    <row r="2259" s="114" customFormat="1" ht="96" spans="1:34">
      <c r="A2259" s="37">
        <v>195</v>
      </c>
      <c r="B2259" s="37" t="s">
        <v>52</v>
      </c>
      <c r="C2259" s="37" t="s">
        <v>5022</v>
      </c>
      <c r="D2259" s="34" t="s">
        <v>5487</v>
      </c>
      <c r="E2259" s="163" t="s">
        <v>5488</v>
      </c>
      <c r="F2259" s="163" t="s">
        <v>5489</v>
      </c>
      <c r="G2259" s="34" t="s">
        <v>114</v>
      </c>
      <c r="H2259" s="166" t="s">
        <v>5763</v>
      </c>
      <c r="I2259" s="163" t="s">
        <v>5764</v>
      </c>
      <c r="J2259" s="163" t="s">
        <v>5764</v>
      </c>
      <c r="K2259" s="163" t="s">
        <v>5492</v>
      </c>
      <c r="L2259" s="163" t="s">
        <v>5765</v>
      </c>
      <c r="M2259" s="167">
        <v>45853</v>
      </c>
      <c r="N2259" s="167" t="s">
        <v>5745</v>
      </c>
      <c r="O2259" s="167" t="s">
        <v>5746</v>
      </c>
      <c r="P2259" s="163">
        <v>8.8</v>
      </c>
      <c r="Q2259" s="174">
        <v>8000</v>
      </c>
      <c r="R2259" s="175">
        <v>0.05263158</v>
      </c>
      <c r="S2259" s="176">
        <v>400</v>
      </c>
      <c r="T2259" s="164">
        <v>7040</v>
      </c>
      <c r="U2259" s="164">
        <v>704</v>
      </c>
      <c r="V2259" s="177">
        <v>0.1</v>
      </c>
      <c r="W2259" s="164">
        <v>3520</v>
      </c>
      <c r="X2259" s="160">
        <v>0.5</v>
      </c>
      <c r="Y2259" s="164">
        <v>2112</v>
      </c>
      <c r="Z2259" s="177">
        <v>0.3</v>
      </c>
      <c r="AA2259" s="164">
        <v>1408</v>
      </c>
      <c r="AB2259" s="160">
        <v>0.2</v>
      </c>
      <c r="AC2259" s="164">
        <v>2816</v>
      </c>
      <c r="AD2259" s="202">
        <v>0.4</v>
      </c>
      <c r="AE2259" s="147">
        <v>704</v>
      </c>
      <c r="AF2259" s="182"/>
      <c r="AH2259" s="34" t="s">
        <v>5496</v>
      </c>
    </row>
    <row r="2260" s="114" customFormat="1" ht="60" spans="1:34">
      <c r="A2260" s="37">
        <v>196</v>
      </c>
      <c r="B2260" s="37" t="s">
        <v>52</v>
      </c>
      <c r="C2260" s="37" t="s">
        <v>5362</v>
      </c>
      <c r="D2260" s="34" t="s">
        <v>5487</v>
      </c>
      <c r="E2260" s="163" t="s">
        <v>5488</v>
      </c>
      <c r="F2260" s="163" t="s">
        <v>5489</v>
      </c>
      <c r="G2260" s="34" t="s">
        <v>114</v>
      </c>
      <c r="H2260" s="166" t="s">
        <v>5766</v>
      </c>
      <c r="I2260" s="163" t="s">
        <v>5767</v>
      </c>
      <c r="J2260" s="163" t="s">
        <v>5767</v>
      </c>
      <c r="K2260" s="163" t="s">
        <v>5492</v>
      </c>
      <c r="L2260" s="163" t="s">
        <v>5768</v>
      </c>
      <c r="M2260" s="167">
        <v>45854</v>
      </c>
      <c r="N2260" s="167" t="s">
        <v>5745</v>
      </c>
      <c r="O2260" s="167" t="s">
        <v>5746</v>
      </c>
      <c r="P2260" s="163">
        <v>14</v>
      </c>
      <c r="Q2260" s="174">
        <v>8000</v>
      </c>
      <c r="R2260" s="175">
        <v>0.07344633</v>
      </c>
      <c r="S2260" s="176">
        <v>520</v>
      </c>
      <c r="T2260" s="164">
        <v>14560</v>
      </c>
      <c r="U2260" s="164">
        <v>1456</v>
      </c>
      <c r="V2260" s="177">
        <v>0.1</v>
      </c>
      <c r="W2260" s="164">
        <v>7280</v>
      </c>
      <c r="X2260" s="160">
        <v>0.5</v>
      </c>
      <c r="Y2260" s="164">
        <v>4368</v>
      </c>
      <c r="Z2260" s="177">
        <v>0.3</v>
      </c>
      <c r="AA2260" s="164">
        <v>2912</v>
      </c>
      <c r="AB2260" s="160">
        <v>0.2</v>
      </c>
      <c r="AC2260" s="164">
        <v>5824</v>
      </c>
      <c r="AD2260" s="202">
        <v>0.4</v>
      </c>
      <c r="AE2260" s="147">
        <v>1456</v>
      </c>
      <c r="AF2260" s="182"/>
      <c r="AH2260" s="34" t="s">
        <v>5496</v>
      </c>
    </row>
    <row r="2261" s="114" customFormat="1" ht="108" spans="1:34">
      <c r="A2261" s="37">
        <v>197</v>
      </c>
      <c r="B2261" s="37" t="s">
        <v>52</v>
      </c>
      <c r="C2261" s="37" t="s">
        <v>5022</v>
      </c>
      <c r="D2261" s="34" t="s">
        <v>5487</v>
      </c>
      <c r="E2261" s="163" t="s">
        <v>5488</v>
      </c>
      <c r="F2261" s="163" t="s">
        <v>5489</v>
      </c>
      <c r="G2261" s="34" t="s">
        <v>114</v>
      </c>
      <c r="H2261" s="166" t="s">
        <v>5769</v>
      </c>
      <c r="I2261" s="163" t="s">
        <v>5764</v>
      </c>
      <c r="J2261" s="163" t="s">
        <v>5764</v>
      </c>
      <c r="K2261" s="163" t="s">
        <v>5492</v>
      </c>
      <c r="L2261" s="163" t="s">
        <v>5770</v>
      </c>
      <c r="M2261" s="167">
        <v>45853</v>
      </c>
      <c r="N2261" s="167" t="s">
        <v>5745</v>
      </c>
      <c r="O2261" s="167" t="s">
        <v>5746</v>
      </c>
      <c r="P2261" s="163">
        <v>25</v>
      </c>
      <c r="Q2261" s="174">
        <v>8000</v>
      </c>
      <c r="R2261" s="175">
        <v>0.05263158</v>
      </c>
      <c r="S2261" s="176">
        <v>400</v>
      </c>
      <c r="T2261" s="164">
        <v>20000</v>
      </c>
      <c r="U2261" s="164">
        <v>2000</v>
      </c>
      <c r="V2261" s="177">
        <v>0.1</v>
      </c>
      <c r="W2261" s="164">
        <v>10000</v>
      </c>
      <c r="X2261" s="160">
        <v>0.5</v>
      </c>
      <c r="Y2261" s="164">
        <v>6000</v>
      </c>
      <c r="Z2261" s="177">
        <v>0.3</v>
      </c>
      <c r="AA2261" s="164">
        <v>4000</v>
      </c>
      <c r="AB2261" s="160">
        <v>0.2</v>
      </c>
      <c r="AC2261" s="164">
        <v>8000</v>
      </c>
      <c r="AD2261" s="202">
        <v>0.4</v>
      </c>
      <c r="AE2261" s="147">
        <v>2000</v>
      </c>
      <c r="AF2261" s="182"/>
      <c r="AH2261" s="34" t="s">
        <v>5496</v>
      </c>
    </row>
    <row r="2262" s="114" customFormat="1" ht="60" spans="1:34">
      <c r="A2262" s="37">
        <v>198</v>
      </c>
      <c r="B2262" s="37" t="s">
        <v>52</v>
      </c>
      <c r="C2262" s="37" t="s">
        <v>5029</v>
      </c>
      <c r="D2262" s="34" t="s">
        <v>5487</v>
      </c>
      <c r="E2262" s="163" t="s">
        <v>5488</v>
      </c>
      <c r="F2262" s="163" t="s">
        <v>5489</v>
      </c>
      <c r="G2262" s="34" t="s">
        <v>114</v>
      </c>
      <c r="H2262" s="166" t="s">
        <v>5771</v>
      </c>
      <c r="I2262" s="163" t="s">
        <v>5772</v>
      </c>
      <c r="J2262" s="163" t="s">
        <v>5772</v>
      </c>
      <c r="K2262" s="163" t="s">
        <v>5773</v>
      </c>
      <c r="L2262" s="163" t="s">
        <v>5611</v>
      </c>
      <c r="M2262" s="167">
        <v>45854</v>
      </c>
      <c r="N2262" s="167" t="s">
        <v>5745</v>
      </c>
      <c r="O2262" s="167" t="s">
        <v>5746</v>
      </c>
      <c r="P2262" s="163">
        <v>73</v>
      </c>
      <c r="Q2262" s="174">
        <v>3000</v>
      </c>
      <c r="R2262" s="175">
        <v>0.07344633</v>
      </c>
      <c r="S2262" s="176">
        <v>195</v>
      </c>
      <c r="T2262" s="164">
        <v>28470</v>
      </c>
      <c r="U2262" s="164">
        <v>2847</v>
      </c>
      <c r="V2262" s="177">
        <v>0.1</v>
      </c>
      <c r="W2262" s="164">
        <v>14235</v>
      </c>
      <c r="X2262" s="160">
        <v>0.5</v>
      </c>
      <c r="Y2262" s="164">
        <v>0</v>
      </c>
      <c r="Z2262" s="177">
        <v>0</v>
      </c>
      <c r="AA2262" s="164">
        <v>14235</v>
      </c>
      <c r="AB2262" s="160">
        <v>0.5</v>
      </c>
      <c r="AC2262" s="164">
        <v>11388</v>
      </c>
      <c r="AD2262" s="202">
        <v>0.4</v>
      </c>
      <c r="AE2262" s="147">
        <v>2847</v>
      </c>
      <c r="AF2262" s="182"/>
      <c r="AH2262" s="34" t="s">
        <v>5496</v>
      </c>
    </row>
    <row r="2263" s="114" customFormat="1" ht="72" spans="1:34">
      <c r="A2263" s="37">
        <v>199</v>
      </c>
      <c r="B2263" s="37" t="s">
        <v>52</v>
      </c>
      <c r="C2263" s="37" t="s">
        <v>5362</v>
      </c>
      <c r="D2263" s="34" t="s">
        <v>5487</v>
      </c>
      <c r="E2263" s="163" t="s">
        <v>5488</v>
      </c>
      <c r="F2263" s="163" t="s">
        <v>5489</v>
      </c>
      <c r="G2263" s="34" t="s">
        <v>114</v>
      </c>
      <c r="H2263" s="166" t="s">
        <v>5774</v>
      </c>
      <c r="I2263" s="163" t="s">
        <v>5775</v>
      </c>
      <c r="J2263" s="163" t="s">
        <v>5775</v>
      </c>
      <c r="K2263" s="163" t="s">
        <v>5492</v>
      </c>
      <c r="L2263" s="163" t="s">
        <v>5776</v>
      </c>
      <c r="M2263" s="167">
        <v>45854</v>
      </c>
      <c r="N2263" s="167" t="s">
        <v>5745</v>
      </c>
      <c r="O2263" s="167" t="s">
        <v>5746</v>
      </c>
      <c r="P2263" s="163">
        <v>32.5</v>
      </c>
      <c r="Q2263" s="174">
        <v>8000</v>
      </c>
      <c r="R2263" s="175">
        <v>0.07344633</v>
      </c>
      <c r="S2263" s="176">
        <v>520</v>
      </c>
      <c r="T2263" s="164">
        <v>33800</v>
      </c>
      <c r="U2263" s="164">
        <v>3380</v>
      </c>
      <c r="V2263" s="177">
        <v>0.1</v>
      </c>
      <c r="W2263" s="164">
        <v>16900</v>
      </c>
      <c r="X2263" s="160">
        <v>0.5</v>
      </c>
      <c r="Y2263" s="164">
        <v>10140</v>
      </c>
      <c r="Z2263" s="177">
        <v>0.3</v>
      </c>
      <c r="AA2263" s="164">
        <v>6760</v>
      </c>
      <c r="AB2263" s="160">
        <v>0.2</v>
      </c>
      <c r="AC2263" s="164">
        <v>13520</v>
      </c>
      <c r="AD2263" s="202">
        <v>0.4</v>
      </c>
      <c r="AE2263" s="147">
        <v>3380</v>
      </c>
      <c r="AF2263" s="182"/>
      <c r="AH2263" s="34" t="s">
        <v>5496</v>
      </c>
    </row>
    <row r="2264" s="114" customFormat="1" ht="96" spans="1:34">
      <c r="A2264" s="37">
        <v>200</v>
      </c>
      <c r="B2264" s="37" t="s">
        <v>52</v>
      </c>
      <c r="C2264" s="37" t="s">
        <v>5362</v>
      </c>
      <c r="D2264" s="34" t="s">
        <v>5487</v>
      </c>
      <c r="E2264" s="163" t="s">
        <v>5488</v>
      </c>
      <c r="F2264" s="163" t="s">
        <v>5489</v>
      </c>
      <c r="G2264" s="34" t="s">
        <v>114</v>
      </c>
      <c r="H2264" s="166" t="s">
        <v>5777</v>
      </c>
      <c r="I2264" s="163" t="s">
        <v>5778</v>
      </c>
      <c r="J2264" s="163" t="s">
        <v>5778</v>
      </c>
      <c r="K2264" s="163" t="s">
        <v>5492</v>
      </c>
      <c r="L2264" s="163" t="s">
        <v>5779</v>
      </c>
      <c r="M2264" s="167">
        <v>45854</v>
      </c>
      <c r="N2264" s="167" t="s">
        <v>5780</v>
      </c>
      <c r="O2264" s="167" t="s">
        <v>5781</v>
      </c>
      <c r="P2264" s="163">
        <v>33.7</v>
      </c>
      <c r="Q2264" s="174">
        <v>8000</v>
      </c>
      <c r="R2264" s="175">
        <v>0.07344633</v>
      </c>
      <c r="S2264" s="176">
        <v>520</v>
      </c>
      <c r="T2264" s="164">
        <v>35048</v>
      </c>
      <c r="U2264" s="164">
        <v>3504.8</v>
      </c>
      <c r="V2264" s="177">
        <v>0.1</v>
      </c>
      <c r="W2264" s="164">
        <v>17524</v>
      </c>
      <c r="X2264" s="160">
        <v>0.5</v>
      </c>
      <c r="Y2264" s="164">
        <v>10514.4</v>
      </c>
      <c r="Z2264" s="177">
        <v>0.3</v>
      </c>
      <c r="AA2264" s="164">
        <v>7009.6</v>
      </c>
      <c r="AB2264" s="160">
        <v>0.2</v>
      </c>
      <c r="AC2264" s="164">
        <v>14019.2</v>
      </c>
      <c r="AD2264" s="202">
        <v>0.4</v>
      </c>
      <c r="AE2264" s="147">
        <v>3504.8</v>
      </c>
      <c r="AF2264" s="182"/>
      <c r="AH2264" s="34" t="s">
        <v>5496</v>
      </c>
    </row>
    <row r="2265" s="114" customFormat="1" ht="72" spans="1:34">
      <c r="A2265" s="37">
        <v>201</v>
      </c>
      <c r="B2265" s="37" t="s">
        <v>52</v>
      </c>
      <c r="C2265" s="37" t="s">
        <v>5022</v>
      </c>
      <c r="D2265" s="34" t="s">
        <v>5487</v>
      </c>
      <c r="E2265" s="163" t="s">
        <v>5488</v>
      </c>
      <c r="F2265" s="163" t="s">
        <v>5489</v>
      </c>
      <c r="G2265" s="34" t="s">
        <v>114</v>
      </c>
      <c r="H2265" s="166" t="s">
        <v>5782</v>
      </c>
      <c r="I2265" s="163" t="s">
        <v>5783</v>
      </c>
      <c r="J2265" s="163" t="s">
        <v>5783</v>
      </c>
      <c r="K2265" s="163" t="s">
        <v>5492</v>
      </c>
      <c r="L2265" s="163" t="s">
        <v>5784</v>
      </c>
      <c r="M2265" s="167">
        <v>45853</v>
      </c>
      <c r="N2265" s="167" t="s">
        <v>5745</v>
      </c>
      <c r="O2265" s="167" t="s">
        <v>5746</v>
      </c>
      <c r="P2265" s="163">
        <v>17</v>
      </c>
      <c r="Q2265" s="174">
        <v>8000</v>
      </c>
      <c r="R2265" s="175">
        <v>0.05263158</v>
      </c>
      <c r="S2265" s="176">
        <v>400</v>
      </c>
      <c r="T2265" s="164">
        <v>13600</v>
      </c>
      <c r="U2265" s="164">
        <v>1360</v>
      </c>
      <c r="V2265" s="177">
        <v>0.1</v>
      </c>
      <c r="W2265" s="164">
        <v>6800</v>
      </c>
      <c r="X2265" s="160">
        <v>0.5</v>
      </c>
      <c r="Y2265" s="164">
        <v>4080</v>
      </c>
      <c r="Z2265" s="177">
        <v>0.3</v>
      </c>
      <c r="AA2265" s="164">
        <v>2720</v>
      </c>
      <c r="AB2265" s="160">
        <v>0.2</v>
      </c>
      <c r="AC2265" s="164">
        <v>5440</v>
      </c>
      <c r="AD2265" s="202">
        <v>0.4</v>
      </c>
      <c r="AE2265" s="147">
        <v>1360</v>
      </c>
      <c r="AF2265" s="182"/>
      <c r="AH2265" s="34" t="s">
        <v>5496</v>
      </c>
    </row>
    <row r="2266" s="114" customFormat="1" ht="84" spans="1:34">
      <c r="A2266" s="37">
        <v>202</v>
      </c>
      <c r="B2266" s="37" t="s">
        <v>52</v>
      </c>
      <c r="C2266" s="37" t="s">
        <v>5022</v>
      </c>
      <c r="D2266" s="34" t="s">
        <v>5487</v>
      </c>
      <c r="E2266" s="163" t="s">
        <v>5488</v>
      </c>
      <c r="F2266" s="163" t="s">
        <v>5489</v>
      </c>
      <c r="G2266" s="34" t="s">
        <v>114</v>
      </c>
      <c r="H2266" s="166" t="s">
        <v>5785</v>
      </c>
      <c r="I2266" s="163" t="s">
        <v>5786</v>
      </c>
      <c r="J2266" s="163" t="s">
        <v>5786</v>
      </c>
      <c r="K2266" s="163" t="s">
        <v>5492</v>
      </c>
      <c r="L2266" s="163" t="s">
        <v>5787</v>
      </c>
      <c r="M2266" s="167">
        <v>45853</v>
      </c>
      <c r="N2266" s="167" t="s">
        <v>5745</v>
      </c>
      <c r="O2266" s="167" t="s">
        <v>5746</v>
      </c>
      <c r="P2266" s="163">
        <v>33.1</v>
      </c>
      <c r="Q2266" s="174">
        <v>8000</v>
      </c>
      <c r="R2266" s="175">
        <v>0.05263158</v>
      </c>
      <c r="S2266" s="176">
        <v>400</v>
      </c>
      <c r="T2266" s="164">
        <v>26480</v>
      </c>
      <c r="U2266" s="164">
        <v>2648</v>
      </c>
      <c r="V2266" s="177">
        <v>0.1</v>
      </c>
      <c r="W2266" s="164">
        <v>13240</v>
      </c>
      <c r="X2266" s="160">
        <v>0.5</v>
      </c>
      <c r="Y2266" s="164">
        <v>7944</v>
      </c>
      <c r="Z2266" s="177">
        <v>0.3</v>
      </c>
      <c r="AA2266" s="164">
        <v>5296</v>
      </c>
      <c r="AB2266" s="160">
        <v>0.2</v>
      </c>
      <c r="AC2266" s="164">
        <v>10592</v>
      </c>
      <c r="AD2266" s="202">
        <v>0.4</v>
      </c>
      <c r="AE2266" s="147">
        <v>2648</v>
      </c>
      <c r="AF2266" s="182"/>
      <c r="AH2266" s="34" t="s">
        <v>5496</v>
      </c>
    </row>
    <row r="2267" s="114" customFormat="1" ht="96" spans="1:34">
      <c r="A2267" s="37">
        <v>203</v>
      </c>
      <c r="B2267" s="37" t="s">
        <v>52</v>
      </c>
      <c r="C2267" s="37" t="s">
        <v>5362</v>
      </c>
      <c r="D2267" s="34" t="s">
        <v>5487</v>
      </c>
      <c r="E2267" s="163" t="s">
        <v>5488</v>
      </c>
      <c r="F2267" s="163" t="s">
        <v>5489</v>
      </c>
      <c r="G2267" s="34" t="s">
        <v>114</v>
      </c>
      <c r="H2267" s="166" t="s">
        <v>5788</v>
      </c>
      <c r="I2267" s="163" t="s">
        <v>5789</v>
      </c>
      <c r="J2267" s="163" t="s">
        <v>5789</v>
      </c>
      <c r="K2267" s="163" t="s">
        <v>5492</v>
      </c>
      <c r="L2267" s="163" t="s">
        <v>5790</v>
      </c>
      <c r="M2267" s="167">
        <v>45855</v>
      </c>
      <c r="N2267" s="167" t="s">
        <v>5780</v>
      </c>
      <c r="O2267" s="167" t="s">
        <v>5781</v>
      </c>
      <c r="P2267" s="163">
        <v>478</v>
      </c>
      <c r="Q2267" s="174">
        <v>8000</v>
      </c>
      <c r="R2267" s="175">
        <v>0.07344633</v>
      </c>
      <c r="S2267" s="176">
        <v>520</v>
      </c>
      <c r="T2267" s="164">
        <v>497120</v>
      </c>
      <c r="U2267" s="164">
        <v>49712</v>
      </c>
      <c r="V2267" s="177">
        <v>0.1</v>
      </c>
      <c r="W2267" s="164">
        <v>248560</v>
      </c>
      <c r="X2267" s="160">
        <v>0.5</v>
      </c>
      <c r="Y2267" s="164">
        <v>149136</v>
      </c>
      <c r="Z2267" s="177">
        <v>0.3</v>
      </c>
      <c r="AA2267" s="164">
        <v>99424</v>
      </c>
      <c r="AB2267" s="160">
        <v>0.2</v>
      </c>
      <c r="AC2267" s="164">
        <v>198848</v>
      </c>
      <c r="AD2267" s="202">
        <v>0.4</v>
      </c>
      <c r="AE2267" s="147">
        <v>49712</v>
      </c>
      <c r="AF2267" s="182"/>
      <c r="AH2267" s="34" t="s">
        <v>5496</v>
      </c>
    </row>
    <row r="2268" s="114" customFormat="1" ht="60" spans="1:34">
      <c r="A2268" s="37">
        <v>204</v>
      </c>
      <c r="B2268" s="37" t="s">
        <v>52</v>
      </c>
      <c r="C2268" s="37" t="s">
        <v>5362</v>
      </c>
      <c r="D2268" s="34" t="s">
        <v>5487</v>
      </c>
      <c r="E2268" s="163" t="s">
        <v>5488</v>
      </c>
      <c r="F2268" s="163" t="s">
        <v>5489</v>
      </c>
      <c r="G2268" s="34" t="s">
        <v>114</v>
      </c>
      <c r="H2268" s="166" t="s">
        <v>5791</v>
      </c>
      <c r="I2268" s="163" t="s">
        <v>5792</v>
      </c>
      <c r="J2268" s="163" t="s">
        <v>5792</v>
      </c>
      <c r="K2268" s="163" t="s">
        <v>5492</v>
      </c>
      <c r="L2268" s="163" t="s">
        <v>5793</v>
      </c>
      <c r="M2268" s="167">
        <v>45855</v>
      </c>
      <c r="N2268" s="167" t="s">
        <v>5780</v>
      </c>
      <c r="O2268" s="167" t="s">
        <v>5781</v>
      </c>
      <c r="P2268" s="163">
        <v>275</v>
      </c>
      <c r="Q2268" s="174">
        <v>8000</v>
      </c>
      <c r="R2268" s="175">
        <v>0.07344633</v>
      </c>
      <c r="S2268" s="176">
        <v>520</v>
      </c>
      <c r="T2268" s="164">
        <v>286000</v>
      </c>
      <c r="U2268" s="164">
        <v>28600</v>
      </c>
      <c r="V2268" s="177">
        <v>0.1</v>
      </c>
      <c r="W2268" s="164">
        <v>143000</v>
      </c>
      <c r="X2268" s="160">
        <v>0.5</v>
      </c>
      <c r="Y2268" s="164">
        <v>85800</v>
      </c>
      <c r="Z2268" s="177">
        <v>0.3</v>
      </c>
      <c r="AA2268" s="164">
        <v>57200</v>
      </c>
      <c r="AB2268" s="160">
        <v>0.2</v>
      </c>
      <c r="AC2268" s="164">
        <v>114400</v>
      </c>
      <c r="AD2268" s="202">
        <v>0.4</v>
      </c>
      <c r="AE2268" s="147">
        <v>28600</v>
      </c>
      <c r="AF2268" s="182"/>
      <c r="AH2268" s="34" t="s">
        <v>5496</v>
      </c>
    </row>
    <row r="2269" s="114" customFormat="1" ht="60" spans="1:34">
      <c r="A2269" s="37">
        <v>205</v>
      </c>
      <c r="B2269" s="37" t="s">
        <v>52</v>
      </c>
      <c r="C2269" s="37" t="s">
        <v>5362</v>
      </c>
      <c r="D2269" s="34" t="s">
        <v>5487</v>
      </c>
      <c r="E2269" s="163" t="s">
        <v>5488</v>
      </c>
      <c r="F2269" s="163" t="s">
        <v>5489</v>
      </c>
      <c r="G2269" s="34" t="s">
        <v>114</v>
      </c>
      <c r="H2269" s="166" t="s">
        <v>5794</v>
      </c>
      <c r="I2269" s="163" t="s">
        <v>5795</v>
      </c>
      <c r="J2269" s="163" t="s">
        <v>5795</v>
      </c>
      <c r="K2269" s="163" t="s">
        <v>5492</v>
      </c>
      <c r="L2269" s="163" t="s">
        <v>5796</v>
      </c>
      <c r="M2269" s="167">
        <v>45855</v>
      </c>
      <c r="N2269" s="167" t="s">
        <v>5780</v>
      </c>
      <c r="O2269" s="167" t="s">
        <v>5781</v>
      </c>
      <c r="P2269" s="163">
        <v>296</v>
      </c>
      <c r="Q2269" s="174">
        <v>8000</v>
      </c>
      <c r="R2269" s="175">
        <v>0.07344633</v>
      </c>
      <c r="S2269" s="176">
        <v>520</v>
      </c>
      <c r="T2269" s="164">
        <v>307840</v>
      </c>
      <c r="U2269" s="164">
        <v>30784</v>
      </c>
      <c r="V2269" s="177">
        <v>0.1</v>
      </c>
      <c r="W2269" s="164">
        <v>153920</v>
      </c>
      <c r="X2269" s="160">
        <v>0.5</v>
      </c>
      <c r="Y2269" s="164">
        <v>92352</v>
      </c>
      <c r="Z2269" s="177">
        <v>0.3</v>
      </c>
      <c r="AA2269" s="164">
        <v>61568</v>
      </c>
      <c r="AB2269" s="160">
        <v>0.2</v>
      </c>
      <c r="AC2269" s="164">
        <v>123136</v>
      </c>
      <c r="AD2269" s="202">
        <v>0.4</v>
      </c>
      <c r="AE2269" s="147">
        <v>30784</v>
      </c>
      <c r="AF2269" s="182"/>
      <c r="AH2269" s="34" t="s">
        <v>5496</v>
      </c>
    </row>
    <row r="2270" s="114" customFormat="1" ht="72" spans="1:34">
      <c r="A2270" s="37">
        <v>206</v>
      </c>
      <c r="B2270" s="37" t="s">
        <v>52</v>
      </c>
      <c r="C2270" s="37" t="s">
        <v>5362</v>
      </c>
      <c r="D2270" s="34" t="s">
        <v>5487</v>
      </c>
      <c r="E2270" s="163" t="s">
        <v>5488</v>
      </c>
      <c r="F2270" s="163" t="s">
        <v>5489</v>
      </c>
      <c r="G2270" s="34" t="s">
        <v>114</v>
      </c>
      <c r="H2270" s="166" t="s">
        <v>5797</v>
      </c>
      <c r="I2270" s="163" t="s">
        <v>5798</v>
      </c>
      <c r="J2270" s="163" t="s">
        <v>5798</v>
      </c>
      <c r="K2270" s="163" t="s">
        <v>5799</v>
      </c>
      <c r="L2270" s="163" t="s">
        <v>5800</v>
      </c>
      <c r="M2270" s="167">
        <v>45855</v>
      </c>
      <c r="N2270" s="167" t="s">
        <v>5780</v>
      </c>
      <c r="O2270" s="167" t="s">
        <v>5781</v>
      </c>
      <c r="P2270" s="163">
        <v>50.8</v>
      </c>
      <c r="Q2270" s="174">
        <v>8000</v>
      </c>
      <c r="R2270" s="175">
        <v>0.07344633</v>
      </c>
      <c r="S2270" s="176">
        <v>520</v>
      </c>
      <c r="T2270" s="164">
        <v>52832</v>
      </c>
      <c r="U2270" s="164">
        <v>5283.2</v>
      </c>
      <c r="V2270" s="177">
        <v>0.1</v>
      </c>
      <c r="W2270" s="164">
        <v>26416</v>
      </c>
      <c r="X2270" s="160">
        <v>0.5</v>
      </c>
      <c r="Y2270" s="164">
        <v>15849.6</v>
      </c>
      <c r="Z2270" s="177">
        <v>0.3</v>
      </c>
      <c r="AA2270" s="164">
        <v>10566.4</v>
      </c>
      <c r="AB2270" s="160">
        <v>0.2</v>
      </c>
      <c r="AC2270" s="164">
        <v>21132.8</v>
      </c>
      <c r="AD2270" s="202">
        <v>0.4</v>
      </c>
      <c r="AE2270" s="147">
        <v>5283.2</v>
      </c>
      <c r="AF2270" s="182"/>
      <c r="AH2270" s="34" t="s">
        <v>5496</v>
      </c>
    </row>
    <row r="2271" s="114" customFormat="1" ht="60" spans="1:34">
      <c r="A2271" s="37">
        <v>207</v>
      </c>
      <c r="B2271" s="37" t="s">
        <v>52</v>
      </c>
      <c r="C2271" s="37" t="s">
        <v>5029</v>
      </c>
      <c r="D2271" s="34" t="s">
        <v>5487</v>
      </c>
      <c r="E2271" s="163" t="s">
        <v>5488</v>
      </c>
      <c r="F2271" s="163" t="s">
        <v>5489</v>
      </c>
      <c r="G2271" s="34" t="s">
        <v>114</v>
      </c>
      <c r="H2271" s="166" t="s">
        <v>5801</v>
      </c>
      <c r="I2271" s="163" t="s">
        <v>5802</v>
      </c>
      <c r="J2271" s="163" t="s">
        <v>5802</v>
      </c>
      <c r="K2271" s="163" t="s">
        <v>5492</v>
      </c>
      <c r="L2271" s="163" t="s">
        <v>5803</v>
      </c>
      <c r="M2271" s="167">
        <v>45855</v>
      </c>
      <c r="N2271" s="167" t="s">
        <v>5780</v>
      </c>
      <c r="O2271" s="167" t="s">
        <v>5781</v>
      </c>
      <c r="P2271" s="163">
        <v>350</v>
      </c>
      <c r="Q2271" s="174">
        <v>8000</v>
      </c>
      <c r="R2271" s="175">
        <v>0.09411765</v>
      </c>
      <c r="S2271" s="176">
        <v>640</v>
      </c>
      <c r="T2271" s="164">
        <v>224000</v>
      </c>
      <c r="U2271" s="164">
        <v>22400</v>
      </c>
      <c r="V2271" s="177">
        <v>0.1</v>
      </c>
      <c r="W2271" s="164">
        <v>112000</v>
      </c>
      <c r="X2271" s="160">
        <v>0.5</v>
      </c>
      <c r="Y2271" s="164">
        <v>0</v>
      </c>
      <c r="Z2271" s="177">
        <v>0</v>
      </c>
      <c r="AA2271" s="164">
        <v>112000</v>
      </c>
      <c r="AB2271" s="160">
        <v>0.5</v>
      </c>
      <c r="AC2271" s="164">
        <v>89600</v>
      </c>
      <c r="AD2271" s="202">
        <v>0.4</v>
      </c>
      <c r="AE2271" s="147">
        <v>22400</v>
      </c>
      <c r="AF2271" s="182"/>
      <c r="AH2271" s="34" t="s">
        <v>5496</v>
      </c>
    </row>
    <row r="2272" s="114" customFormat="1" ht="60" spans="1:34">
      <c r="A2272" s="37">
        <v>208</v>
      </c>
      <c r="B2272" s="37" t="s">
        <v>52</v>
      </c>
      <c r="C2272" s="37" t="s">
        <v>5029</v>
      </c>
      <c r="D2272" s="34" t="s">
        <v>5487</v>
      </c>
      <c r="E2272" s="163" t="s">
        <v>5488</v>
      </c>
      <c r="F2272" s="163" t="s">
        <v>5489</v>
      </c>
      <c r="G2272" s="34" t="s">
        <v>114</v>
      </c>
      <c r="H2272" s="166" t="s">
        <v>5804</v>
      </c>
      <c r="I2272" s="163" t="s">
        <v>5805</v>
      </c>
      <c r="J2272" s="163" t="s">
        <v>5805</v>
      </c>
      <c r="K2272" s="163" t="s">
        <v>5528</v>
      </c>
      <c r="L2272" s="163" t="s">
        <v>5578</v>
      </c>
      <c r="M2272" s="167">
        <v>45855</v>
      </c>
      <c r="N2272" s="167" t="s">
        <v>5806</v>
      </c>
      <c r="O2272" s="167" t="s">
        <v>5807</v>
      </c>
      <c r="P2272" s="163">
        <v>154</v>
      </c>
      <c r="Q2272" s="174">
        <v>8000</v>
      </c>
      <c r="R2272" s="175">
        <v>0.08888889</v>
      </c>
      <c r="S2272" s="176">
        <v>640</v>
      </c>
      <c r="T2272" s="164">
        <v>98560</v>
      </c>
      <c r="U2272" s="164">
        <v>9856</v>
      </c>
      <c r="V2272" s="177">
        <v>0.1</v>
      </c>
      <c r="W2272" s="164">
        <v>49280</v>
      </c>
      <c r="X2272" s="160">
        <v>0.5</v>
      </c>
      <c r="Y2272" s="164">
        <v>0</v>
      </c>
      <c r="Z2272" s="177">
        <v>0</v>
      </c>
      <c r="AA2272" s="164">
        <v>49280</v>
      </c>
      <c r="AB2272" s="160">
        <v>0.5</v>
      </c>
      <c r="AC2272" s="164">
        <v>39424</v>
      </c>
      <c r="AD2272" s="202">
        <v>0.4</v>
      </c>
      <c r="AE2272" s="147">
        <v>9856</v>
      </c>
      <c r="AF2272" s="182"/>
      <c r="AH2272" s="34" t="s">
        <v>5496</v>
      </c>
    </row>
    <row r="2273" s="114" customFormat="1" ht="72" spans="1:34">
      <c r="A2273" s="37">
        <v>209</v>
      </c>
      <c r="B2273" s="37" t="s">
        <v>52</v>
      </c>
      <c r="C2273" s="37" t="s">
        <v>5362</v>
      </c>
      <c r="D2273" s="34" t="s">
        <v>5487</v>
      </c>
      <c r="E2273" s="163" t="s">
        <v>5488</v>
      </c>
      <c r="F2273" s="163" t="s">
        <v>5489</v>
      </c>
      <c r="G2273" s="34" t="s">
        <v>114</v>
      </c>
      <c r="H2273" s="166" t="s">
        <v>5808</v>
      </c>
      <c r="I2273" s="163" t="s">
        <v>5809</v>
      </c>
      <c r="J2273" s="163" t="s">
        <v>5809</v>
      </c>
      <c r="K2273" s="163" t="s">
        <v>5799</v>
      </c>
      <c r="L2273" s="163" t="s">
        <v>5810</v>
      </c>
      <c r="M2273" s="167">
        <v>45855</v>
      </c>
      <c r="N2273" s="167" t="s">
        <v>5780</v>
      </c>
      <c r="O2273" s="167" t="s">
        <v>5781</v>
      </c>
      <c r="P2273" s="163">
        <v>36.7</v>
      </c>
      <c r="Q2273" s="174">
        <v>8000</v>
      </c>
      <c r="R2273" s="175">
        <v>0.07344633</v>
      </c>
      <c r="S2273" s="176">
        <v>520</v>
      </c>
      <c r="T2273" s="164">
        <v>38168</v>
      </c>
      <c r="U2273" s="164">
        <v>3816.8</v>
      </c>
      <c r="V2273" s="177">
        <v>0.1</v>
      </c>
      <c r="W2273" s="164">
        <v>19084</v>
      </c>
      <c r="X2273" s="160">
        <v>0.5</v>
      </c>
      <c r="Y2273" s="164">
        <v>11450.4</v>
      </c>
      <c r="Z2273" s="177">
        <v>0.3</v>
      </c>
      <c r="AA2273" s="164">
        <v>7633.6</v>
      </c>
      <c r="AB2273" s="160">
        <v>0.2</v>
      </c>
      <c r="AC2273" s="164">
        <v>15267.2</v>
      </c>
      <c r="AD2273" s="202">
        <v>0.4</v>
      </c>
      <c r="AE2273" s="147">
        <v>3816.8</v>
      </c>
      <c r="AF2273" s="182"/>
      <c r="AH2273" s="34" t="s">
        <v>5496</v>
      </c>
    </row>
    <row r="2274" s="114" customFormat="1" ht="60" spans="1:34">
      <c r="A2274" s="37">
        <v>210</v>
      </c>
      <c r="B2274" s="37" t="s">
        <v>52</v>
      </c>
      <c r="C2274" s="37" t="s">
        <v>5029</v>
      </c>
      <c r="D2274" s="34" t="s">
        <v>5487</v>
      </c>
      <c r="E2274" s="163" t="s">
        <v>5488</v>
      </c>
      <c r="F2274" s="163" t="s">
        <v>5489</v>
      </c>
      <c r="G2274" s="34" t="s">
        <v>114</v>
      </c>
      <c r="H2274" s="166" t="s">
        <v>5811</v>
      </c>
      <c r="I2274" s="163" t="s">
        <v>5812</v>
      </c>
      <c r="J2274" s="163" t="s">
        <v>5812</v>
      </c>
      <c r="K2274" s="163" t="s">
        <v>5492</v>
      </c>
      <c r="L2274" s="163" t="s">
        <v>5813</v>
      </c>
      <c r="M2274" s="167">
        <v>45855</v>
      </c>
      <c r="N2274" s="167" t="s">
        <v>5780</v>
      </c>
      <c r="O2274" s="167" t="s">
        <v>5781</v>
      </c>
      <c r="P2274" s="163">
        <v>23</v>
      </c>
      <c r="Q2274" s="174">
        <v>8000</v>
      </c>
      <c r="R2274" s="175">
        <v>0.1</v>
      </c>
      <c r="S2274" s="176">
        <v>640</v>
      </c>
      <c r="T2274" s="164">
        <v>14720</v>
      </c>
      <c r="U2274" s="164">
        <v>1472</v>
      </c>
      <c r="V2274" s="177">
        <v>0.1</v>
      </c>
      <c r="W2274" s="164">
        <v>7360</v>
      </c>
      <c r="X2274" s="160">
        <v>0.5</v>
      </c>
      <c r="Y2274" s="164">
        <v>0</v>
      </c>
      <c r="Z2274" s="177">
        <v>0</v>
      </c>
      <c r="AA2274" s="164">
        <v>7360</v>
      </c>
      <c r="AB2274" s="160">
        <v>0.5</v>
      </c>
      <c r="AC2274" s="164">
        <v>5888</v>
      </c>
      <c r="AD2274" s="202">
        <v>0.4</v>
      </c>
      <c r="AE2274" s="147">
        <v>1472</v>
      </c>
      <c r="AF2274" s="182"/>
      <c r="AH2274" s="34" t="s">
        <v>5496</v>
      </c>
    </row>
    <row r="2275" s="114" customFormat="1" ht="60" spans="1:34">
      <c r="A2275" s="37">
        <v>211</v>
      </c>
      <c r="B2275" s="37" t="s">
        <v>52</v>
      </c>
      <c r="C2275" s="37" t="s">
        <v>5029</v>
      </c>
      <c r="D2275" s="34" t="s">
        <v>5487</v>
      </c>
      <c r="E2275" s="163" t="s">
        <v>5488</v>
      </c>
      <c r="F2275" s="163" t="s">
        <v>5489</v>
      </c>
      <c r="G2275" s="34" t="s">
        <v>114</v>
      </c>
      <c r="H2275" s="166" t="s">
        <v>5814</v>
      </c>
      <c r="I2275" s="163" t="s">
        <v>5815</v>
      </c>
      <c r="J2275" s="163" t="s">
        <v>5815</v>
      </c>
      <c r="K2275" s="163" t="s">
        <v>5492</v>
      </c>
      <c r="L2275" s="163" t="s">
        <v>5616</v>
      </c>
      <c r="M2275" s="167">
        <v>45856</v>
      </c>
      <c r="N2275" s="167" t="s">
        <v>5816</v>
      </c>
      <c r="O2275" s="167" t="s">
        <v>5817</v>
      </c>
      <c r="P2275" s="163">
        <v>28</v>
      </c>
      <c r="Q2275" s="174">
        <v>8000</v>
      </c>
      <c r="R2275" s="175">
        <v>0.1</v>
      </c>
      <c r="S2275" s="176">
        <v>640</v>
      </c>
      <c r="T2275" s="164">
        <v>17920</v>
      </c>
      <c r="U2275" s="164">
        <v>1792</v>
      </c>
      <c r="V2275" s="177">
        <v>0.1</v>
      </c>
      <c r="W2275" s="164">
        <v>8960</v>
      </c>
      <c r="X2275" s="160">
        <v>0.5</v>
      </c>
      <c r="Y2275" s="164">
        <v>0</v>
      </c>
      <c r="Z2275" s="177">
        <v>0</v>
      </c>
      <c r="AA2275" s="164">
        <v>8960</v>
      </c>
      <c r="AB2275" s="160">
        <v>0.5</v>
      </c>
      <c r="AC2275" s="164">
        <v>7168</v>
      </c>
      <c r="AD2275" s="202">
        <v>0.4</v>
      </c>
      <c r="AE2275" s="147">
        <v>1792</v>
      </c>
      <c r="AF2275" s="182"/>
      <c r="AH2275" s="34" t="s">
        <v>5496</v>
      </c>
    </row>
    <row r="2276" s="114" customFormat="1" ht="60" spans="1:34">
      <c r="A2276" s="37">
        <v>212</v>
      </c>
      <c r="B2276" s="37" t="s">
        <v>52</v>
      </c>
      <c r="C2276" s="37" t="s">
        <v>5029</v>
      </c>
      <c r="D2276" s="34" t="s">
        <v>5487</v>
      </c>
      <c r="E2276" s="163" t="s">
        <v>5488</v>
      </c>
      <c r="F2276" s="163" t="s">
        <v>5489</v>
      </c>
      <c r="G2276" s="34" t="s">
        <v>114</v>
      </c>
      <c r="H2276" s="166" t="s">
        <v>5818</v>
      </c>
      <c r="I2276" s="163" t="s">
        <v>5599</v>
      </c>
      <c r="J2276" s="163" t="s">
        <v>5599</v>
      </c>
      <c r="K2276" s="163" t="s">
        <v>5492</v>
      </c>
      <c r="L2276" s="163" t="s">
        <v>5616</v>
      </c>
      <c r="M2276" s="167">
        <v>45856</v>
      </c>
      <c r="N2276" s="167" t="s">
        <v>5816</v>
      </c>
      <c r="O2276" s="167" t="s">
        <v>5817</v>
      </c>
      <c r="P2276" s="163">
        <v>43.5</v>
      </c>
      <c r="Q2276" s="174">
        <v>8000</v>
      </c>
      <c r="R2276" s="175">
        <v>0.1</v>
      </c>
      <c r="S2276" s="176">
        <v>640</v>
      </c>
      <c r="T2276" s="164">
        <v>27840</v>
      </c>
      <c r="U2276" s="164">
        <v>2784</v>
      </c>
      <c r="V2276" s="177">
        <v>0.1</v>
      </c>
      <c r="W2276" s="164">
        <v>13920</v>
      </c>
      <c r="X2276" s="160">
        <v>0.5</v>
      </c>
      <c r="Y2276" s="164">
        <v>0</v>
      </c>
      <c r="Z2276" s="177">
        <v>0</v>
      </c>
      <c r="AA2276" s="164">
        <v>13920</v>
      </c>
      <c r="AB2276" s="160">
        <v>0.5</v>
      </c>
      <c r="AC2276" s="164">
        <v>11136</v>
      </c>
      <c r="AD2276" s="202">
        <v>0.4</v>
      </c>
      <c r="AE2276" s="147">
        <v>2784</v>
      </c>
      <c r="AF2276" s="182"/>
      <c r="AH2276" s="34" t="s">
        <v>5496</v>
      </c>
    </row>
    <row r="2277" s="114" customFormat="1" ht="60" spans="1:34">
      <c r="A2277" s="37">
        <v>213</v>
      </c>
      <c r="B2277" s="37" t="s">
        <v>52</v>
      </c>
      <c r="C2277" s="37" t="s">
        <v>5362</v>
      </c>
      <c r="D2277" s="34" t="s">
        <v>5487</v>
      </c>
      <c r="E2277" s="163" t="s">
        <v>5488</v>
      </c>
      <c r="F2277" s="163" t="s">
        <v>5489</v>
      </c>
      <c r="G2277" s="34" t="s">
        <v>114</v>
      </c>
      <c r="H2277" s="166" t="s">
        <v>5819</v>
      </c>
      <c r="I2277" s="163" t="s">
        <v>5820</v>
      </c>
      <c r="J2277" s="163" t="s">
        <v>5820</v>
      </c>
      <c r="K2277" s="163" t="s">
        <v>5492</v>
      </c>
      <c r="L2277" s="163" t="s">
        <v>5821</v>
      </c>
      <c r="M2277" s="167">
        <v>45856</v>
      </c>
      <c r="N2277" s="167" t="s">
        <v>5816</v>
      </c>
      <c r="O2277" s="167" t="s">
        <v>5817</v>
      </c>
      <c r="P2277" s="163">
        <v>217</v>
      </c>
      <c r="Q2277" s="174">
        <v>8000</v>
      </c>
      <c r="R2277" s="175">
        <v>0.07344633</v>
      </c>
      <c r="S2277" s="176">
        <v>520</v>
      </c>
      <c r="T2277" s="164">
        <v>225680</v>
      </c>
      <c r="U2277" s="164">
        <v>22568</v>
      </c>
      <c r="V2277" s="177">
        <v>0.1</v>
      </c>
      <c r="W2277" s="164">
        <v>112840</v>
      </c>
      <c r="X2277" s="160">
        <v>0.5</v>
      </c>
      <c r="Y2277" s="164">
        <v>67704</v>
      </c>
      <c r="Z2277" s="177">
        <v>0.3</v>
      </c>
      <c r="AA2277" s="164">
        <v>45136</v>
      </c>
      <c r="AB2277" s="160">
        <v>0.2</v>
      </c>
      <c r="AC2277" s="164">
        <v>90272</v>
      </c>
      <c r="AD2277" s="202">
        <v>0.4</v>
      </c>
      <c r="AE2277" s="147">
        <v>22568</v>
      </c>
      <c r="AF2277" s="182"/>
      <c r="AH2277" s="34" t="s">
        <v>5496</v>
      </c>
    </row>
    <row r="2278" s="114" customFormat="1" ht="60" spans="1:34">
      <c r="A2278" s="37">
        <v>214</v>
      </c>
      <c r="B2278" s="37" t="s">
        <v>52</v>
      </c>
      <c r="C2278" s="37" t="s">
        <v>5413</v>
      </c>
      <c r="D2278" s="34" t="s">
        <v>5487</v>
      </c>
      <c r="E2278" s="163" t="s">
        <v>5488</v>
      </c>
      <c r="F2278" s="163" t="s">
        <v>5489</v>
      </c>
      <c r="G2278" s="34" t="s">
        <v>114</v>
      </c>
      <c r="H2278" s="166" t="s">
        <v>5822</v>
      </c>
      <c r="I2278" s="163" t="s">
        <v>5823</v>
      </c>
      <c r="J2278" s="163" t="s">
        <v>5823</v>
      </c>
      <c r="K2278" s="163" t="s">
        <v>5492</v>
      </c>
      <c r="L2278" s="163" t="s">
        <v>5824</v>
      </c>
      <c r="M2278" s="167">
        <v>45856</v>
      </c>
      <c r="N2278" s="167" t="s">
        <v>5816</v>
      </c>
      <c r="O2278" s="167" t="s">
        <v>5817</v>
      </c>
      <c r="P2278" s="163">
        <v>36.4</v>
      </c>
      <c r="Q2278" s="174">
        <v>8000</v>
      </c>
      <c r="R2278" s="175">
        <v>0.09876543</v>
      </c>
      <c r="S2278" s="176">
        <v>640</v>
      </c>
      <c r="T2278" s="164">
        <v>46592</v>
      </c>
      <c r="U2278" s="164">
        <v>4659.2</v>
      </c>
      <c r="V2278" s="177">
        <v>0.1</v>
      </c>
      <c r="W2278" s="164">
        <v>23296</v>
      </c>
      <c r="X2278" s="160">
        <v>0.5</v>
      </c>
      <c r="Y2278" s="164">
        <v>0</v>
      </c>
      <c r="Z2278" s="177">
        <v>0</v>
      </c>
      <c r="AA2278" s="164">
        <v>23296</v>
      </c>
      <c r="AB2278" s="160">
        <v>0.5</v>
      </c>
      <c r="AC2278" s="164">
        <v>18636.8</v>
      </c>
      <c r="AD2278" s="202">
        <v>0.4</v>
      </c>
      <c r="AE2278" s="147">
        <v>4659.2</v>
      </c>
      <c r="AF2278" s="182"/>
      <c r="AH2278" s="34" t="s">
        <v>5496</v>
      </c>
    </row>
    <row r="2279" s="114" customFormat="1" ht="72" spans="1:34">
      <c r="A2279" s="37">
        <v>215</v>
      </c>
      <c r="B2279" s="37" t="s">
        <v>52</v>
      </c>
      <c r="C2279" s="37" t="s">
        <v>5065</v>
      </c>
      <c r="D2279" s="34" t="s">
        <v>5487</v>
      </c>
      <c r="E2279" s="163" t="s">
        <v>5488</v>
      </c>
      <c r="F2279" s="163" t="s">
        <v>5489</v>
      </c>
      <c r="G2279" s="34" t="s">
        <v>114</v>
      </c>
      <c r="H2279" s="166" t="s">
        <v>5825</v>
      </c>
      <c r="I2279" s="163" t="s">
        <v>5826</v>
      </c>
      <c r="J2279" s="163" t="s">
        <v>5826</v>
      </c>
      <c r="K2279" s="163" t="s">
        <v>5492</v>
      </c>
      <c r="L2279" s="163" t="s">
        <v>5827</v>
      </c>
      <c r="M2279" s="167">
        <v>45856</v>
      </c>
      <c r="N2279" s="167" t="s">
        <v>5806</v>
      </c>
      <c r="O2279" s="167" t="s">
        <v>5807</v>
      </c>
      <c r="P2279" s="163">
        <v>14</v>
      </c>
      <c r="Q2279" s="174">
        <v>8000</v>
      </c>
      <c r="R2279" s="175">
        <v>0.05128205</v>
      </c>
      <c r="S2279" s="176">
        <v>400</v>
      </c>
      <c r="T2279" s="164">
        <v>11200</v>
      </c>
      <c r="U2279" s="164">
        <v>1120</v>
      </c>
      <c r="V2279" s="177">
        <v>0.1</v>
      </c>
      <c r="W2279" s="164">
        <v>5600</v>
      </c>
      <c r="X2279" s="160">
        <v>0.5</v>
      </c>
      <c r="Y2279" s="164">
        <v>3360</v>
      </c>
      <c r="Z2279" s="177">
        <v>0.3</v>
      </c>
      <c r="AA2279" s="164">
        <v>2240</v>
      </c>
      <c r="AB2279" s="160">
        <v>0.2</v>
      </c>
      <c r="AC2279" s="164">
        <v>4480</v>
      </c>
      <c r="AD2279" s="202">
        <v>0.4</v>
      </c>
      <c r="AE2279" s="147">
        <v>1120</v>
      </c>
      <c r="AF2279" s="182"/>
      <c r="AH2279" s="34" t="s">
        <v>5496</v>
      </c>
    </row>
    <row r="2280" s="114" customFormat="1" ht="60" spans="1:34">
      <c r="A2280" s="37">
        <v>216</v>
      </c>
      <c r="B2280" s="37" t="s">
        <v>52</v>
      </c>
      <c r="C2280" s="37" t="s">
        <v>5362</v>
      </c>
      <c r="D2280" s="34" t="s">
        <v>5487</v>
      </c>
      <c r="E2280" s="163" t="s">
        <v>5488</v>
      </c>
      <c r="F2280" s="163" t="s">
        <v>5489</v>
      </c>
      <c r="G2280" s="34" t="s">
        <v>114</v>
      </c>
      <c r="H2280" s="166" t="s">
        <v>5828</v>
      </c>
      <c r="I2280" s="163" t="s">
        <v>5829</v>
      </c>
      <c r="J2280" s="163" t="s">
        <v>5829</v>
      </c>
      <c r="K2280" s="163" t="s">
        <v>5492</v>
      </c>
      <c r="L2280" s="163" t="s">
        <v>5830</v>
      </c>
      <c r="M2280" s="167">
        <v>45860</v>
      </c>
      <c r="N2280" s="167" t="s">
        <v>5831</v>
      </c>
      <c r="O2280" s="167" t="s">
        <v>5832</v>
      </c>
      <c r="P2280" s="163">
        <v>6.4</v>
      </c>
      <c r="Q2280" s="174">
        <v>8000</v>
      </c>
      <c r="R2280" s="175">
        <v>0.05434783</v>
      </c>
      <c r="S2280" s="176">
        <v>400</v>
      </c>
      <c r="T2280" s="164">
        <v>2560</v>
      </c>
      <c r="U2280" s="164">
        <v>256</v>
      </c>
      <c r="V2280" s="177">
        <v>0.1</v>
      </c>
      <c r="W2280" s="164">
        <v>1280</v>
      </c>
      <c r="X2280" s="160">
        <v>0.5</v>
      </c>
      <c r="Y2280" s="164">
        <v>768</v>
      </c>
      <c r="Z2280" s="177">
        <v>0.3</v>
      </c>
      <c r="AA2280" s="164">
        <v>512</v>
      </c>
      <c r="AB2280" s="160">
        <v>0.2</v>
      </c>
      <c r="AC2280" s="164">
        <v>1024</v>
      </c>
      <c r="AD2280" s="202">
        <v>0.4</v>
      </c>
      <c r="AE2280" s="147">
        <v>256</v>
      </c>
      <c r="AF2280" s="182"/>
      <c r="AH2280" s="34" t="s">
        <v>5496</v>
      </c>
    </row>
    <row r="2281" s="114" customFormat="1" ht="60" spans="1:34">
      <c r="A2281" s="37">
        <v>217</v>
      </c>
      <c r="B2281" s="37" t="s">
        <v>52</v>
      </c>
      <c r="C2281" s="37" t="s">
        <v>5022</v>
      </c>
      <c r="D2281" s="34" t="s">
        <v>5487</v>
      </c>
      <c r="E2281" s="163" t="s">
        <v>5488</v>
      </c>
      <c r="F2281" s="163" t="s">
        <v>5489</v>
      </c>
      <c r="G2281" s="34" t="s">
        <v>114</v>
      </c>
      <c r="H2281" s="166" t="s">
        <v>5833</v>
      </c>
      <c r="I2281" s="163" t="s">
        <v>5637</v>
      </c>
      <c r="J2281" s="163" t="s">
        <v>5637</v>
      </c>
      <c r="K2281" s="163" t="s">
        <v>5492</v>
      </c>
      <c r="L2281" s="163" t="s">
        <v>5834</v>
      </c>
      <c r="M2281" s="167">
        <v>45860</v>
      </c>
      <c r="N2281" s="167" t="s">
        <v>5831</v>
      </c>
      <c r="O2281" s="167" t="s">
        <v>5832</v>
      </c>
      <c r="P2281" s="163">
        <v>25.8</v>
      </c>
      <c r="Q2281" s="174">
        <v>8000</v>
      </c>
      <c r="R2281" s="175">
        <v>0.05263158</v>
      </c>
      <c r="S2281" s="176">
        <v>400</v>
      </c>
      <c r="T2281" s="164">
        <v>20640</v>
      </c>
      <c r="U2281" s="164">
        <v>2064</v>
      </c>
      <c r="V2281" s="177">
        <v>0.1</v>
      </c>
      <c r="W2281" s="164">
        <v>10320</v>
      </c>
      <c r="X2281" s="160">
        <v>0.5</v>
      </c>
      <c r="Y2281" s="164">
        <v>6192</v>
      </c>
      <c r="Z2281" s="177">
        <v>0.3</v>
      </c>
      <c r="AA2281" s="164">
        <v>4128</v>
      </c>
      <c r="AB2281" s="160">
        <v>0.2</v>
      </c>
      <c r="AC2281" s="164">
        <v>8256</v>
      </c>
      <c r="AD2281" s="202">
        <v>0.4</v>
      </c>
      <c r="AE2281" s="147">
        <v>2064</v>
      </c>
      <c r="AF2281" s="182"/>
      <c r="AH2281" s="34" t="s">
        <v>5496</v>
      </c>
    </row>
    <row r="2282" s="114" customFormat="1" ht="60" spans="1:34">
      <c r="A2282" s="37">
        <v>218</v>
      </c>
      <c r="B2282" s="37" t="s">
        <v>52</v>
      </c>
      <c r="C2282" s="37" t="s">
        <v>5362</v>
      </c>
      <c r="D2282" s="34" t="s">
        <v>5487</v>
      </c>
      <c r="E2282" s="163" t="s">
        <v>5488</v>
      </c>
      <c r="F2282" s="163" t="s">
        <v>5489</v>
      </c>
      <c r="G2282" s="34" t="s">
        <v>114</v>
      </c>
      <c r="H2282" s="166" t="s">
        <v>5835</v>
      </c>
      <c r="I2282" s="163" t="s">
        <v>5836</v>
      </c>
      <c r="J2282" s="163" t="s">
        <v>5836</v>
      </c>
      <c r="K2282" s="163" t="s">
        <v>5837</v>
      </c>
      <c r="L2282" s="163" t="s">
        <v>5838</v>
      </c>
      <c r="M2282" s="167">
        <v>45860</v>
      </c>
      <c r="N2282" s="167" t="s">
        <v>5831</v>
      </c>
      <c r="O2282" s="167" t="s">
        <v>5832</v>
      </c>
      <c r="P2282" s="163">
        <v>26.2</v>
      </c>
      <c r="Q2282" s="174">
        <v>8000</v>
      </c>
      <c r="R2282" s="175">
        <v>0.06951872</v>
      </c>
      <c r="S2282" s="176">
        <v>520</v>
      </c>
      <c r="T2282" s="164">
        <v>27248</v>
      </c>
      <c r="U2282" s="164">
        <v>2724.8</v>
      </c>
      <c r="V2282" s="177">
        <v>0.1</v>
      </c>
      <c r="W2282" s="164">
        <v>13624</v>
      </c>
      <c r="X2282" s="160">
        <v>0.5</v>
      </c>
      <c r="Y2282" s="164">
        <v>8174.4</v>
      </c>
      <c r="Z2282" s="177">
        <v>0.3</v>
      </c>
      <c r="AA2282" s="164">
        <v>5449.6</v>
      </c>
      <c r="AB2282" s="160">
        <v>0.2</v>
      </c>
      <c r="AC2282" s="164">
        <v>10899.2</v>
      </c>
      <c r="AD2282" s="202">
        <v>0.4</v>
      </c>
      <c r="AE2282" s="147">
        <v>2724.8</v>
      </c>
      <c r="AF2282" s="182"/>
      <c r="AH2282" s="34" t="s">
        <v>5496</v>
      </c>
    </row>
    <row r="2283" s="114" customFormat="1" ht="60" spans="1:34">
      <c r="A2283" s="37">
        <v>219</v>
      </c>
      <c r="B2283" s="37" t="s">
        <v>52</v>
      </c>
      <c r="C2283" s="37" t="s">
        <v>5029</v>
      </c>
      <c r="D2283" s="34" t="s">
        <v>5487</v>
      </c>
      <c r="E2283" s="163" t="s">
        <v>5488</v>
      </c>
      <c r="F2283" s="163" t="s">
        <v>5489</v>
      </c>
      <c r="G2283" s="34" t="s">
        <v>114</v>
      </c>
      <c r="H2283" s="166" t="s">
        <v>5839</v>
      </c>
      <c r="I2283" s="163" t="s">
        <v>5805</v>
      </c>
      <c r="J2283" s="163" t="s">
        <v>5805</v>
      </c>
      <c r="K2283" s="163" t="s">
        <v>5528</v>
      </c>
      <c r="L2283" s="163" t="s">
        <v>5578</v>
      </c>
      <c r="M2283" s="167">
        <v>45861</v>
      </c>
      <c r="N2283" s="167" t="s">
        <v>5831</v>
      </c>
      <c r="O2283" s="167" t="s">
        <v>5832</v>
      </c>
      <c r="P2283" s="163">
        <v>182</v>
      </c>
      <c r="Q2283" s="174">
        <v>8000</v>
      </c>
      <c r="R2283" s="175">
        <v>0.08888889</v>
      </c>
      <c r="S2283" s="176">
        <v>640</v>
      </c>
      <c r="T2283" s="164">
        <v>116480</v>
      </c>
      <c r="U2283" s="164">
        <v>11648</v>
      </c>
      <c r="V2283" s="177">
        <v>0.1</v>
      </c>
      <c r="W2283" s="164">
        <v>58240</v>
      </c>
      <c r="X2283" s="160">
        <v>0.5</v>
      </c>
      <c r="Y2283" s="164">
        <v>0</v>
      </c>
      <c r="Z2283" s="177">
        <v>0</v>
      </c>
      <c r="AA2283" s="164">
        <v>58240</v>
      </c>
      <c r="AB2283" s="160">
        <v>0.5</v>
      </c>
      <c r="AC2283" s="164">
        <v>46592</v>
      </c>
      <c r="AD2283" s="202">
        <v>0.4</v>
      </c>
      <c r="AE2283" s="147">
        <v>11648</v>
      </c>
      <c r="AF2283" s="182"/>
      <c r="AH2283" s="34" t="s">
        <v>5496</v>
      </c>
    </row>
    <row r="2284" s="114" customFormat="1" ht="60" spans="1:34">
      <c r="A2284" s="37">
        <v>220</v>
      </c>
      <c r="B2284" s="37" t="s">
        <v>52</v>
      </c>
      <c r="C2284" s="37" t="s">
        <v>5029</v>
      </c>
      <c r="D2284" s="34" t="s">
        <v>5487</v>
      </c>
      <c r="E2284" s="163" t="s">
        <v>5488</v>
      </c>
      <c r="F2284" s="163" t="s">
        <v>5489</v>
      </c>
      <c r="G2284" s="34" t="s">
        <v>114</v>
      </c>
      <c r="H2284" s="166" t="s">
        <v>5840</v>
      </c>
      <c r="I2284" s="163" t="s">
        <v>5592</v>
      </c>
      <c r="J2284" s="163" t="s">
        <v>5592</v>
      </c>
      <c r="K2284" s="163" t="s">
        <v>5492</v>
      </c>
      <c r="L2284" s="163" t="s">
        <v>5813</v>
      </c>
      <c r="M2284" s="167">
        <v>45861</v>
      </c>
      <c r="N2284" s="167" t="s">
        <v>5831</v>
      </c>
      <c r="O2284" s="167" t="s">
        <v>5832</v>
      </c>
      <c r="P2284" s="163">
        <v>160</v>
      </c>
      <c r="Q2284" s="174">
        <v>8000</v>
      </c>
      <c r="R2284" s="175">
        <v>0.08888889</v>
      </c>
      <c r="S2284" s="176">
        <v>640</v>
      </c>
      <c r="T2284" s="164">
        <v>102400</v>
      </c>
      <c r="U2284" s="164">
        <v>10240</v>
      </c>
      <c r="V2284" s="177">
        <v>0.1</v>
      </c>
      <c r="W2284" s="164">
        <v>51200</v>
      </c>
      <c r="X2284" s="160">
        <v>0.5</v>
      </c>
      <c r="Y2284" s="164">
        <v>0</v>
      </c>
      <c r="Z2284" s="177">
        <v>0</v>
      </c>
      <c r="AA2284" s="164">
        <v>51200</v>
      </c>
      <c r="AB2284" s="160">
        <v>0.5</v>
      </c>
      <c r="AC2284" s="164">
        <v>40960</v>
      </c>
      <c r="AD2284" s="202">
        <v>0.4</v>
      </c>
      <c r="AE2284" s="147">
        <v>10240</v>
      </c>
      <c r="AF2284" s="182"/>
      <c r="AH2284" s="34" t="s">
        <v>5496</v>
      </c>
    </row>
    <row r="2285" s="114" customFormat="1" ht="84" spans="1:34">
      <c r="A2285" s="37">
        <v>221</v>
      </c>
      <c r="B2285" s="37" t="s">
        <v>52</v>
      </c>
      <c r="C2285" s="37" t="s">
        <v>5362</v>
      </c>
      <c r="D2285" s="34" t="s">
        <v>5487</v>
      </c>
      <c r="E2285" s="163" t="s">
        <v>5488</v>
      </c>
      <c r="F2285" s="163" t="s">
        <v>5489</v>
      </c>
      <c r="G2285" s="34" t="s">
        <v>114</v>
      </c>
      <c r="H2285" s="166" t="s">
        <v>5841</v>
      </c>
      <c r="I2285" s="163" t="s">
        <v>5842</v>
      </c>
      <c r="J2285" s="163" t="s">
        <v>5842</v>
      </c>
      <c r="K2285" s="163" t="s">
        <v>5492</v>
      </c>
      <c r="L2285" s="163" t="s">
        <v>5843</v>
      </c>
      <c r="M2285" s="167">
        <v>45860</v>
      </c>
      <c r="N2285" s="167" t="s">
        <v>5831</v>
      </c>
      <c r="O2285" s="167" t="s">
        <v>5832</v>
      </c>
      <c r="P2285" s="163">
        <v>97.5</v>
      </c>
      <c r="Q2285" s="174">
        <v>8000</v>
      </c>
      <c r="R2285" s="175">
        <v>0.05434783</v>
      </c>
      <c r="S2285" s="176">
        <v>400</v>
      </c>
      <c r="T2285" s="164">
        <v>39000</v>
      </c>
      <c r="U2285" s="164">
        <v>3900</v>
      </c>
      <c r="V2285" s="177">
        <v>0.1</v>
      </c>
      <c r="W2285" s="164">
        <v>19500</v>
      </c>
      <c r="X2285" s="160">
        <v>0.5</v>
      </c>
      <c r="Y2285" s="164">
        <v>11700</v>
      </c>
      <c r="Z2285" s="177">
        <v>0.3</v>
      </c>
      <c r="AA2285" s="164">
        <v>7800</v>
      </c>
      <c r="AB2285" s="160">
        <v>0.2</v>
      </c>
      <c r="AC2285" s="164">
        <v>15600</v>
      </c>
      <c r="AD2285" s="202">
        <v>0.4</v>
      </c>
      <c r="AE2285" s="147">
        <v>3900</v>
      </c>
      <c r="AF2285" s="182"/>
      <c r="AH2285" s="34" t="s">
        <v>5496</v>
      </c>
    </row>
    <row r="2286" s="114" customFormat="1" ht="192" spans="1:34">
      <c r="A2286" s="37">
        <v>222</v>
      </c>
      <c r="B2286" s="37" t="s">
        <v>52</v>
      </c>
      <c r="C2286" s="37" t="s">
        <v>5362</v>
      </c>
      <c r="D2286" s="34" t="s">
        <v>5487</v>
      </c>
      <c r="E2286" s="163" t="s">
        <v>5488</v>
      </c>
      <c r="F2286" s="163" t="s">
        <v>5489</v>
      </c>
      <c r="G2286" s="34" t="s">
        <v>114</v>
      </c>
      <c r="H2286" s="166" t="s">
        <v>5844</v>
      </c>
      <c r="I2286" s="163" t="s">
        <v>5845</v>
      </c>
      <c r="J2286" s="163" t="s">
        <v>5845</v>
      </c>
      <c r="K2286" s="163" t="s">
        <v>5492</v>
      </c>
      <c r="L2286" s="163" t="s">
        <v>5846</v>
      </c>
      <c r="M2286" s="167">
        <v>45862</v>
      </c>
      <c r="N2286" s="167" t="s">
        <v>5847</v>
      </c>
      <c r="O2286" s="167" t="s">
        <v>2680</v>
      </c>
      <c r="P2286" s="163">
        <v>51.9</v>
      </c>
      <c r="Q2286" s="174">
        <v>8000</v>
      </c>
      <c r="R2286" s="175">
        <v>0.05434783</v>
      </c>
      <c r="S2286" s="176">
        <v>400</v>
      </c>
      <c r="T2286" s="164">
        <v>20760</v>
      </c>
      <c r="U2286" s="164">
        <v>2076</v>
      </c>
      <c r="V2286" s="177">
        <v>0.1</v>
      </c>
      <c r="W2286" s="164">
        <v>10380</v>
      </c>
      <c r="X2286" s="160">
        <v>0.5</v>
      </c>
      <c r="Y2286" s="164">
        <v>6228</v>
      </c>
      <c r="Z2286" s="177">
        <v>0.3</v>
      </c>
      <c r="AA2286" s="164">
        <v>4152</v>
      </c>
      <c r="AB2286" s="160">
        <v>0.2</v>
      </c>
      <c r="AC2286" s="164">
        <v>8304</v>
      </c>
      <c r="AD2286" s="202">
        <v>0.4</v>
      </c>
      <c r="AE2286" s="147">
        <v>2076</v>
      </c>
      <c r="AF2286" s="182"/>
      <c r="AH2286" s="34" t="s">
        <v>5496</v>
      </c>
    </row>
    <row r="2287" s="114" customFormat="1" ht="84" spans="1:34">
      <c r="A2287" s="37">
        <v>223</v>
      </c>
      <c r="B2287" s="37" t="s">
        <v>52</v>
      </c>
      <c r="C2287" s="37" t="s">
        <v>5022</v>
      </c>
      <c r="D2287" s="34" t="s">
        <v>5487</v>
      </c>
      <c r="E2287" s="163" t="s">
        <v>5488</v>
      </c>
      <c r="F2287" s="163" t="s">
        <v>5489</v>
      </c>
      <c r="G2287" s="34" t="s">
        <v>114</v>
      </c>
      <c r="H2287" s="166" t="s">
        <v>5848</v>
      </c>
      <c r="I2287" s="163" t="s">
        <v>1452</v>
      </c>
      <c r="J2287" s="163" t="s">
        <v>1452</v>
      </c>
      <c r="K2287" s="163" t="s">
        <v>5492</v>
      </c>
      <c r="L2287" s="163" t="s">
        <v>5849</v>
      </c>
      <c r="M2287" s="167">
        <v>45862</v>
      </c>
      <c r="N2287" s="167" t="s">
        <v>5850</v>
      </c>
      <c r="O2287" s="167" t="s">
        <v>5851</v>
      </c>
      <c r="P2287" s="163">
        <v>9.7</v>
      </c>
      <c r="Q2287" s="174">
        <v>8000</v>
      </c>
      <c r="R2287" s="175">
        <v>0.05128205</v>
      </c>
      <c r="S2287" s="176">
        <v>400</v>
      </c>
      <c r="T2287" s="164">
        <v>7760</v>
      </c>
      <c r="U2287" s="164">
        <v>776</v>
      </c>
      <c r="V2287" s="177">
        <v>0.1</v>
      </c>
      <c r="W2287" s="164">
        <v>3880</v>
      </c>
      <c r="X2287" s="160">
        <v>0.5</v>
      </c>
      <c r="Y2287" s="164">
        <v>2328</v>
      </c>
      <c r="Z2287" s="177">
        <v>0.3</v>
      </c>
      <c r="AA2287" s="164">
        <v>1552</v>
      </c>
      <c r="AB2287" s="160">
        <v>0.2</v>
      </c>
      <c r="AC2287" s="164">
        <v>3104</v>
      </c>
      <c r="AD2287" s="202">
        <v>0.4</v>
      </c>
      <c r="AE2287" s="147">
        <v>776</v>
      </c>
      <c r="AF2287" s="182"/>
      <c r="AH2287" s="34" t="s">
        <v>5496</v>
      </c>
    </row>
    <row r="2288" s="114" customFormat="1" ht="84" spans="1:34">
      <c r="A2288" s="37">
        <v>224</v>
      </c>
      <c r="B2288" s="37" t="s">
        <v>52</v>
      </c>
      <c r="C2288" s="37" t="s">
        <v>5022</v>
      </c>
      <c r="D2288" s="34" t="s">
        <v>5487</v>
      </c>
      <c r="E2288" s="163" t="s">
        <v>5488</v>
      </c>
      <c r="F2288" s="163" t="s">
        <v>5489</v>
      </c>
      <c r="G2288" s="34" t="s">
        <v>114</v>
      </c>
      <c r="H2288" s="166" t="s">
        <v>5852</v>
      </c>
      <c r="I2288" s="163" t="s">
        <v>5853</v>
      </c>
      <c r="J2288" s="163" t="s">
        <v>5853</v>
      </c>
      <c r="K2288" s="163" t="s">
        <v>5492</v>
      </c>
      <c r="L2288" s="163" t="s">
        <v>5854</v>
      </c>
      <c r="M2288" s="167">
        <v>45862</v>
      </c>
      <c r="N2288" s="167" t="s">
        <v>5850</v>
      </c>
      <c r="O2288" s="167" t="s">
        <v>5851</v>
      </c>
      <c r="P2288" s="163">
        <v>16</v>
      </c>
      <c r="Q2288" s="174">
        <v>8000</v>
      </c>
      <c r="R2288" s="175">
        <v>0.05128205</v>
      </c>
      <c r="S2288" s="176">
        <v>400</v>
      </c>
      <c r="T2288" s="164">
        <v>12800</v>
      </c>
      <c r="U2288" s="164">
        <v>1280</v>
      </c>
      <c r="V2288" s="177">
        <v>0.1</v>
      </c>
      <c r="W2288" s="164">
        <v>6400</v>
      </c>
      <c r="X2288" s="160">
        <v>0.5</v>
      </c>
      <c r="Y2288" s="164">
        <v>3840</v>
      </c>
      <c r="Z2288" s="177">
        <v>0.3</v>
      </c>
      <c r="AA2288" s="164">
        <v>2560</v>
      </c>
      <c r="AB2288" s="160">
        <v>0.2</v>
      </c>
      <c r="AC2288" s="164">
        <v>5120</v>
      </c>
      <c r="AD2288" s="202">
        <v>0.4</v>
      </c>
      <c r="AE2288" s="147">
        <v>1280</v>
      </c>
      <c r="AF2288" s="182"/>
      <c r="AH2288" s="34" t="s">
        <v>5496</v>
      </c>
    </row>
    <row r="2289" s="114" customFormat="1" ht="84" spans="1:34">
      <c r="A2289" s="37">
        <v>225</v>
      </c>
      <c r="B2289" s="37" t="s">
        <v>52</v>
      </c>
      <c r="C2289" s="37" t="s">
        <v>5022</v>
      </c>
      <c r="D2289" s="34" t="s">
        <v>5487</v>
      </c>
      <c r="E2289" s="163" t="s">
        <v>5488</v>
      </c>
      <c r="F2289" s="163" t="s">
        <v>5489</v>
      </c>
      <c r="G2289" s="34" t="s">
        <v>114</v>
      </c>
      <c r="H2289" s="166" t="s">
        <v>5855</v>
      </c>
      <c r="I2289" s="163" t="s">
        <v>5856</v>
      </c>
      <c r="J2289" s="163" t="s">
        <v>5856</v>
      </c>
      <c r="K2289" s="163" t="s">
        <v>5492</v>
      </c>
      <c r="L2289" s="163" t="s">
        <v>5857</v>
      </c>
      <c r="M2289" s="167">
        <v>45862</v>
      </c>
      <c r="N2289" s="167" t="s">
        <v>5850</v>
      </c>
      <c r="O2289" s="167" t="s">
        <v>5851</v>
      </c>
      <c r="P2289" s="163">
        <v>53.4</v>
      </c>
      <c r="Q2289" s="174">
        <v>8000</v>
      </c>
      <c r="R2289" s="175">
        <v>0.05128205</v>
      </c>
      <c r="S2289" s="176">
        <v>400</v>
      </c>
      <c r="T2289" s="164">
        <v>42720</v>
      </c>
      <c r="U2289" s="164">
        <v>4272</v>
      </c>
      <c r="V2289" s="177">
        <v>0.1</v>
      </c>
      <c r="W2289" s="164">
        <v>21360</v>
      </c>
      <c r="X2289" s="160">
        <v>0.5</v>
      </c>
      <c r="Y2289" s="164">
        <v>12816</v>
      </c>
      <c r="Z2289" s="177">
        <v>0.3</v>
      </c>
      <c r="AA2289" s="164">
        <v>8544</v>
      </c>
      <c r="AB2289" s="160">
        <v>0.2</v>
      </c>
      <c r="AC2289" s="164">
        <v>17088</v>
      </c>
      <c r="AD2289" s="202">
        <v>0.4</v>
      </c>
      <c r="AE2289" s="147">
        <v>4272</v>
      </c>
      <c r="AF2289" s="182"/>
      <c r="AH2289" s="34" t="s">
        <v>5496</v>
      </c>
    </row>
    <row r="2290" s="114" customFormat="1" ht="84" spans="1:34">
      <c r="A2290" s="37">
        <v>226</v>
      </c>
      <c r="B2290" s="37" t="s">
        <v>52</v>
      </c>
      <c r="C2290" s="37" t="s">
        <v>5022</v>
      </c>
      <c r="D2290" s="34" t="s">
        <v>5487</v>
      </c>
      <c r="E2290" s="163" t="s">
        <v>5488</v>
      </c>
      <c r="F2290" s="163" t="s">
        <v>5489</v>
      </c>
      <c r="G2290" s="34" t="s">
        <v>114</v>
      </c>
      <c r="H2290" s="166" t="s">
        <v>5858</v>
      </c>
      <c r="I2290" s="163" t="s">
        <v>5859</v>
      </c>
      <c r="J2290" s="163" t="s">
        <v>5859</v>
      </c>
      <c r="K2290" s="163" t="s">
        <v>5492</v>
      </c>
      <c r="L2290" s="163" t="s">
        <v>5860</v>
      </c>
      <c r="M2290" s="167">
        <v>45861</v>
      </c>
      <c r="N2290" s="167" t="s">
        <v>5850</v>
      </c>
      <c r="O2290" s="167" t="s">
        <v>5851</v>
      </c>
      <c r="P2290" s="163">
        <v>16.8</v>
      </c>
      <c r="Q2290" s="174">
        <v>8000</v>
      </c>
      <c r="R2290" s="175">
        <v>0.05128205</v>
      </c>
      <c r="S2290" s="176">
        <v>400</v>
      </c>
      <c r="T2290" s="164">
        <v>13440</v>
      </c>
      <c r="U2290" s="164">
        <v>1344</v>
      </c>
      <c r="V2290" s="177">
        <v>0.1</v>
      </c>
      <c r="W2290" s="164">
        <v>6720</v>
      </c>
      <c r="X2290" s="160">
        <v>0.5</v>
      </c>
      <c r="Y2290" s="164">
        <v>4032</v>
      </c>
      <c r="Z2290" s="177">
        <v>0.3</v>
      </c>
      <c r="AA2290" s="164">
        <v>2688</v>
      </c>
      <c r="AB2290" s="160">
        <v>0.2</v>
      </c>
      <c r="AC2290" s="164">
        <v>5376</v>
      </c>
      <c r="AD2290" s="202">
        <v>0.4</v>
      </c>
      <c r="AE2290" s="147">
        <v>1344</v>
      </c>
      <c r="AF2290" s="182"/>
      <c r="AH2290" s="34" t="s">
        <v>5496</v>
      </c>
    </row>
    <row r="2291" s="114" customFormat="1" ht="84" spans="1:34">
      <c r="A2291" s="37">
        <v>227</v>
      </c>
      <c r="B2291" s="37" t="s">
        <v>52</v>
      </c>
      <c r="C2291" s="37" t="s">
        <v>5022</v>
      </c>
      <c r="D2291" s="34" t="s">
        <v>5487</v>
      </c>
      <c r="E2291" s="163" t="s">
        <v>5488</v>
      </c>
      <c r="F2291" s="163" t="s">
        <v>5489</v>
      </c>
      <c r="G2291" s="34" t="s">
        <v>114</v>
      </c>
      <c r="H2291" s="166" t="s">
        <v>5861</v>
      </c>
      <c r="I2291" s="163" t="s">
        <v>5862</v>
      </c>
      <c r="J2291" s="163" t="s">
        <v>5862</v>
      </c>
      <c r="K2291" s="163" t="s">
        <v>5492</v>
      </c>
      <c r="L2291" s="163" t="s">
        <v>5863</v>
      </c>
      <c r="M2291" s="167">
        <v>45861</v>
      </c>
      <c r="N2291" s="167" t="s">
        <v>5850</v>
      </c>
      <c r="O2291" s="167" t="s">
        <v>5851</v>
      </c>
      <c r="P2291" s="163">
        <v>7</v>
      </c>
      <c r="Q2291" s="174">
        <v>8000</v>
      </c>
      <c r="R2291" s="175">
        <v>0.05128205</v>
      </c>
      <c r="S2291" s="176">
        <v>400</v>
      </c>
      <c r="T2291" s="164">
        <v>5600</v>
      </c>
      <c r="U2291" s="164">
        <v>560</v>
      </c>
      <c r="V2291" s="177">
        <v>0.1</v>
      </c>
      <c r="W2291" s="164">
        <v>2800</v>
      </c>
      <c r="X2291" s="160">
        <v>0.5</v>
      </c>
      <c r="Y2291" s="164">
        <v>1680</v>
      </c>
      <c r="Z2291" s="177">
        <v>0.3</v>
      </c>
      <c r="AA2291" s="164">
        <v>1120</v>
      </c>
      <c r="AB2291" s="160">
        <v>0.2</v>
      </c>
      <c r="AC2291" s="164">
        <v>2240</v>
      </c>
      <c r="AD2291" s="202">
        <v>0.4</v>
      </c>
      <c r="AE2291" s="147">
        <v>560</v>
      </c>
      <c r="AF2291" s="182"/>
      <c r="AH2291" s="34" t="s">
        <v>5496</v>
      </c>
    </row>
    <row r="2292" s="114" customFormat="1" ht="60" spans="1:34">
      <c r="A2292" s="37">
        <v>228</v>
      </c>
      <c r="B2292" s="37" t="s">
        <v>52</v>
      </c>
      <c r="C2292" s="37" t="s">
        <v>5022</v>
      </c>
      <c r="D2292" s="34" t="s">
        <v>5487</v>
      </c>
      <c r="E2292" s="163" t="s">
        <v>5488</v>
      </c>
      <c r="F2292" s="163" t="s">
        <v>5489</v>
      </c>
      <c r="G2292" s="34" t="s">
        <v>114</v>
      </c>
      <c r="H2292" s="166" t="s">
        <v>5864</v>
      </c>
      <c r="I2292" s="163" t="s">
        <v>5865</v>
      </c>
      <c r="J2292" s="163" t="s">
        <v>5865</v>
      </c>
      <c r="K2292" s="163" t="s">
        <v>5492</v>
      </c>
      <c r="L2292" s="163" t="s">
        <v>5866</v>
      </c>
      <c r="M2292" s="167">
        <v>45862</v>
      </c>
      <c r="N2292" s="167" t="s">
        <v>5850</v>
      </c>
      <c r="O2292" s="167" t="s">
        <v>5851</v>
      </c>
      <c r="P2292" s="163">
        <v>15.7</v>
      </c>
      <c r="Q2292" s="174">
        <v>8000</v>
      </c>
      <c r="R2292" s="175">
        <v>0.05128205</v>
      </c>
      <c r="S2292" s="176">
        <v>400</v>
      </c>
      <c r="T2292" s="164">
        <v>12560</v>
      </c>
      <c r="U2292" s="164">
        <v>1256</v>
      </c>
      <c r="V2292" s="177">
        <v>0.1</v>
      </c>
      <c r="W2292" s="164">
        <v>6280</v>
      </c>
      <c r="X2292" s="160">
        <v>0.5</v>
      </c>
      <c r="Y2292" s="164">
        <v>3768</v>
      </c>
      <c r="Z2292" s="177">
        <v>0.3</v>
      </c>
      <c r="AA2292" s="164">
        <v>2512</v>
      </c>
      <c r="AB2292" s="160">
        <v>0.2</v>
      </c>
      <c r="AC2292" s="164">
        <v>5024</v>
      </c>
      <c r="AD2292" s="202">
        <v>0.4</v>
      </c>
      <c r="AE2292" s="147">
        <v>1256</v>
      </c>
      <c r="AF2292" s="182"/>
      <c r="AH2292" s="34" t="s">
        <v>5496</v>
      </c>
    </row>
    <row r="2293" s="114" customFormat="1" ht="72" spans="1:34">
      <c r="A2293" s="37">
        <v>229</v>
      </c>
      <c r="B2293" s="37" t="s">
        <v>52</v>
      </c>
      <c r="C2293" s="37" t="s">
        <v>5022</v>
      </c>
      <c r="D2293" s="34" t="s">
        <v>5487</v>
      </c>
      <c r="E2293" s="163" t="s">
        <v>5488</v>
      </c>
      <c r="F2293" s="163" t="s">
        <v>5489</v>
      </c>
      <c r="G2293" s="34" t="s">
        <v>114</v>
      </c>
      <c r="H2293" s="166" t="s">
        <v>5867</v>
      </c>
      <c r="I2293" s="163" t="s">
        <v>5868</v>
      </c>
      <c r="J2293" s="163" t="s">
        <v>5868</v>
      </c>
      <c r="K2293" s="163" t="s">
        <v>5492</v>
      </c>
      <c r="L2293" s="163" t="s">
        <v>5869</v>
      </c>
      <c r="M2293" s="167">
        <v>45862</v>
      </c>
      <c r="N2293" s="167" t="s">
        <v>5850</v>
      </c>
      <c r="O2293" s="167" t="s">
        <v>5851</v>
      </c>
      <c r="P2293" s="163">
        <v>10</v>
      </c>
      <c r="Q2293" s="174">
        <v>8000</v>
      </c>
      <c r="R2293" s="175">
        <v>0.05128205</v>
      </c>
      <c r="S2293" s="176">
        <v>400</v>
      </c>
      <c r="T2293" s="164">
        <v>8000</v>
      </c>
      <c r="U2293" s="164">
        <v>800</v>
      </c>
      <c r="V2293" s="177">
        <v>0.1</v>
      </c>
      <c r="W2293" s="164">
        <v>4000</v>
      </c>
      <c r="X2293" s="160">
        <v>0.5</v>
      </c>
      <c r="Y2293" s="164">
        <v>2400</v>
      </c>
      <c r="Z2293" s="177">
        <v>0.3</v>
      </c>
      <c r="AA2293" s="164">
        <v>1600</v>
      </c>
      <c r="AB2293" s="160">
        <v>0.2</v>
      </c>
      <c r="AC2293" s="164">
        <v>3200</v>
      </c>
      <c r="AD2293" s="202">
        <v>0.4</v>
      </c>
      <c r="AE2293" s="147">
        <v>800</v>
      </c>
      <c r="AF2293" s="182"/>
      <c r="AH2293" s="34" t="s">
        <v>5496</v>
      </c>
    </row>
    <row r="2294" s="114" customFormat="1" ht="72" spans="1:34">
      <c r="A2294" s="37">
        <v>230</v>
      </c>
      <c r="B2294" s="37" t="s">
        <v>52</v>
      </c>
      <c r="C2294" s="37" t="s">
        <v>5362</v>
      </c>
      <c r="D2294" s="34" t="s">
        <v>5487</v>
      </c>
      <c r="E2294" s="163" t="s">
        <v>5488</v>
      </c>
      <c r="F2294" s="163" t="s">
        <v>5489</v>
      </c>
      <c r="G2294" s="34" t="s">
        <v>114</v>
      </c>
      <c r="H2294" s="166" t="s">
        <v>5870</v>
      </c>
      <c r="I2294" s="163" t="s">
        <v>5871</v>
      </c>
      <c r="J2294" s="163" t="s">
        <v>5871</v>
      </c>
      <c r="K2294" s="163" t="s">
        <v>5492</v>
      </c>
      <c r="L2294" s="163" t="s">
        <v>5872</v>
      </c>
      <c r="M2294" s="167">
        <v>45862</v>
      </c>
      <c r="N2294" s="167" t="s">
        <v>5850</v>
      </c>
      <c r="O2294" s="167" t="s">
        <v>5851</v>
      </c>
      <c r="P2294" s="163">
        <v>88</v>
      </c>
      <c r="Q2294" s="174">
        <v>8000</v>
      </c>
      <c r="R2294" s="175">
        <v>0.06951872</v>
      </c>
      <c r="S2294" s="176">
        <v>520</v>
      </c>
      <c r="T2294" s="164">
        <v>91520</v>
      </c>
      <c r="U2294" s="164">
        <v>9152</v>
      </c>
      <c r="V2294" s="177">
        <v>0.1</v>
      </c>
      <c r="W2294" s="164">
        <v>45760</v>
      </c>
      <c r="X2294" s="160">
        <v>0.5</v>
      </c>
      <c r="Y2294" s="164">
        <v>27456</v>
      </c>
      <c r="Z2294" s="177">
        <v>0.3</v>
      </c>
      <c r="AA2294" s="164">
        <v>18304</v>
      </c>
      <c r="AB2294" s="160">
        <v>0.2</v>
      </c>
      <c r="AC2294" s="164">
        <v>36608</v>
      </c>
      <c r="AD2294" s="202">
        <v>0.4</v>
      </c>
      <c r="AE2294" s="147">
        <v>9152</v>
      </c>
      <c r="AF2294" s="182"/>
      <c r="AH2294" s="34" t="s">
        <v>5496</v>
      </c>
    </row>
    <row r="2295" s="114" customFormat="1" ht="60" spans="1:34">
      <c r="A2295" s="37">
        <v>231</v>
      </c>
      <c r="B2295" s="37" t="s">
        <v>52</v>
      </c>
      <c r="C2295" s="37" t="s">
        <v>5362</v>
      </c>
      <c r="D2295" s="34" t="s">
        <v>5487</v>
      </c>
      <c r="E2295" s="163" t="s">
        <v>5488</v>
      </c>
      <c r="F2295" s="163" t="s">
        <v>5489</v>
      </c>
      <c r="G2295" s="34" t="s">
        <v>114</v>
      </c>
      <c r="H2295" s="166" t="s">
        <v>5873</v>
      </c>
      <c r="I2295" s="163" t="s">
        <v>5874</v>
      </c>
      <c r="J2295" s="163" t="s">
        <v>5874</v>
      </c>
      <c r="K2295" s="163" t="s">
        <v>5492</v>
      </c>
      <c r="L2295" s="163" t="s">
        <v>5875</v>
      </c>
      <c r="M2295" s="167">
        <v>45862</v>
      </c>
      <c r="N2295" s="167" t="s">
        <v>5850</v>
      </c>
      <c r="O2295" s="167" t="s">
        <v>5851</v>
      </c>
      <c r="P2295" s="163">
        <v>23.9</v>
      </c>
      <c r="Q2295" s="174">
        <v>8000</v>
      </c>
      <c r="R2295" s="175">
        <v>0.06951872</v>
      </c>
      <c r="S2295" s="176">
        <v>520</v>
      </c>
      <c r="T2295" s="164">
        <v>24856</v>
      </c>
      <c r="U2295" s="164">
        <v>2485.6</v>
      </c>
      <c r="V2295" s="177">
        <v>0.1</v>
      </c>
      <c r="W2295" s="164">
        <v>12428</v>
      </c>
      <c r="X2295" s="160">
        <v>0.5</v>
      </c>
      <c r="Y2295" s="164">
        <v>7456.8</v>
      </c>
      <c r="Z2295" s="177">
        <v>0.3</v>
      </c>
      <c r="AA2295" s="164">
        <v>4971.2</v>
      </c>
      <c r="AB2295" s="160">
        <v>0.2</v>
      </c>
      <c r="AC2295" s="164">
        <v>9942.4</v>
      </c>
      <c r="AD2295" s="202">
        <v>0.4</v>
      </c>
      <c r="AE2295" s="147">
        <v>2485.6</v>
      </c>
      <c r="AF2295" s="182"/>
      <c r="AH2295" s="34" t="s">
        <v>5496</v>
      </c>
    </row>
    <row r="2296" s="114" customFormat="1" ht="108" spans="1:34">
      <c r="A2296" s="37">
        <v>232</v>
      </c>
      <c r="B2296" s="37" t="s">
        <v>52</v>
      </c>
      <c r="C2296" s="37" t="s">
        <v>5617</v>
      </c>
      <c r="D2296" s="34" t="s">
        <v>5487</v>
      </c>
      <c r="E2296" s="163" t="s">
        <v>5488</v>
      </c>
      <c r="F2296" s="163" t="s">
        <v>5489</v>
      </c>
      <c r="G2296" s="34" t="s">
        <v>114</v>
      </c>
      <c r="H2296" s="166" t="s">
        <v>5876</v>
      </c>
      <c r="I2296" s="163" t="s">
        <v>5877</v>
      </c>
      <c r="J2296" s="163" t="s">
        <v>5877</v>
      </c>
      <c r="K2296" s="163" t="s">
        <v>5492</v>
      </c>
      <c r="L2296" s="163" t="s">
        <v>5878</v>
      </c>
      <c r="M2296" s="167">
        <v>45863</v>
      </c>
      <c r="N2296" s="167" t="s">
        <v>5850</v>
      </c>
      <c r="O2296" s="167" t="s">
        <v>5851</v>
      </c>
      <c r="P2296" s="163">
        <v>54</v>
      </c>
      <c r="Q2296" s="174">
        <v>8000</v>
      </c>
      <c r="R2296" s="175">
        <v>0.05208333</v>
      </c>
      <c r="S2296" s="176">
        <v>400</v>
      </c>
      <c r="T2296" s="164">
        <v>43200</v>
      </c>
      <c r="U2296" s="164">
        <v>4320</v>
      </c>
      <c r="V2296" s="177">
        <v>0.1</v>
      </c>
      <c r="W2296" s="164">
        <v>21600</v>
      </c>
      <c r="X2296" s="160">
        <v>0.5</v>
      </c>
      <c r="Y2296" s="164">
        <v>12960</v>
      </c>
      <c r="Z2296" s="177">
        <v>0.3</v>
      </c>
      <c r="AA2296" s="164">
        <v>8640</v>
      </c>
      <c r="AB2296" s="160">
        <v>0.2</v>
      </c>
      <c r="AC2296" s="164">
        <v>17280</v>
      </c>
      <c r="AD2296" s="202">
        <v>0.4</v>
      </c>
      <c r="AE2296" s="147">
        <v>4320</v>
      </c>
      <c r="AF2296" s="182"/>
      <c r="AH2296" s="34" t="s">
        <v>5496</v>
      </c>
    </row>
    <row r="2297" s="114" customFormat="1" ht="144" spans="1:34">
      <c r="A2297" s="37">
        <v>233</v>
      </c>
      <c r="B2297" s="37" t="s">
        <v>52</v>
      </c>
      <c r="C2297" s="37" t="s">
        <v>5022</v>
      </c>
      <c r="D2297" s="34" t="s">
        <v>5487</v>
      </c>
      <c r="E2297" s="163" t="s">
        <v>5488</v>
      </c>
      <c r="F2297" s="163" t="s">
        <v>5489</v>
      </c>
      <c r="G2297" s="34" t="s">
        <v>114</v>
      </c>
      <c r="H2297" s="166" t="s">
        <v>5879</v>
      </c>
      <c r="I2297" s="163" t="s">
        <v>5880</v>
      </c>
      <c r="J2297" s="163" t="s">
        <v>5880</v>
      </c>
      <c r="K2297" s="163" t="s">
        <v>5492</v>
      </c>
      <c r="L2297" s="163" t="s">
        <v>5881</v>
      </c>
      <c r="M2297" s="167">
        <v>45863</v>
      </c>
      <c r="N2297" s="167" t="s">
        <v>5882</v>
      </c>
      <c r="O2297" s="167" t="s">
        <v>2642</v>
      </c>
      <c r="P2297" s="163">
        <v>27.5</v>
      </c>
      <c r="Q2297" s="174">
        <v>8000</v>
      </c>
      <c r="R2297" s="175">
        <v>0.05128205</v>
      </c>
      <c r="S2297" s="176">
        <v>400</v>
      </c>
      <c r="T2297" s="164">
        <v>22000</v>
      </c>
      <c r="U2297" s="164">
        <v>2200</v>
      </c>
      <c r="V2297" s="177">
        <v>0.1</v>
      </c>
      <c r="W2297" s="164">
        <v>11000</v>
      </c>
      <c r="X2297" s="160">
        <v>0.5</v>
      </c>
      <c r="Y2297" s="164">
        <v>6600</v>
      </c>
      <c r="Z2297" s="177">
        <v>0.3</v>
      </c>
      <c r="AA2297" s="164">
        <v>4400</v>
      </c>
      <c r="AB2297" s="160">
        <v>0.2</v>
      </c>
      <c r="AC2297" s="164">
        <v>8800</v>
      </c>
      <c r="AD2297" s="202">
        <v>0.4</v>
      </c>
      <c r="AE2297" s="147">
        <v>2200</v>
      </c>
      <c r="AF2297" s="182"/>
      <c r="AH2297" s="34" t="s">
        <v>5496</v>
      </c>
    </row>
    <row r="2298" s="114" customFormat="1" ht="60" spans="1:34">
      <c r="A2298" s="37">
        <v>234</v>
      </c>
      <c r="B2298" s="37" t="s">
        <v>52</v>
      </c>
      <c r="C2298" s="37" t="s">
        <v>5022</v>
      </c>
      <c r="D2298" s="34" t="s">
        <v>5487</v>
      </c>
      <c r="E2298" s="163" t="s">
        <v>5488</v>
      </c>
      <c r="F2298" s="163" t="s">
        <v>5489</v>
      </c>
      <c r="G2298" s="34" t="s">
        <v>114</v>
      </c>
      <c r="H2298" s="166" t="s">
        <v>5883</v>
      </c>
      <c r="I2298" s="163" t="s">
        <v>5884</v>
      </c>
      <c r="J2298" s="163" t="s">
        <v>5884</v>
      </c>
      <c r="K2298" s="163" t="s">
        <v>5492</v>
      </c>
      <c r="L2298" s="163" t="s">
        <v>5885</v>
      </c>
      <c r="M2298" s="167">
        <v>45863</v>
      </c>
      <c r="N2298" s="167" t="s">
        <v>5850</v>
      </c>
      <c r="O2298" s="167" t="s">
        <v>5851</v>
      </c>
      <c r="P2298" s="163">
        <v>5</v>
      </c>
      <c r="Q2298" s="174">
        <v>8000</v>
      </c>
      <c r="R2298" s="175">
        <v>0.05128205</v>
      </c>
      <c r="S2298" s="176">
        <v>400</v>
      </c>
      <c r="T2298" s="164">
        <v>4000</v>
      </c>
      <c r="U2298" s="164">
        <v>400</v>
      </c>
      <c r="V2298" s="177">
        <v>0.1</v>
      </c>
      <c r="W2298" s="164">
        <v>2000</v>
      </c>
      <c r="X2298" s="160">
        <v>0.5</v>
      </c>
      <c r="Y2298" s="164">
        <v>1200</v>
      </c>
      <c r="Z2298" s="177">
        <v>0.3</v>
      </c>
      <c r="AA2298" s="164">
        <v>800</v>
      </c>
      <c r="AB2298" s="160">
        <v>0.2</v>
      </c>
      <c r="AC2298" s="164">
        <v>1600</v>
      </c>
      <c r="AD2298" s="202">
        <v>0.4</v>
      </c>
      <c r="AE2298" s="147">
        <v>400</v>
      </c>
      <c r="AF2298" s="182"/>
      <c r="AH2298" s="34" t="s">
        <v>5496</v>
      </c>
    </row>
    <row r="2299" s="114" customFormat="1" ht="60" spans="1:34">
      <c r="A2299" s="37">
        <v>235</v>
      </c>
      <c r="B2299" s="37" t="s">
        <v>52</v>
      </c>
      <c r="C2299" s="37" t="s">
        <v>5029</v>
      </c>
      <c r="D2299" s="34" t="s">
        <v>5487</v>
      </c>
      <c r="E2299" s="163" t="s">
        <v>5488</v>
      </c>
      <c r="F2299" s="163" t="s">
        <v>5489</v>
      </c>
      <c r="G2299" s="34" t="s">
        <v>114</v>
      </c>
      <c r="H2299" s="166" t="s">
        <v>5886</v>
      </c>
      <c r="I2299" s="163" t="s">
        <v>5887</v>
      </c>
      <c r="J2299" s="163" t="s">
        <v>5887</v>
      </c>
      <c r="K2299" s="163" t="s">
        <v>5492</v>
      </c>
      <c r="L2299" s="163" t="s">
        <v>5511</v>
      </c>
      <c r="M2299" s="167">
        <v>45862</v>
      </c>
      <c r="N2299" s="167" t="s">
        <v>5850</v>
      </c>
      <c r="O2299" s="167" t="s">
        <v>5851</v>
      </c>
      <c r="P2299" s="163">
        <v>65</v>
      </c>
      <c r="Q2299" s="174">
        <v>8000</v>
      </c>
      <c r="R2299" s="175">
        <v>0.06951872</v>
      </c>
      <c r="S2299" s="176">
        <v>520</v>
      </c>
      <c r="T2299" s="164">
        <v>67600</v>
      </c>
      <c r="U2299" s="164">
        <v>6760</v>
      </c>
      <c r="V2299" s="177">
        <v>0.1</v>
      </c>
      <c r="W2299" s="164">
        <v>33800</v>
      </c>
      <c r="X2299" s="160">
        <v>0.5</v>
      </c>
      <c r="Y2299" s="164">
        <v>0</v>
      </c>
      <c r="Z2299" s="177">
        <v>0</v>
      </c>
      <c r="AA2299" s="164">
        <v>33800</v>
      </c>
      <c r="AB2299" s="160">
        <v>0.5</v>
      </c>
      <c r="AC2299" s="164">
        <v>27040</v>
      </c>
      <c r="AD2299" s="202">
        <v>0.4</v>
      </c>
      <c r="AE2299" s="147">
        <v>6760</v>
      </c>
      <c r="AF2299" s="182"/>
      <c r="AH2299" s="34" t="s">
        <v>5496</v>
      </c>
    </row>
    <row r="2300" s="114" customFormat="1" ht="60" spans="1:34">
      <c r="A2300" s="37">
        <v>236</v>
      </c>
      <c r="B2300" s="37" t="s">
        <v>52</v>
      </c>
      <c r="C2300" s="37" t="s">
        <v>5362</v>
      </c>
      <c r="D2300" s="34" t="s">
        <v>5487</v>
      </c>
      <c r="E2300" s="163" t="s">
        <v>5488</v>
      </c>
      <c r="F2300" s="163" t="s">
        <v>5489</v>
      </c>
      <c r="G2300" s="34" t="s">
        <v>114</v>
      </c>
      <c r="H2300" s="166" t="s">
        <v>5888</v>
      </c>
      <c r="I2300" s="163" t="s">
        <v>5889</v>
      </c>
      <c r="J2300" s="163" t="s">
        <v>5889</v>
      </c>
      <c r="K2300" s="163" t="s">
        <v>5492</v>
      </c>
      <c r="L2300" s="163" t="s">
        <v>5890</v>
      </c>
      <c r="M2300" s="167">
        <v>45862</v>
      </c>
      <c r="N2300" s="167" t="s">
        <v>5882</v>
      </c>
      <c r="O2300" s="167" t="s">
        <v>2642</v>
      </c>
      <c r="P2300" s="163">
        <v>25</v>
      </c>
      <c r="Q2300" s="174">
        <v>8000</v>
      </c>
      <c r="R2300" s="175">
        <v>0.06951872</v>
      </c>
      <c r="S2300" s="176">
        <v>520</v>
      </c>
      <c r="T2300" s="164">
        <v>26000</v>
      </c>
      <c r="U2300" s="164">
        <v>2600</v>
      </c>
      <c r="V2300" s="177">
        <v>0.1</v>
      </c>
      <c r="W2300" s="164">
        <v>13000</v>
      </c>
      <c r="X2300" s="160">
        <v>0.5</v>
      </c>
      <c r="Y2300" s="164">
        <v>7800</v>
      </c>
      <c r="Z2300" s="177">
        <v>0.3</v>
      </c>
      <c r="AA2300" s="164">
        <v>5200</v>
      </c>
      <c r="AB2300" s="160">
        <v>0.2</v>
      </c>
      <c r="AC2300" s="164">
        <v>10400</v>
      </c>
      <c r="AD2300" s="202">
        <v>0.4</v>
      </c>
      <c r="AE2300" s="147">
        <v>2600</v>
      </c>
      <c r="AF2300" s="182"/>
      <c r="AH2300" s="34" t="s">
        <v>5496</v>
      </c>
    </row>
    <row r="2301" s="114" customFormat="1" ht="132" spans="1:34">
      <c r="A2301" s="37">
        <v>237</v>
      </c>
      <c r="B2301" s="37" t="s">
        <v>52</v>
      </c>
      <c r="C2301" s="37" t="s">
        <v>5022</v>
      </c>
      <c r="D2301" s="34" t="s">
        <v>5487</v>
      </c>
      <c r="E2301" s="163" t="s">
        <v>5488</v>
      </c>
      <c r="F2301" s="163" t="s">
        <v>5489</v>
      </c>
      <c r="G2301" s="34" t="s">
        <v>114</v>
      </c>
      <c r="H2301" s="166" t="s">
        <v>5891</v>
      </c>
      <c r="I2301" s="163" t="s">
        <v>5892</v>
      </c>
      <c r="J2301" s="163" t="s">
        <v>5892</v>
      </c>
      <c r="K2301" s="163" t="s">
        <v>5492</v>
      </c>
      <c r="L2301" s="163" t="s">
        <v>5893</v>
      </c>
      <c r="M2301" s="167">
        <v>45862</v>
      </c>
      <c r="N2301" s="167" t="s">
        <v>5850</v>
      </c>
      <c r="O2301" s="167" t="s">
        <v>5851</v>
      </c>
      <c r="P2301" s="163">
        <v>30.8</v>
      </c>
      <c r="Q2301" s="174">
        <v>8000</v>
      </c>
      <c r="R2301" s="175">
        <v>0.05128205</v>
      </c>
      <c r="S2301" s="176">
        <v>400</v>
      </c>
      <c r="T2301" s="164">
        <v>24640</v>
      </c>
      <c r="U2301" s="164">
        <v>2464</v>
      </c>
      <c r="V2301" s="177">
        <v>0.1</v>
      </c>
      <c r="W2301" s="164">
        <v>12320</v>
      </c>
      <c r="X2301" s="160">
        <v>0.5</v>
      </c>
      <c r="Y2301" s="164">
        <v>7392</v>
      </c>
      <c r="Z2301" s="177">
        <v>0.3</v>
      </c>
      <c r="AA2301" s="164">
        <v>4928</v>
      </c>
      <c r="AB2301" s="160">
        <v>0.2</v>
      </c>
      <c r="AC2301" s="164">
        <v>9856</v>
      </c>
      <c r="AD2301" s="202">
        <v>0.4</v>
      </c>
      <c r="AE2301" s="147">
        <v>2464</v>
      </c>
      <c r="AF2301" s="182"/>
      <c r="AH2301" s="34" t="s">
        <v>5496</v>
      </c>
    </row>
    <row r="2302" s="114" customFormat="1" ht="60" spans="1:34">
      <c r="A2302" s="37">
        <v>238</v>
      </c>
      <c r="B2302" s="37" t="s">
        <v>52</v>
      </c>
      <c r="C2302" s="37" t="s">
        <v>5029</v>
      </c>
      <c r="D2302" s="34" t="s">
        <v>5487</v>
      </c>
      <c r="E2302" s="163" t="s">
        <v>5488</v>
      </c>
      <c r="F2302" s="163" t="s">
        <v>5489</v>
      </c>
      <c r="G2302" s="34" t="s">
        <v>114</v>
      </c>
      <c r="H2302" s="166" t="s">
        <v>5894</v>
      </c>
      <c r="I2302" s="163" t="s">
        <v>5895</v>
      </c>
      <c r="J2302" s="163" t="s">
        <v>5895</v>
      </c>
      <c r="K2302" s="163" t="s">
        <v>5896</v>
      </c>
      <c r="L2302" s="163" t="s">
        <v>5611</v>
      </c>
      <c r="M2302" s="167">
        <v>45866</v>
      </c>
      <c r="N2302" s="167" t="s">
        <v>2627</v>
      </c>
      <c r="O2302" s="167" t="s">
        <v>2628</v>
      </c>
      <c r="P2302" s="163">
        <v>55</v>
      </c>
      <c r="Q2302" s="174">
        <v>8000</v>
      </c>
      <c r="R2302" s="175">
        <v>0.06951872</v>
      </c>
      <c r="S2302" s="176">
        <v>520</v>
      </c>
      <c r="T2302" s="164">
        <v>57200</v>
      </c>
      <c r="U2302" s="164">
        <v>5720</v>
      </c>
      <c r="V2302" s="177">
        <v>0.1</v>
      </c>
      <c r="W2302" s="164">
        <v>28600</v>
      </c>
      <c r="X2302" s="160">
        <v>0.5</v>
      </c>
      <c r="Y2302" s="164">
        <v>0</v>
      </c>
      <c r="Z2302" s="177">
        <v>0</v>
      </c>
      <c r="AA2302" s="164">
        <v>28600</v>
      </c>
      <c r="AB2302" s="160">
        <v>0.5</v>
      </c>
      <c r="AC2302" s="164">
        <v>22880</v>
      </c>
      <c r="AD2302" s="202">
        <v>0.4</v>
      </c>
      <c r="AE2302" s="147">
        <v>5720</v>
      </c>
      <c r="AF2302" s="182"/>
      <c r="AH2302" s="34" t="s">
        <v>5496</v>
      </c>
    </row>
    <row r="2303" s="114" customFormat="1" ht="60" spans="1:34">
      <c r="A2303" s="37">
        <v>239</v>
      </c>
      <c r="B2303" s="37" t="s">
        <v>52</v>
      </c>
      <c r="C2303" s="37" t="s">
        <v>5029</v>
      </c>
      <c r="D2303" s="34" t="s">
        <v>5487</v>
      </c>
      <c r="E2303" s="163" t="s">
        <v>5488</v>
      </c>
      <c r="F2303" s="163" t="s">
        <v>5489</v>
      </c>
      <c r="G2303" s="34" t="s">
        <v>114</v>
      </c>
      <c r="H2303" s="166" t="s">
        <v>5897</v>
      </c>
      <c r="I2303" s="163" t="s">
        <v>5898</v>
      </c>
      <c r="J2303" s="163" t="s">
        <v>5898</v>
      </c>
      <c r="K2303" s="163" t="s">
        <v>5492</v>
      </c>
      <c r="L2303" s="163" t="s">
        <v>5611</v>
      </c>
      <c r="M2303" s="167">
        <v>45866</v>
      </c>
      <c r="N2303" s="167" t="s">
        <v>2627</v>
      </c>
      <c r="O2303" s="167" t="s">
        <v>2628</v>
      </c>
      <c r="P2303" s="163">
        <v>46</v>
      </c>
      <c r="Q2303" s="174">
        <v>8000</v>
      </c>
      <c r="R2303" s="175">
        <v>0.06951872</v>
      </c>
      <c r="S2303" s="176">
        <v>520</v>
      </c>
      <c r="T2303" s="164">
        <v>47840</v>
      </c>
      <c r="U2303" s="164">
        <v>4784</v>
      </c>
      <c r="V2303" s="177">
        <v>0.1</v>
      </c>
      <c r="W2303" s="164">
        <v>23920</v>
      </c>
      <c r="X2303" s="160">
        <v>0.5</v>
      </c>
      <c r="Y2303" s="164">
        <v>0</v>
      </c>
      <c r="Z2303" s="177">
        <v>0</v>
      </c>
      <c r="AA2303" s="164">
        <v>23920</v>
      </c>
      <c r="AB2303" s="160">
        <v>0.5</v>
      </c>
      <c r="AC2303" s="164">
        <v>19136</v>
      </c>
      <c r="AD2303" s="202">
        <v>0.4</v>
      </c>
      <c r="AE2303" s="147">
        <v>4784</v>
      </c>
      <c r="AF2303" s="182"/>
      <c r="AH2303" s="34" t="s">
        <v>5496</v>
      </c>
    </row>
    <row r="2304" s="114" customFormat="1" ht="84" spans="1:34">
      <c r="A2304" s="37">
        <v>240</v>
      </c>
      <c r="B2304" s="37" t="s">
        <v>52</v>
      </c>
      <c r="C2304" s="37" t="s">
        <v>5022</v>
      </c>
      <c r="D2304" s="34" t="s">
        <v>5487</v>
      </c>
      <c r="E2304" s="163" t="s">
        <v>5488</v>
      </c>
      <c r="F2304" s="163" t="s">
        <v>5489</v>
      </c>
      <c r="G2304" s="34" t="s">
        <v>114</v>
      </c>
      <c r="H2304" s="166" t="s">
        <v>5899</v>
      </c>
      <c r="I2304" s="163" t="s">
        <v>5900</v>
      </c>
      <c r="J2304" s="163" t="s">
        <v>5900</v>
      </c>
      <c r="K2304" s="163" t="s">
        <v>5492</v>
      </c>
      <c r="L2304" s="163" t="s">
        <v>5901</v>
      </c>
      <c r="M2304" s="167">
        <v>45866</v>
      </c>
      <c r="N2304" s="167" t="s">
        <v>5902</v>
      </c>
      <c r="O2304" s="167" t="s">
        <v>5903</v>
      </c>
      <c r="P2304" s="163">
        <v>8</v>
      </c>
      <c r="Q2304" s="174">
        <v>8000</v>
      </c>
      <c r="R2304" s="175">
        <v>0.05128205</v>
      </c>
      <c r="S2304" s="176">
        <v>400</v>
      </c>
      <c r="T2304" s="164">
        <v>6400</v>
      </c>
      <c r="U2304" s="164">
        <v>640</v>
      </c>
      <c r="V2304" s="177">
        <v>0.1</v>
      </c>
      <c r="W2304" s="164">
        <v>3200</v>
      </c>
      <c r="X2304" s="160">
        <v>0.5</v>
      </c>
      <c r="Y2304" s="164">
        <v>1920</v>
      </c>
      <c r="Z2304" s="177">
        <v>0.3</v>
      </c>
      <c r="AA2304" s="164">
        <v>1280</v>
      </c>
      <c r="AB2304" s="160">
        <v>0.2</v>
      </c>
      <c r="AC2304" s="164">
        <v>2560</v>
      </c>
      <c r="AD2304" s="202">
        <v>0.4</v>
      </c>
      <c r="AE2304" s="147">
        <v>640</v>
      </c>
      <c r="AF2304" s="182"/>
      <c r="AH2304" s="34" t="s">
        <v>5496</v>
      </c>
    </row>
    <row r="2305" s="114" customFormat="1" ht="180" spans="1:34">
      <c r="A2305" s="37">
        <v>241</v>
      </c>
      <c r="B2305" s="37" t="s">
        <v>52</v>
      </c>
      <c r="C2305" s="37" t="s">
        <v>5022</v>
      </c>
      <c r="D2305" s="34" t="s">
        <v>5487</v>
      </c>
      <c r="E2305" s="163" t="s">
        <v>5488</v>
      </c>
      <c r="F2305" s="163" t="s">
        <v>5489</v>
      </c>
      <c r="G2305" s="34" t="s">
        <v>114</v>
      </c>
      <c r="H2305" s="166" t="s">
        <v>5904</v>
      </c>
      <c r="I2305" s="163" t="s">
        <v>5905</v>
      </c>
      <c r="J2305" s="163" t="s">
        <v>5905</v>
      </c>
      <c r="K2305" s="163" t="s">
        <v>5492</v>
      </c>
      <c r="L2305" s="163" t="s">
        <v>5906</v>
      </c>
      <c r="M2305" s="167">
        <v>45866</v>
      </c>
      <c r="N2305" s="167" t="s">
        <v>5902</v>
      </c>
      <c r="O2305" s="167" t="s">
        <v>5903</v>
      </c>
      <c r="P2305" s="163">
        <v>36</v>
      </c>
      <c r="Q2305" s="174">
        <v>8000</v>
      </c>
      <c r="R2305" s="175">
        <v>0.05128205</v>
      </c>
      <c r="S2305" s="176">
        <v>400</v>
      </c>
      <c r="T2305" s="164">
        <v>28800</v>
      </c>
      <c r="U2305" s="164">
        <v>2880</v>
      </c>
      <c r="V2305" s="177">
        <v>0.1</v>
      </c>
      <c r="W2305" s="164">
        <v>14400</v>
      </c>
      <c r="X2305" s="160">
        <v>0.5</v>
      </c>
      <c r="Y2305" s="164">
        <v>8640</v>
      </c>
      <c r="Z2305" s="177">
        <v>0.3</v>
      </c>
      <c r="AA2305" s="164">
        <v>5760</v>
      </c>
      <c r="AB2305" s="160">
        <v>0.2</v>
      </c>
      <c r="AC2305" s="164">
        <v>11520</v>
      </c>
      <c r="AD2305" s="202">
        <v>0.4</v>
      </c>
      <c r="AE2305" s="147">
        <v>2880</v>
      </c>
      <c r="AF2305" s="182"/>
      <c r="AH2305" s="34" t="s">
        <v>5496</v>
      </c>
    </row>
    <row r="2306" s="114" customFormat="1" ht="60" spans="1:34">
      <c r="A2306" s="37">
        <v>242</v>
      </c>
      <c r="B2306" s="37" t="s">
        <v>52</v>
      </c>
      <c r="C2306" s="37" t="s">
        <v>5029</v>
      </c>
      <c r="D2306" s="34" t="s">
        <v>5487</v>
      </c>
      <c r="E2306" s="163" t="s">
        <v>5488</v>
      </c>
      <c r="F2306" s="163" t="s">
        <v>5489</v>
      </c>
      <c r="G2306" s="34" t="s">
        <v>114</v>
      </c>
      <c r="H2306" s="166" t="s">
        <v>5907</v>
      </c>
      <c r="I2306" s="163" t="s">
        <v>5908</v>
      </c>
      <c r="J2306" s="163" t="s">
        <v>5908</v>
      </c>
      <c r="K2306" s="163" t="s">
        <v>5492</v>
      </c>
      <c r="L2306" s="163" t="s">
        <v>5909</v>
      </c>
      <c r="M2306" s="167">
        <v>45866</v>
      </c>
      <c r="N2306" s="167" t="s">
        <v>1365</v>
      </c>
      <c r="O2306" s="167" t="s">
        <v>2638</v>
      </c>
      <c r="P2306" s="163">
        <v>71.5</v>
      </c>
      <c r="Q2306" s="174">
        <v>8000</v>
      </c>
      <c r="R2306" s="175">
        <v>0.06951872</v>
      </c>
      <c r="S2306" s="176">
        <v>520</v>
      </c>
      <c r="T2306" s="164">
        <v>74360</v>
      </c>
      <c r="U2306" s="164">
        <v>7436</v>
      </c>
      <c r="V2306" s="177">
        <v>0.1</v>
      </c>
      <c r="W2306" s="164">
        <v>37180</v>
      </c>
      <c r="X2306" s="160">
        <v>0.5</v>
      </c>
      <c r="Y2306" s="164">
        <v>0</v>
      </c>
      <c r="Z2306" s="177">
        <v>0</v>
      </c>
      <c r="AA2306" s="164">
        <v>37180</v>
      </c>
      <c r="AB2306" s="160">
        <v>0.5</v>
      </c>
      <c r="AC2306" s="164">
        <v>29744</v>
      </c>
      <c r="AD2306" s="202">
        <v>0.4</v>
      </c>
      <c r="AE2306" s="147">
        <v>7436</v>
      </c>
      <c r="AF2306" s="182"/>
      <c r="AH2306" s="34" t="s">
        <v>5496</v>
      </c>
    </row>
    <row r="2307" s="114" customFormat="1" ht="60" spans="1:34">
      <c r="A2307" s="37">
        <v>243</v>
      </c>
      <c r="B2307" s="37" t="s">
        <v>52</v>
      </c>
      <c r="C2307" s="37" t="s">
        <v>5029</v>
      </c>
      <c r="D2307" s="34" t="s">
        <v>5487</v>
      </c>
      <c r="E2307" s="163" t="s">
        <v>5488</v>
      </c>
      <c r="F2307" s="163" t="s">
        <v>5489</v>
      </c>
      <c r="G2307" s="34" t="s">
        <v>114</v>
      </c>
      <c r="H2307" s="166" t="s">
        <v>5910</v>
      </c>
      <c r="I2307" s="163" t="s">
        <v>5911</v>
      </c>
      <c r="J2307" s="163" t="s">
        <v>5911</v>
      </c>
      <c r="K2307" s="163" t="s">
        <v>5912</v>
      </c>
      <c r="L2307" s="163" t="s">
        <v>5734</v>
      </c>
      <c r="M2307" s="167">
        <v>45866</v>
      </c>
      <c r="N2307" s="167" t="s">
        <v>5902</v>
      </c>
      <c r="O2307" s="167" t="s">
        <v>5903</v>
      </c>
      <c r="P2307" s="163">
        <v>82.5</v>
      </c>
      <c r="Q2307" s="174">
        <v>8000</v>
      </c>
      <c r="R2307" s="175">
        <v>0.08888889</v>
      </c>
      <c r="S2307" s="176">
        <v>640</v>
      </c>
      <c r="T2307" s="164">
        <v>52800</v>
      </c>
      <c r="U2307" s="164">
        <v>5280</v>
      </c>
      <c r="V2307" s="177">
        <v>0.1</v>
      </c>
      <c r="W2307" s="164">
        <v>26400</v>
      </c>
      <c r="X2307" s="160">
        <v>0.5</v>
      </c>
      <c r="Y2307" s="164">
        <v>0</v>
      </c>
      <c r="Z2307" s="177">
        <v>0</v>
      </c>
      <c r="AA2307" s="164">
        <v>26400</v>
      </c>
      <c r="AB2307" s="160">
        <v>0.5</v>
      </c>
      <c r="AC2307" s="164">
        <v>21120</v>
      </c>
      <c r="AD2307" s="202">
        <v>0.4</v>
      </c>
      <c r="AE2307" s="147">
        <v>5280</v>
      </c>
      <c r="AF2307" s="182"/>
      <c r="AH2307" s="34" t="s">
        <v>5496</v>
      </c>
    </row>
    <row r="2308" s="114" customFormat="1" ht="60" spans="1:34">
      <c r="A2308" s="37">
        <v>244</v>
      </c>
      <c r="B2308" s="37" t="s">
        <v>52</v>
      </c>
      <c r="C2308" s="37" t="s">
        <v>5362</v>
      </c>
      <c r="D2308" s="34" t="s">
        <v>5487</v>
      </c>
      <c r="E2308" s="163" t="s">
        <v>5488</v>
      </c>
      <c r="F2308" s="163" t="s">
        <v>5489</v>
      </c>
      <c r="G2308" s="34" t="s">
        <v>114</v>
      </c>
      <c r="H2308" s="166" t="s">
        <v>5913</v>
      </c>
      <c r="I2308" s="163" t="s">
        <v>5631</v>
      </c>
      <c r="J2308" s="163" t="s">
        <v>5631</v>
      </c>
      <c r="K2308" s="163" t="s">
        <v>5492</v>
      </c>
      <c r="L2308" s="163" t="s">
        <v>5632</v>
      </c>
      <c r="M2308" s="167">
        <v>45867</v>
      </c>
      <c r="N2308" s="167" t="s">
        <v>5902</v>
      </c>
      <c r="O2308" s="167" t="s">
        <v>5903</v>
      </c>
      <c r="P2308" s="163">
        <v>16.3</v>
      </c>
      <c r="Q2308" s="174">
        <v>8000</v>
      </c>
      <c r="R2308" s="175">
        <v>0.08421053</v>
      </c>
      <c r="S2308" s="176">
        <v>640</v>
      </c>
      <c r="T2308" s="164">
        <v>10432</v>
      </c>
      <c r="U2308" s="164">
        <v>1043.2</v>
      </c>
      <c r="V2308" s="177">
        <v>0.1</v>
      </c>
      <c r="W2308" s="164">
        <v>5216</v>
      </c>
      <c r="X2308" s="160">
        <v>0.5</v>
      </c>
      <c r="Y2308" s="164">
        <v>3129.6</v>
      </c>
      <c r="Z2308" s="177">
        <v>0.3</v>
      </c>
      <c r="AA2308" s="164">
        <v>2086.4</v>
      </c>
      <c r="AB2308" s="160">
        <v>0.2</v>
      </c>
      <c r="AC2308" s="164">
        <v>4172.8</v>
      </c>
      <c r="AD2308" s="202">
        <v>0.4</v>
      </c>
      <c r="AE2308" s="147">
        <v>1043.2</v>
      </c>
      <c r="AF2308" s="182"/>
      <c r="AH2308" s="34" t="s">
        <v>5496</v>
      </c>
    </row>
    <row r="2309" s="114" customFormat="1" ht="60" spans="1:34">
      <c r="A2309" s="37">
        <v>245</v>
      </c>
      <c r="B2309" s="37" t="s">
        <v>52</v>
      </c>
      <c r="C2309" s="37" t="s">
        <v>5029</v>
      </c>
      <c r="D2309" s="34" t="s">
        <v>5487</v>
      </c>
      <c r="E2309" s="163" t="s">
        <v>5488</v>
      </c>
      <c r="F2309" s="163" t="s">
        <v>5489</v>
      </c>
      <c r="G2309" s="34" t="s">
        <v>114</v>
      </c>
      <c r="H2309" s="166" t="s">
        <v>5914</v>
      </c>
      <c r="I2309" s="163" t="s">
        <v>5915</v>
      </c>
      <c r="J2309" s="163" t="s">
        <v>5915</v>
      </c>
      <c r="K2309" s="163" t="s">
        <v>5492</v>
      </c>
      <c r="L2309" s="163" t="s">
        <v>5916</v>
      </c>
      <c r="M2309" s="167">
        <v>45867</v>
      </c>
      <c r="N2309" s="167" t="s">
        <v>1365</v>
      </c>
      <c r="O2309" s="167" t="s">
        <v>2638</v>
      </c>
      <c r="P2309" s="163">
        <v>37</v>
      </c>
      <c r="Q2309" s="174">
        <v>8000</v>
      </c>
      <c r="R2309" s="175">
        <v>0.06951872</v>
      </c>
      <c r="S2309" s="176">
        <v>520</v>
      </c>
      <c r="T2309" s="164">
        <v>38480</v>
      </c>
      <c r="U2309" s="164">
        <v>3848</v>
      </c>
      <c r="V2309" s="177">
        <v>0.1</v>
      </c>
      <c r="W2309" s="164">
        <v>19240</v>
      </c>
      <c r="X2309" s="160">
        <v>0.5</v>
      </c>
      <c r="Y2309" s="164">
        <v>0</v>
      </c>
      <c r="Z2309" s="177">
        <v>0</v>
      </c>
      <c r="AA2309" s="164">
        <v>19240</v>
      </c>
      <c r="AB2309" s="160">
        <v>0.5</v>
      </c>
      <c r="AC2309" s="164">
        <v>15392</v>
      </c>
      <c r="AD2309" s="202">
        <v>0.4</v>
      </c>
      <c r="AE2309" s="147">
        <v>3848</v>
      </c>
      <c r="AF2309" s="182"/>
      <c r="AH2309" s="34" t="s">
        <v>5496</v>
      </c>
    </row>
    <row r="2310" s="114" customFormat="1" ht="60" spans="1:34">
      <c r="A2310" s="37">
        <v>246</v>
      </c>
      <c r="B2310" s="37" t="s">
        <v>52</v>
      </c>
      <c r="C2310" s="37" t="s">
        <v>5362</v>
      </c>
      <c r="D2310" s="34" t="s">
        <v>5487</v>
      </c>
      <c r="E2310" s="163" t="s">
        <v>5488</v>
      </c>
      <c r="F2310" s="163" t="s">
        <v>5489</v>
      </c>
      <c r="G2310" s="34" t="s">
        <v>114</v>
      </c>
      <c r="H2310" s="166" t="s">
        <v>5917</v>
      </c>
      <c r="I2310" s="163" t="s">
        <v>5918</v>
      </c>
      <c r="J2310" s="163" t="s">
        <v>5918</v>
      </c>
      <c r="K2310" s="163" t="s">
        <v>5492</v>
      </c>
      <c r="L2310" s="163" t="s">
        <v>5919</v>
      </c>
      <c r="M2310" s="167">
        <v>45867</v>
      </c>
      <c r="N2310" s="167" t="s">
        <v>5902</v>
      </c>
      <c r="O2310" s="167" t="s">
        <v>5903</v>
      </c>
      <c r="P2310" s="163">
        <v>8</v>
      </c>
      <c r="Q2310" s="174">
        <v>8000</v>
      </c>
      <c r="R2310" s="175">
        <v>0.06951872</v>
      </c>
      <c r="S2310" s="176">
        <v>520</v>
      </c>
      <c r="T2310" s="164">
        <v>8320</v>
      </c>
      <c r="U2310" s="164">
        <v>832</v>
      </c>
      <c r="V2310" s="177">
        <v>0.1</v>
      </c>
      <c r="W2310" s="164">
        <v>4160</v>
      </c>
      <c r="X2310" s="160">
        <v>0.5</v>
      </c>
      <c r="Y2310" s="164">
        <v>2496</v>
      </c>
      <c r="Z2310" s="177">
        <v>0.3</v>
      </c>
      <c r="AA2310" s="164">
        <v>1664</v>
      </c>
      <c r="AB2310" s="160">
        <v>0.2</v>
      </c>
      <c r="AC2310" s="164">
        <v>3328</v>
      </c>
      <c r="AD2310" s="202">
        <v>0.4</v>
      </c>
      <c r="AE2310" s="147">
        <v>832</v>
      </c>
      <c r="AF2310" s="182"/>
      <c r="AH2310" s="34" t="s">
        <v>5496</v>
      </c>
    </row>
    <row r="2311" s="114" customFormat="1" ht="120" spans="1:34">
      <c r="A2311" s="37">
        <v>247</v>
      </c>
      <c r="B2311" s="37" t="s">
        <v>52</v>
      </c>
      <c r="C2311" s="37" t="s">
        <v>5022</v>
      </c>
      <c r="D2311" s="34" t="s">
        <v>5487</v>
      </c>
      <c r="E2311" s="163" t="s">
        <v>5488</v>
      </c>
      <c r="F2311" s="163" t="s">
        <v>5489</v>
      </c>
      <c r="G2311" s="34" t="s">
        <v>114</v>
      </c>
      <c r="H2311" s="166" t="s">
        <v>5920</v>
      </c>
      <c r="I2311" s="163" t="s">
        <v>1452</v>
      </c>
      <c r="J2311" s="163" t="s">
        <v>1452</v>
      </c>
      <c r="K2311" s="163" t="s">
        <v>5492</v>
      </c>
      <c r="L2311" s="163" t="s">
        <v>5921</v>
      </c>
      <c r="M2311" s="167">
        <v>45866</v>
      </c>
      <c r="N2311" s="167" t="s">
        <v>5902</v>
      </c>
      <c r="O2311" s="167" t="s">
        <v>5903</v>
      </c>
      <c r="P2311" s="163">
        <v>11.3</v>
      </c>
      <c r="Q2311" s="174">
        <v>8000</v>
      </c>
      <c r="R2311" s="175">
        <v>0.05128205</v>
      </c>
      <c r="S2311" s="176">
        <v>400</v>
      </c>
      <c r="T2311" s="164">
        <v>9040</v>
      </c>
      <c r="U2311" s="164">
        <v>904</v>
      </c>
      <c r="V2311" s="177">
        <v>0.1</v>
      </c>
      <c r="W2311" s="164">
        <v>4520</v>
      </c>
      <c r="X2311" s="160">
        <v>0.5</v>
      </c>
      <c r="Y2311" s="164">
        <v>2712</v>
      </c>
      <c r="Z2311" s="177">
        <v>0.3</v>
      </c>
      <c r="AA2311" s="164">
        <v>1808</v>
      </c>
      <c r="AB2311" s="160">
        <v>0.2</v>
      </c>
      <c r="AC2311" s="164">
        <v>3616</v>
      </c>
      <c r="AD2311" s="202">
        <v>0.4</v>
      </c>
      <c r="AE2311" s="147">
        <v>904</v>
      </c>
      <c r="AF2311" s="182"/>
      <c r="AH2311" s="34" t="s">
        <v>5496</v>
      </c>
    </row>
    <row r="2312" s="114" customFormat="1" ht="156" spans="1:34">
      <c r="A2312" s="37">
        <v>248</v>
      </c>
      <c r="B2312" s="37" t="s">
        <v>52</v>
      </c>
      <c r="C2312" s="37" t="s">
        <v>5022</v>
      </c>
      <c r="D2312" s="34" t="s">
        <v>5487</v>
      </c>
      <c r="E2312" s="163" t="s">
        <v>5488</v>
      </c>
      <c r="F2312" s="163" t="s">
        <v>5489</v>
      </c>
      <c r="G2312" s="34" t="s">
        <v>114</v>
      </c>
      <c r="H2312" s="166" t="s">
        <v>5922</v>
      </c>
      <c r="I2312" s="163" t="s">
        <v>5923</v>
      </c>
      <c r="J2312" s="163" t="s">
        <v>5923</v>
      </c>
      <c r="K2312" s="163" t="s">
        <v>5492</v>
      </c>
      <c r="L2312" s="163" t="s">
        <v>5924</v>
      </c>
      <c r="M2312" s="167">
        <v>45866</v>
      </c>
      <c r="N2312" s="167" t="s">
        <v>5902</v>
      </c>
      <c r="O2312" s="167" t="s">
        <v>5903</v>
      </c>
      <c r="P2312" s="163">
        <v>25</v>
      </c>
      <c r="Q2312" s="174">
        <v>8000</v>
      </c>
      <c r="R2312" s="175">
        <v>0.05128205</v>
      </c>
      <c r="S2312" s="176">
        <v>400</v>
      </c>
      <c r="T2312" s="164">
        <v>20000</v>
      </c>
      <c r="U2312" s="164">
        <v>2000</v>
      </c>
      <c r="V2312" s="177">
        <v>0.1</v>
      </c>
      <c r="W2312" s="164">
        <v>10000</v>
      </c>
      <c r="X2312" s="160">
        <v>0.5</v>
      </c>
      <c r="Y2312" s="164">
        <v>6000</v>
      </c>
      <c r="Z2312" s="177">
        <v>0.3</v>
      </c>
      <c r="AA2312" s="164">
        <v>4000</v>
      </c>
      <c r="AB2312" s="160">
        <v>0.2</v>
      </c>
      <c r="AC2312" s="164">
        <v>8000</v>
      </c>
      <c r="AD2312" s="202">
        <v>0.4</v>
      </c>
      <c r="AE2312" s="147">
        <v>2000</v>
      </c>
      <c r="AF2312" s="182"/>
      <c r="AH2312" s="34" t="s">
        <v>5496</v>
      </c>
    </row>
    <row r="2313" s="114" customFormat="1" ht="84" spans="1:34">
      <c r="A2313" s="37">
        <v>249</v>
      </c>
      <c r="B2313" s="37" t="s">
        <v>52</v>
      </c>
      <c r="C2313" s="37" t="s">
        <v>5022</v>
      </c>
      <c r="D2313" s="34" t="s">
        <v>5487</v>
      </c>
      <c r="E2313" s="163" t="s">
        <v>5488</v>
      </c>
      <c r="F2313" s="163" t="s">
        <v>5489</v>
      </c>
      <c r="G2313" s="34" t="s">
        <v>114</v>
      </c>
      <c r="H2313" s="166" t="s">
        <v>5925</v>
      </c>
      <c r="I2313" s="163" t="s">
        <v>5926</v>
      </c>
      <c r="J2313" s="163" t="s">
        <v>5926</v>
      </c>
      <c r="K2313" s="163" t="s">
        <v>5492</v>
      </c>
      <c r="L2313" s="163" t="s">
        <v>5927</v>
      </c>
      <c r="M2313" s="167">
        <v>45863</v>
      </c>
      <c r="N2313" s="167" t="s">
        <v>5902</v>
      </c>
      <c r="O2313" s="167" t="s">
        <v>5903</v>
      </c>
      <c r="P2313" s="163">
        <v>29</v>
      </c>
      <c r="Q2313" s="174">
        <v>8000</v>
      </c>
      <c r="R2313" s="175">
        <v>0.05128205</v>
      </c>
      <c r="S2313" s="176">
        <v>400</v>
      </c>
      <c r="T2313" s="164">
        <v>23200</v>
      </c>
      <c r="U2313" s="164">
        <v>2320</v>
      </c>
      <c r="V2313" s="177">
        <v>0.1</v>
      </c>
      <c r="W2313" s="164">
        <v>11600</v>
      </c>
      <c r="X2313" s="160">
        <v>0.5</v>
      </c>
      <c r="Y2313" s="164">
        <v>6960</v>
      </c>
      <c r="Z2313" s="177">
        <v>0.3</v>
      </c>
      <c r="AA2313" s="164">
        <v>4640</v>
      </c>
      <c r="AB2313" s="160">
        <v>0.2</v>
      </c>
      <c r="AC2313" s="164">
        <v>9280</v>
      </c>
      <c r="AD2313" s="202">
        <v>0.4</v>
      </c>
      <c r="AE2313" s="147">
        <v>2320</v>
      </c>
      <c r="AF2313" s="182"/>
      <c r="AH2313" s="34" t="s">
        <v>5496</v>
      </c>
    </row>
    <row r="2314" s="114" customFormat="1" ht="60" spans="1:34">
      <c r="A2314" s="37">
        <v>250</v>
      </c>
      <c r="B2314" s="37" t="s">
        <v>52</v>
      </c>
      <c r="C2314" s="37" t="s">
        <v>5001</v>
      </c>
      <c r="D2314" s="34" t="s">
        <v>5487</v>
      </c>
      <c r="E2314" s="163" t="s">
        <v>5488</v>
      </c>
      <c r="F2314" s="163" t="s">
        <v>5489</v>
      </c>
      <c r="G2314" s="34" t="s">
        <v>114</v>
      </c>
      <c r="H2314" s="166" t="s">
        <v>5928</v>
      </c>
      <c r="I2314" s="163" t="s">
        <v>5929</v>
      </c>
      <c r="J2314" s="163" t="s">
        <v>5929</v>
      </c>
      <c r="K2314" s="163" t="s">
        <v>5492</v>
      </c>
      <c r="L2314" s="163" t="s">
        <v>5930</v>
      </c>
      <c r="M2314" s="167">
        <v>45866</v>
      </c>
      <c r="N2314" s="167" t="s">
        <v>5902</v>
      </c>
      <c r="O2314" s="167" t="s">
        <v>5903</v>
      </c>
      <c r="P2314" s="163">
        <v>80</v>
      </c>
      <c r="Q2314" s="174">
        <v>8000</v>
      </c>
      <c r="R2314" s="175">
        <v>0.09411765</v>
      </c>
      <c r="S2314" s="176">
        <v>640</v>
      </c>
      <c r="T2314" s="164">
        <v>102400</v>
      </c>
      <c r="U2314" s="164">
        <v>10240</v>
      </c>
      <c r="V2314" s="177">
        <v>0.1</v>
      </c>
      <c r="W2314" s="164">
        <v>51200</v>
      </c>
      <c r="X2314" s="160">
        <v>0.5</v>
      </c>
      <c r="Y2314" s="164">
        <v>30720</v>
      </c>
      <c r="Z2314" s="177">
        <v>0.3</v>
      </c>
      <c r="AA2314" s="164">
        <v>20480</v>
      </c>
      <c r="AB2314" s="160">
        <v>0.2</v>
      </c>
      <c r="AC2314" s="164">
        <v>40960</v>
      </c>
      <c r="AD2314" s="202">
        <v>0.4</v>
      </c>
      <c r="AE2314" s="147">
        <v>10240</v>
      </c>
      <c r="AF2314" s="182"/>
      <c r="AH2314" s="34" t="s">
        <v>5496</v>
      </c>
    </row>
    <row r="2315" s="114" customFormat="1" ht="72" spans="1:34">
      <c r="A2315" s="37">
        <v>251</v>
      </c>
      <c r="B2315" s="37" t="s">
        <v>52</v>
      </c>
      <c r="C2315" s="37" t="s">
        <v>5001</v>
      </c>
      <c r="D2315" s="34" t="s">
        <v>5487</v>
      </c>
      <c r="E2315" s="163" t="s">
        <v>5488</v>
      </c>
      <c r="F2315" s="163" t="s">
        <v>5489</v>
      </c>
      <c r="G2315" s="34" t="s">
        <v>114</v>
      </c>
      <c r="H2315" s="166" t="s">
        <v>5931</v>
      </c>
      <c r="I2315" s="163" t="s">
        <v>5932</v>
      </c>
      <c r="J2315" s="163" t="s">
        <v>5932</v>
      </c>
      <c r="K2315" s="163" t="s">
        <v>5492</v>
      </c>
      <c r="L2315" s="163" t="s">
        <v>5933</v>
      </c>
      <c r="M2315" s="167">
        <v>45866</v>
      </c>
      <c r="N2315" s="167" t="s">
        <v>5902</v>
      </c>
      <c r="O2315" s="167" t="s">
        <v>5903</v>
      </c>
      <c r="P2315" s="163">
        <v>76</v>
      </c>
      <c r="Q2315" s="174">
        <v>8000</v>
      </c>
      <c r="R2315" s="175">
        <v>0.09411765</v>
      </c>
      <c r="S2315" s="176">
        <v>640</v>
      </c>
      <c r="T2315" s="164">
        <v>97280</v>
      </c>
      <c r="U2315" s="164">
        <v>9728</v>
      </c>
      <c r="V2315" s="177">
        <v>0.1</v>
      </c>
      <c r="W2315" s="164">
        <v>48640</v>
      </c>
      <c r="X2315" s="160">
        <v>0.5</v>
      </c>
      <c r="Y2315" s="164">
        <v>29184</v>
      </c>
      <c r="Z2315" s="177">
        <v>0.3</v>
      </c>
      <c r="AA2315" s="164">
        <v>19456</v>
      </c>
      <c r="AB2315" s="160">
        <v>0.2</v>
      </c>
      <c r="AC2315" s="164">
        <v>38912</v>
      </c>
      <c r="AD2315" s="202">
        <v>0.4</v>
      </c>
      <c r="AE2315" s="147">
        <v>9728</v>
      </c>
      <c r="AF2315" s="182"/>
      <c r="AH2315" s="34" t="s">
        <v>5496</v>
      </c>
    </row>
    <row r="2316" s="114" customFormat="1" ht="60" spans="1:34">
      <c r="A2316" s="37">
        <v>252</v>
      </c>
      <c r="B2316" s="37" t="s">
        <v>52</v>
      </c>
      <c r="C2316" s="37" t="s">
        <v>5001</v>
      </c>
      <c r="D2316" s="34" t="s">
        <v>5487</v>
      </c>
      <c r="E2316" s="163" t="s">
        <v>5488</v>
      </c>
      <c r="F2316" s="163" t="s">
        <v>5489</v>
      </c>
      <c r="G2316" s="34" t="s">
        <v>114</v>
      </c>
      <c r="H2316" s="166" t="s">
        <v>5934</v>
      </c>
      <c r="I2316" s="163" t="s">
        <v>5935</v>
      </c>
      <c r="J2316" s="163" t="s">
        <v>5935</v>
      </c>
      <c r="K2316" s="163" t="s">
        <v>5492</v>
      </c>
      <c r="L2316" s="163" t="s">
        <v>5930</v>
      </c>
      <c r="M2316" s="167">
        <v>45866</v>
      </c>
      <c r="N2316" s="167" t="s">
        <v>5902</v>
      </c>
      <c r="O2316" s="167" t="s">
        <v>5903</v>
      </c>
      <c r="P2316" s="163">
        <v>15</v>
      </c>
      <c r="Q2316" s="174">
        <v>8000</v>
      </c>
      <c r="R2316" s="175">
        <v>0.09411765</v>
      </c>
      <c r="S2316" s="176">
        <v>640</v>
      </c>
      <c r="T2316" s="164">
        <v>19200</v>
      </c>
      <c r="U2316" s="164">
        <v>1920</v>
      </c>
      <c r="V2316" s="177">
        <v>0.1</v>
      </c>
      <c r="W2316" s="164">
        <v>9600</v>
      </c>
      <c r="X2316" s="160">
        <v>0.5</v>
      </c>
      <c r="Y2316" s="164">
        <v>5760</v>
      </c>
      <c r="Z2316" s="177">
        <v>0.3</v>
      </c>
      <c r="AA2316" s="164">
        <v>3840</v>
      </c>
      <c r="AB2316" s="160">
        <v>0.2</v>
      </c>
      <c r="AC2316" s="164">
        <v>7680</v>
      </c>
      <c r="AD2316" s="202">
        <v>0.4</v>
      </c>
      <c r="AE2316" s="147">
        <v>1920</v>
      </c>
      <c r="AF2316" s="182"/>
      <c r="AH2316" s="34" t="s">
        <v>5496</v>
      </c>
    </row>
    <row r="2317" s="114" customFormat="1" ht="72" spans="1:34">
      <c r="A2317" s="37">
        <v>253</v>
      </c>
      <c r="B2317" s="37" t="s">
        <v>52</v>
      </c>
      <c r="C2317" s="37" t="s">
        <v>5001</v>
      </c>
      <c r="D2317" s="34" t="s">
        <v>5487</v>
      </c>
      <c r="E2317" s="163" t="s">
        <v>5488</v>
      </c>
      <c r="F2317" s="163" t="s">
        <v>5489</v>
      </c>
      <c r="G2317" s="34" t="s">
        <v>114</v>
      </c>
      <c r="H2317" s="166" t="s">
        <v>5936</v>
      </c>
      <c r="I2317" s="163" t="s">
        <v>5937</v>
      </c>
      <c r="J2317" s="163" t="s">
        <v>5937</v>
      </c>
      <c r="K2317" s="163" t="s">
        <v>5492</v>
      </c>
      <c r="L2317" s="163" t="s">
        <v>5933</v>
      </c>
      <c r="M2317" s="167">
        <v>45866</v>
      </c>
      <c r="N2317" s="167" t="s">
        <v>5902</v>
      </c>
      <c r="O2317" s="167" t="s">
        <v>5903</v>
      </c>
      <c r="P2317" s="163">
        <v>80</v>
      </c>
      <c r="Q2317" s="174">
        <v>8000</v>
      </c>
      <c r="R2317" s="175">
        <v>0.09411765</v>
      </c>
      <c r="S2317" s="176">
        <v>640</v>
      </c>
      <c r="T2317" s="164">
        <v>102400</v>
      </c>
      <c r="U2317" s="164">
        <v>10240</v>
      </c>
      <c r="V2317" s="177">
        <v>0.1</v>
      </c>
      <c r="W2317" s="164">
        <v>51200</v>
      </c>
      <c r="X2317" s="160">
        <v>0.5</v>
      </c>
      <c r="Y2317" s="164">
        <v>30720</v>
      </c>
      <c r="Z2317" s="177">
        <v>0.3</v>
      </c>
      <c r="AA2317" s="164">
        <v>20480</v>
      </c>
      <c r="AB2317" s="160">
        <v>0.2</v>
      </c>
      <c r="AC2317" s="164">
        <v>40960</v>
      </c>
      <c r="AD2317" s="202">
        <v>0.4</v>
      </c>
      <c r="AE2317" s="147">
        <v>10240</v>
      </c>
      <c r="AF2317" s="182"/>
      <c r="AH2317" s="34" t="s">
        <v>5496</v>
      </c>
    </row>
    <row r="2318" s="114" customFormat="1" ht="84" spans="1:34">
      <c r="A2318" s="37">
        <v>254</v>
      </c>
      <c r="B2318" s="37" t="s">
        <v>52</v>
      </c>
      <c r="C2318" s="37" t="s">
        <v>5022</v>
      </c>
      <c r="D2318" s="34" t="s">
        <v>5487</v>
      </c>
      <c r="E2318" s="163" t="s">
        <v>5488</v>
      </c>
      <c r="F2318" s="163" t="s">
        <v>5489</v>
      </c>
      <c r="G2318" s="34" t="s">
        <v>114</v>
      </c>
      <c r="H2318" s="166" t="s">
        <v>5938</v>
      </c>
      <c r="I2318" s="163" t="s">
        <v>5939</v>
      </c>
      <c r="J2318" s="163" t="s">
        <v>5939</v>
      </c>
      <c r="K2318" s="163" t="s">
        <v>5492</v>
      </c>
      <c r="L2318" s="163" t="s">
        <v>5940</v>
      </c>
      <c r="M2318" s="167">
        <v>45863</v>
      </c>
      <c r="N2318" s="167" t="s">
        <v>5902</v>
      </c>
      <c r="O2318" s="167" t="s">
        <v>5903</v>
      </c>
      <c r="P2318" s="163">
        <v>9</v>
      </c>
      <c r="Q2318" s="174">
        <v>8000</v>
      </c>
      <c r="R2318" s="175">
        <v>0.05128205</v>
      </c>
      <c r="S2318" s="176">
        <v>400</v>
      </c>
      <c r="T2318" s="164">
        <v>7200</v>
      </c>
      <c r="U2318" s="164">
        <v>720</v>
      </c>
      <c r="V2318" s="177">
        <v>0.1</v>
      </c>
      <c r="W2318" s="164">
        <v>3600</v>
      </c>
      <c r="X2318" s="160">
        <v>0.5</v>
      </c>
      <c r="Y2318" s="164">
        <v>2160</v>
      </c>
      <c r="Z2318" s="177">
        <v>0.3</v>
      </c>
      <c r="AA2318" s="164">
        <v>1440</v>
      </c>
      <c r="AB2318" s="160">
        <v>0.2</v>
      </c>
      <c r="AC2318" s="164">
        <v>2880</v>
      </c>
      <c r="AD2318" s="202">
        <v>0.4</v>
      </c>
      <c r="AE2318" s="147">
        <v>720</v>
      </c>
      <c r="AF2318" s="182"/>
      <c r="AH2318" s="34" t="s">
        <v>5496</v>
      </c>
    </row>
    <row r="2319" s="114" customFormat="1" ht="60" spans="1:34">
      <c r="A2319" s="37">
        <v>255</v>
      </c>
      <c r="B2319" s="37" t="s">
        <v>52</v>
      </c>
      <c r="C2319" s="37" t="s">
        <v>5362</v>
      </c>
      <c r="D2319" s="34" t="s">
        <v>5487</v>
      </c>
      <c r="E2319" s="163" t="s">
        <v>5488</v>
      </c>
      <c r="F2319" s="163" t="s">
        <v>5489</v>
      </c>
      <c r="G2319" s="34" t="s">
        <v>114</v>
      </c>
      <c r="H2319" s="166" t="s">
        <v>5941</v>
      </c>
      <c r="I2319" s="163" t="s">
        <v>5829</v>
      </c>
      <c r="J2319" s="163" t="s">
        <v>5829</v>
      </c>
      <c r="K2319" s="163" t="s">
        <v>5492</v>
      </c>
      <c r="L2319" s="163" t="s">
        <v>5830</v>
      </c>
      <c r="M2319" s="167">
        <v>45867</v>
      </c>
      <c r="N2319" s="167" t="s">
        <v>5902</v>
      </c>
      <c r="O2319" s="167" t="s">
        <v>5903</v>
      </c>
      <c r="P2319" s="163">
        <v>6.4</v>
      </c>
      <c r="Q2319" s="174">
        <v>8000</v>
      </c>
      <c r="R2319" s="175">
        <v>0.08421053</v>
      </c>
      <c r="S2319" s="176">
        <v>640</v>
      </c>
      <c r="T2319" s="164">
        <v>4096</v>
      </c>
      <c r="U2319" s="164">
        <v>409.6</v>
      </c>
      <c r="V2319" s="177">
        <v>0.1</v>
      </c>
      <c r="W2319" s="164">
        <v>2048</v>
      </c>
      <c r="X2319" s="160">
        <v>0.5</v>
      </c>
      <c r="Y2319" s="164">
        <v>1228.8</v>
      </c>
      <c r="Z2319" s="177">
        <v>0.3</v>
      </c>
      <c r="AA2319" s="164">
        <v>819.2</v>
      </c>
      <c r="AB2319" s="160">
        <v>0.2</v>
      </c>
      <c r="AC2319" s="164">
        <v>1638.4</v>
      </c>
      <c r="AD2319" s="202">
        <v>0.4</v>
      </c>
      <c r="AE2319" s="147">
        <v>409.6</v>
      </c>
      <c r="AF2319" s="182"/>
      <c r="AH2319" s="34" t="s">
        <v>5496</v>
      </c>
    </row>
    <row r="2320" s="114" customFormat="1" ht="60" spans="1:34">
      <c r="A2320" s="37">
        <v>256</v>
      </c>
      <c r="B2320" s="37" t="s">
        <v>52</v>
      </c>
      <c r="C2320" s="37" t="s">
        <v>5029</v>
      </c>
      <c r="D2320" s="34" t="s">
        <v>5487</v>
      </c>
      <c r="E2320" s="163" t="s">
        <v>5488</v>
      </c>
      <c r="F2320" s="163" t="s">
        <v>5489</v>
      </c>
      <c r="G2320" s="34" t="s">
        <v>114</v>
      </c>
      <c r="H2320" s="166" t="s">
        <v>5942</v>
      </c>
      <c r="I2320" s="163" t="s">
        <v>5943</v>
      </c>
      <c r="J2320" s="163" t="s">
        <v>5943</v>
      </c>
      <c r="K2320" s="163" t="s">
        <v>5492</v>
      </c>
      <c r="L2320" s="163" t="s">
        <v>5944</v>
      </c>
      <c r="M2320" s="167">
        <v>45867</v>
      </c>
      <c r="N2320" s="167" t="s">
        <v>1365</v>
      </c>
      <c r="O2320" s="167" t="s">
        <v>2638</v>
      </c>
      <c r="P2320" s="163">
        <v>66</v>
      </c>
      <c r="Q2320" s="174">
        <v>8000</v>
      </c>
      <c r="R2320" s="175">
        <v>0.08888889</v>
      </c>
      <c r="S2320" s="176">
        <v>640</v>
      </c>
      <c r="T2320" s="164">
        <v>42240</v>
      </c>
      <c r="U2320" s="164">
        <v>4224</v>
      </c>
      <c r="V2320" s="177">
        <v>0.1</v>
      </c>
      <c r="W2320" s="164">
        <v>21120</v>
      </c>
      <c r="X2320" s="160">
        <v>0.5</v>
      </c>
      <c r="Y2320" s="164">
        <v>0</v>
      </c>
      <c r="Z2320" s="177">
        <v>0</v>
      </c>
      <c r="AA2320" s="164">
        <v>21120</v>
      </c>
      <c r="AB2320" s="160">
        <v>0.5</v>
      </c>
      <c r="AC2320" s="164">
        <v>16896</v>
      </c>
      <c r="AD2320" s="202">
        <v>0.4</v>
      </c>
      <c r="AE2320" s="147">
        <v>4224</v>
      </c>
      <c r="AF2320" s="182"/>
      <c r="AH2320" s="34" t="s">
        <v>5496</v>
      </c>
    </row>
    <row r="2321" s="114" customFormat="1" ht="156" spans="1:34">
      <c r="A2321" s="37">
        <v>257</v>
      </c>
      <c r="B2321" s="37" t="s">
        <v>52</v>
      </c>
      <c r="C2321" s="37" t="s">
        <v>5362</v>
      </c>
      <c r="D2321" s="34" t="s">
        <v>5487</v>
      </c>
      <c r="E2321" s="163" t="s">
        <v>5488</v>
      </c>
      <c r="F2321" s="163" t="s">
        <v>5489</v>
      </c>
      <c r="G2321" s="34" t="s">
        <v>114</v>
      </c>
      <c r="H2321" s="166" t="s">
        <v>5945</v>
      </c>
      <c r="I2321" s="163" t="s">
        <v>5946</v>
      </c>
      <c r="J2321" s="163" t="s">
        <v>5946</v>
      </c>
      <c r="K2321" s="163" t="s">
        <v>5492</v>
      </c>
      <c r="L2321" s="163" t="s">
        <v>5947</v>
      </c>
      <c r="M2321" s="167">
        <v>45867</v>
      </c>
      <c r="N2321" s="167" t="s">
        <v>5882</v>
      </c>
      <c r="O2321" s="167" t="s">
        <v>2642</v>
      </c>
      <c r="P2321" s="163">
        <v>15.3</v>
      </c>
      <c r="Q2321" s="174">
        <v>8000</v>
      </c>
      <c r="R2321" s="175">
        <v>0.06951872</v>
      </c>
      <c r="S2321" s="176">
        <v>520</v>
      </c>
      <c r="T2321" s="164">
        <v>15912</v>
      </c>
      <c r="U2321" s="164">
        <v>1591.2</v>
      </c>
      <c r="V2321" s="177">
        <v>0.1</v>
      </c>
      <c r="W2321" s="164">
        <v>7956</v>
      </c>
      <c r="X2321" s="160">
        <v>0.5</v>
      </c>
      <c r="Y2321" s="164">
        <v>4773.6</v>
      </c>
      <c r="Z2321" s="177">
        <v>0.3</v>
      </c>
      <c r="AA2321" s="164">
        <v>3182.4</v>
      </c>
      <c r="AB2321" s="160">
        <v>0.2</v>
      </c>
      <c r="AC2321" s="164">
        <v>6364.8</v>
      </c>
      <c r="AD2321" s="202">
        <v>0.4</v>
      </c>
      <c r="AE2321" s="147">
        <v>1591.2</v>
      </c>
      <c r="AF2321" s="182"/>
      <c r="AH2321" s="34" t="s">
        <v>5496</v>
      </c>
    </row>
    <row r="2322" s="114" customFormat="1" ht="96" spans="1:34">
      <c r="A2322" s="37">
        <v>258</v>
      </c>
      <c r="B2322" s="37" t="s">
        <v>52</v>
      </c>
      <c r="C2322" s="37" t="s">
        <v>5001</v>
      </c>
      <c r="D2322" s="34" t="s">
        <v>5487</v>
      </c>
      <c r="E2322" s="163" t="s">
        <v>5488</v>
      </c>
      <c r="F2322" s="163" t="s">
        <v>5489</v>
      </c>
      <c r="G2322" s="34" t="s">
        <v>114</v>
      </c>
      <c r="H2322" s="166" t="s">
        <v>5948</v>
      </c>
      <c r="I2322" s="163" t="s">
        <v>5949</v>
      </c>
      <c r="J2322" s="163" t="s">
        <v>5949</v>
      </c>
      <c r="K2322" s="163" t="s">
        <v>5950</v>
      </c>
      <c r="L2322" s="163" t="s">
        <v>5951</v>
      </c>
      <c r="M2322" s="167">
        <v>45868</v>
      </c>
      <c r="N2322" s="167" t="s">
        <v>5882</v>
      </c>
      <c r="O2322" s="167" t="s">
        <v>2642</v>
      </c>
      <c r="P2322" s="163">
        <v>80</v>
      </c>
      <c r="Q2322" s="174">
        <v>8000</v>
      </c>
      <c r="R2322" s="175">
        <v>0.09411765</v>
      </c>
      <c r="S2322" s="176">
        <v>640</v>
      </c>
      <c r="T2322" s="164">
        <v>102400</v>
      </c>
      <c r="U2322" s="164">
        <v>10240</v>
      </c>
      <c r="V2322" s="177">
        <v>0.1</v>
      </c>
      <c r="W2322" s="164">
        <v>51200</v>
      </c>
      <c r="X2322" s="160">
        <v>0.5</v>
      </c>
      <c r="Y2322" s="164">
        <v>30720</v>
      </c>
      <c r="Z2322" s="177">
        <v>0.3</v>
      </c>
      <c r="AA2322" s="164">
        <v>20480</v>
      </c>
      <c r="AB2322" s="160">
        <v>0.2</v>
      </c>
      <c r="AC2322" s="164">
        <v>40960</v>
      </c>
      <c r="AD2322" s="202">
        <v>0.4</v>
      </c>
      <c r="AE2322" s="147">
        <v>10240</v>
      </c>
      <c r="AF2322" s="182"/>
      <c r="AH2322" s="34" t="s">
        <v>5496</v>
      </c>
    </row>
    <row r="2323" s="114" customFormat="1" ht="60" spans="1:34">
      <c r="A2323" s="37">
        <v>259</v>
      </c>
      <c r="B2323" s="37" t="s">
        <v>52</v>
      </c>
      <c r="C2323" s="37" t="s">
        <v>5029</v>
      </c>
      <c r="D2323" s="34" t="s">
        <v>5487</v>
      </c>
      <c r="E2323" s="163" t="s">
        <v>5488</v>
      </c>
      <c r="F2323" s="163" t="s">
        <v>5489</v>
      </c>
      <c r="G2323" s="34" t="s">
        <v>114</v>
      </c>
      <c r="H2323" s="166" t="s">
        <v>5952</v>
      </c>
      <c r="I2323" s="163" t="s">
        <v>5953</v>
      </c>
      <c r="J2323" s="163" t="s">
        <v>5953</v>
      </c>
      <c r="K2323" s="163" t="s">
        <v>5492</v>
      </c>
      <c r="L2323" s="163" t="s">
        <v>5749</v>
      </c>
      <c r="M2323" s="167">
        <v>45868</v>
      </c>
      <c r="N2323" s="167" t="s">
        <v>5882</v>
      </c>
      <c r="O2323" s="167" t="s">
        <v>2642</v>
      </c>
      <c r="P2323" s="163">
        <v>10</v>
      </c>
      <c r="Q2323" s="174">
        <v>8000</v>
      </c>
      <c r="R2323" s="175">
        <v>0.06951872</v>
      </c>
      <c r="S2323" s="176">
        <v>520</v>
      </c>
      <c r="T2323" s="164">
        <v>10400</v>
      </c>
      <c r="U2323" s="164">
        <v>1040</v>
      </c>
      <c r="V2323" s="177">
        <v>0.1</v>
      </c>
      <c r="W2323" s="164">
        <v>5200</v>
      </c>
      <c r="X2323" s="160">
        <v>0.5</v>
      </c>
      <c r="Y2323" s="164">
        <v>0</v>
      </c>
      <c r="Z2323" s="177">
        <v>0</v>
      </c>
      <c r="AA2323" s="164">
        <v>5200</v>
      </c>
      <c r="AB2323" s="160">
        <v>0.5</v>
      </c>
      <c r="AC2323" s="164">
        <v>4160</v>
      </c>
      <c r="AD2323" s="202">
        <v>0.4</v>
      </c>
      <c r="AE2323" s="147">
        <v>1040</v>
      </c>
      <c r="AF2323" s="182"/>
      <c r="AH2323" s="34" t="s">
        <v>5496</v>
      </c>
    </row>
    <row r="2324" s="114" customFormat="1" ht="72" spans="1:34">
      <c r="A2324" s="37">
        <v>260</v>
      </c>
      <c r="B2324" s="37" t="s">
        <v>52</v>
      </c>
      <c r="C2324" s="37" t="s">
        <v>5362</v>
      </c>
      <c r="D2324" s="34" t="s">
        <v>5487</v>
      </c>
      <c r="E2324" s="163" t="s">
        <v>5488</v>
      </c>
      <c r="F2324" s="163" t="s">
        <v>5489</v>
      </c>
      <c r="G2324" s="34" t="s">
        <v>114</v>
      </c>
      <c r="H2324" s="166" t="s">
        <v>5954</v>
      </c>
      <c r="I2324" s="163" t="s">
        <v>5955</v>
      </c>
      <c r="J2324" s="163" t="s">
        <v>5955</v>
      </c>
      <c r="K2324" s="163" t="s">
        <v>5837</v>
      </c>
      <c r="L2324" s="163" t="s">
        <v>5956</v>
      </c>
      <c r="M2324" s="167">
        <v>45867</v>
      </c>
      <c r="N2324" s="167" t="s">
        <v>5882</v>
      </c>
      <c r="O2324" s="167" t="s">
        <v>2642</v>
      </c>
      <c r="P2324" s="163">
        <v>17.4</v>
      </c>
      <c r="Q2324" s="174">
        <v>8000</v>
      </c>
      <c r="R2324" s="175">
        <v>0.06951872</v>
      </c>
      <c r="S2324" s="176">
        <v>520</v>
      </c>
      <c r="T2324" s="164">
        <v>18096</v>
      </c>
      <c r="U2324" s="164">
        <v>1809.6</v>
      </c>
      <c r="V2324" s="177">
        <v>0.1</v>
      </c>
      <c r="W2324" s="164">
        <v>9048</v>
      </c>
      <c r="X2324" s="160">
        <v>0.5</v>
      </c>
      <c r="Y2324" s="164">
        <v>5428.8</v>
      </c>
      <c r="Z2324" s="177">
        <v>0.3</v>
      </c>
      <c r="AA2324" s="164">
        <v>3619.2</v>
      </c>
      <c r="AB2324" s="160">
        <v>0.2</v>
      </c>
      <c r="AC2324" s="164">
        <v>7238.4</v>
      </c>
      <c r="AD2324" s="202">
        <v>0.4</v>
      </c>
      <c r="AE2324" s="147">
        <v>1809.6</v>
      </c>
      <c r="AF2324" s="182"/>
      <c r="AH2324" s="34" t="s">
        <v>5496</v>
      </c>
    </row>
    <row r="2325" s="114" customFormat="1" ht="60" spans="1:34">
      <c r="A2325" s="37">
        <v>261</v>
      </c>
      <c r="B2325" s="37" t="s">
        <v>52</v>
      </c>
      <c r="C2325" s="37" t="s">
        <v>5362</v>
      </c>
      <c r="D2325" s="34" t="s">
        <v>5487</v>
      </c>
      <c r="E2325" s="163" t="s">
        <v>5488</v>
      </c>
      <c r="F2325" s="163" t="s">
        <v>5489</v>
      </c>
      <c r="G2325" s="34" t="s">
        <v>114</v>
      </c>
      <c r="H2325" s="166" t="s">
        <v>5957</v>
      </c>
      <c r="I2325" s="163" t="s">
        <v>5829</v>
      </c>
      <c r="J2325" s="163" t="s">
        <v>5829</v>
      </c>
      <c r="K2325" s="163" t="s">
        <v>5492</v>
      </c>
      <c r="L2325" s="163" t="s">
        <v>5958</v>
      </c>
      <c r="M2325" s="167">
        <v>45867</v>
      </c>
      <c r="N2325" s="167" t="s">
        <v>5882</v>
      </c>
      <c r="O2325" s="167" t="s">
        <v>2642</v>
      </c>
      <c r="P2325" s="163">
        <v>41.3</v>
      </c>
      <c r="Q2325" s="174">
        <v>8000</v>
      </c>
      <c r="R2325" s="175">
        <v>0.06951872</v>
      </c>
      <c r="S2325" s="176">
        <v>520</v>
      </c>
      <c r="T2325" s="164">
        <v>42952</v>
      </c>
      <c r="U2325" s="164">
        <v>4295.2</v>
      </c>
      <c r="V2325" s="177">
        <v>0.1</v>
      </c>
      <c r="W2325" s="164">
        <v>21476</v>
      </c>
      <c r="X2325" s="160">
        <v>0.5</v>
      </c>
      <c r="Y2325" s="164">
        <v>12885.6</v>
      </c>
      <c r="Z2325" s="177">
        <v>0.3</v>
      </c>
      <c r="AA2325" s="164">
        <v>8590.4</v>
      </c>
      <c r="AB2325" s="160">
        <v>0.2</v>
      </c>
      <c r="AC2325" s="164">
        <v>17180.8</v>
      </c>
      <c r="AD2325" s="202">
        <v>0.4</v>
      </c>
      <c r="AE2325" s="147">
        <v>4295.2</v>
      </c>
      <c r="AF2325" s="182"/>
      <c r="AH2325" s="34" t="s">
        <v>5496</v>
      </c>
    </row>
    <row r="2326" s="114" customFormat="1" ht="60" spans="1:34">
      <c r="A2326" s="37">
        <v>262</v>
      </c>
      <c r="B2326" s="37" t="s">
        <v>52</v>
      </c>
      <c r="C2326" s="37" t="s">
        <v>5029</v>
      </c>
      <c r="D2326" s="34" t="s">
        <v>5487</v>
      </c>
      <c r="E2326" s="163" t="s">
        <v>5488</v>
      </c>
      <c r="F2326" s="163" t="s">
        <v>5489</v>
      </c>
      <c r="G2326" s="34" t="s">
        <v>114</v>
      </c>
      <c r="H2326" s="166" t="s">
        <v>5959</v>
      </c>
      <c r="I2326" s="163" t="s">
        <v>5953</v>
      </c>
      <c r="J2326" s="163" t="s">
        <v>5953</v>
      </c>
      <c r="K2326" s="163" t="s">
        <v>5492</v>
      </c>
      <c r="L2326" s="163" t="s">
        <v>5960</v>
      </c>
      <c r="M2326" s="167">
        <v>45868</v>
      </c>
      <c r="N2326" s="167" t="s">
        <v>5882</v>
      </c>
      <c r="O2326" s="167" t="s">
        <v>2642</v>
      </c>
      <c r="P2326" s="163">
        <v>55</v>
      </c>
      <c r="Q2326" s="174">
        <v>8000</v>
      </c>
      <c r="R2326" s="175">
        <v>0.08888889</v>
      </c>
      <c r="S2326" s="176">
        <v>640</v>
      </c>
      <c r="T2326" s="164">
        <v>35200</v>
      </c>
      <c r="U2326" s="164">
        <v>3520</v>
      </c>
      <c r="V2326" s="177">
        <v>0.1</v>
      </c>
      <c r="W2326" s="164">
        <v>17600</v>
      </c>
      <c r="X2326" s="160">
        <v>0.5</v>
      </c>
      <c r="Y2326" s="164">
        <v>0</v>
      </c>
      <c r="Z2326" s="177">
        <v>0</v>
      </c>
      <c r="AA2326" s="164">
        <v>17600</v>
      </c>
      <c r="AB2326" s="160">
        <v>0.5</v>
      </c>
      <c r="AC2326" s="164">
        <v>14080</v>
      </c>
      <c r="AD2326" s="202">
        <v>0.4</v>
      </c>
      <c r="AE2326" s="147">
        <v>3520</v>
      </c>
      <c r="AF2326" s="182"/>
      <c r="AH2326" s="34" t="s">
        <v>5496</v>
      </c>
    </row>
    <row r="2327" s="114" customFormat="1" ht="72" spans="1:34">
      <c r="A2327" s="37">
        <v>263</v>
      </c>
      <c r="B2327" s="37" t="s">
        <v>52</v>
      </c>
      <c r="C2327" s="37" t="s">
        <v>5029</v>
      </c>
      <c r="D2327" s="34" t="s">
        <v>5487</v>
      </c>
      <c r="E2327" s="163" t="s">
        <v>5488</v>
      </c>
      <c r="F2327" s="163" t="s">
        <v>5489</v>
      </c>
      <c r="G2327" s="34" t="s">
        <v>114</v>
      </c>
      <c r="H2327" s="166" t="s">
        <v>5961</v>
      </c>
      <c r="I2327" s="163" t="s">
        <v>5962</v>
      </c>
      <c r="J2327" s="163" t="s">
        <v>5962</v>
      </c>
      <c r="K2327" s="163" t="s">
        <v>5492</v>
      </c>
      <c r="L2327" s="163" t="s">
        <v>5963</v>
      </c>
      <c r="M2327" s="167">
        <v>45869</v>
      </c>
      <c r="N2327" s="167" t="s">
        <v>5964</v>
      </c>
      <c r="O2327" s="167" t="s">
        <v>5965</v>
      </c>
      <c r="P2327" s="163">
        <v>214</v>
      </c>
      <c r="Q2327" s="174">
        <v>8000</v>
      </c>
      <c r="R2327" s="175">
        <v>0.08888889</v>
      </c>
      <c r="S2327" s="176">
        <v>640</v>
      </c>
      <c r="T2327" s="164">
        <v>136960</v>
      </c>
      <c r="U2327" s="164">
        <v>13696</v>
      </c>
      <c r="V2327" s="177">
        <v>0.1</v>
      </c>
      <c r="W2327" s="164">
        <v>68480</v>
      </c>
      <c r="X2327" s="160">
        <v>0.5</v>
      </c>
      <c r="Y2327" s="164">
        <v>0</v>
      </c>
      <c r="Z2327" s="177">
        <v>0</v>
      </c>
      <c r="AA2327" s="164">
        <v>68480</v>
      </c>
      <c r="AB2327" s="160">
        <v>0.5</v>
      </c>
      <c r="AC2327" s="164">
        <v>54784</v>
      </c>
      <c r="AD2327" s="202">
        <v>0.4</v>
      </c>
      <c r="AE2327" s="147">
        <v>13696</v>
      </c>
      <c r="AF2327" s="182"/>
      <c r="AH2327" s="34" t="s">
        <v>5496</v>
      </c>
    </row>
    <row r="2328" s="114" customFormat="1" ht="60" spans="1:34">
      <c r="A2328" s="37">
        <v>264</v>
      </c>
      <c r="B2328" s="37" t="s">
        <v>52</v>
      </c>
      <c r="C2328" s="37" t="s">
        <v>5001</v>
      </c>
      <c r="D2328" s="34" t="s">
        <v>5487</v>
      </c>
      <c r="E2328" s="163" t="s">
        <v>5488</v>
      </c>
      <c r="F2328" s="163" t="s">
        <v>5489</v>
      </c>
      <c r="G2328" s="34" t="s">
        <v>114</v>
      </c>
      <c r="H2328" s="166" t="s">
        <v>5966</v>
      </c>
      <c r="I2328" s="163" t="s">
        <v>5967</v>
      </c>
      <c r="J2328" s="163" t="s">
        <v>5967</v>
      </c>
      <c r="K2328" s="163" t="s">
        <v>5492</v>
      </c>
      <c r="L2328" s="163" t="s">
        <v>5968</v>
      </c>
      <c r="M2328" s="167">
        <v>45868</v>
      </c>
      <c r="N2328" s="167" t="s">
        <v>5964</v>
      </c>
      <c r="O2328" s="167" t="s">
        <v>5965</v>
      </c>
      <c r="P2328" s="163">
        <v>133</v>
      </c>
      <c r="Q2328" s="174">
        <v>8000</v>
      </c>
      <c r="R2328" s="175">
        <v>0.09411765</v>
      </c>
      <c r="S2328" s="176">
        <v>640</v>
      </c>
      <c r="T2328" s="164">
        <v>170240</v>
      </c>
      <c r="U2328" s="164">
        <v>17024</v>
      </c>
      <c r="V2328" s="177">
        <v>0.1</v>
      </c>
      <c r="W2328" s="164">
        <v>85120</v>
      </c>
      <c r="X2328" s="160">
        <v>0.5</v>
      </c>
      <c r="Y2328" s="164">
        <v>51072</v>
      </c>
      <c r="Z2328" s="177">
        <v>0.3</v>
      </c>
      <c r="AA2328" s="164">
        <v>34048</v>
      </c>
      <c r="AB2328" s="160">
        <v>0.2</v>
      </c>
      <c r="AC2328" s="164">
        <v>68096</v>
      </c>
      <c r="AD2328" s="202">
        <v>0.4</v>
      </c>
      <c r="AE2328" s="147">
        <v>17024</v>
      </c>
      <c r="AF2328" s="182"/>
      <c r="AH2328" s="34" t="s">
        <v>5496</v>
      </c>
    </row>
    <row r="2329" s="114" customFormat="1" ht="72" spans="1:34">
      <c r="A2329" s="37">
        <v>265</v>
      </c>
      <c r="B2329" s="37" t="s">
        <v>52</v>
      </c>
      <c r="C2329" s="37" t="s">
        <v>5001</v>
      </c>
      <c r="D2329" s="34" t="s">
        <v>5487</v>
      </c>
      <c r="E2329" s="163" t="s">
        <v>5488</v>
      </c>
      <c r="F2329" s="163" t="s">
        <v>5489</v>
      </c>
      <c r="G2329" s="34" t="s">
        <v>114</v>
      </c>
      <c r="H2329" s="166" t="s">
        <v>5969</v>
      </c>
      <c r="I2329" s="163" t="s">
        <v>5970</v>
      </c>
      <c r="J2329" s="163" t="s">
        <v>5970</v>
      </c>
      <c r="K2329" s="163" t="s">
        <v>5492</v>
      </c>
      <c r="L2329" s="163" t="s">
        <v>5971</v>
      </c>
      <c r="M2329" s="167">
        <v>45868</v>
      </c>
      <c r="N2329" s="167" t="s">
        <v>5882</v>
      </c>
      <c r="O2329" s="167" t="s">
        <v>2642</v>
      </c>
      <c r="P2329" s="163">
        <v>188</v>
      </c>
      <c r="Q2329" s="174">
        <v>8000</v>
      </c>
      <c r="R2329" s="175">
        <v>0.09411765</v>
      </c>
      <c r="S2329" s="176">
        <v>640</v>
      </c>
      <c r="T2329" s="164">
        <v>240640</v>
      </c>
      <c r="U2329" s="164">
        <v>24064</v>
      </c>
      <c r="V2329" s="177">
        <v>0.1</v>
      </c>
      <c r="W2329" s="164">
        <v>120320</v>
      </c>
      <c r="X2329" s="160">
        <v>0.5</v>
      </c>
      <c r="Y2329" s="164">
        <v>72192</v>
      </c>
      <c r="Z2329" s="177">
        <v>0.3</v>
      </c>
      <c r="AA2329" s="164">
        <v>48128</v>
      </c>
      <c r="AB2329" s="160">
        <v>0.2</v>
      </c>
      <c r="AC2329" s="164">
        <v>96256</v>
      </c>
      <c r="AD2329" s="202">
        <v>0.4</v>
      </c>
      <c r="AE2329" s="147">
        <v>24064</v>
      </c>
      <c r="AF2329" s="182"/>
      <c r="AH2329" s="34" t="s">
        <v>5496</v>
      </c>
    </row>
    <row r="2330" s="114" customFormat="1" ht="60" spans="1:34">
      <c r="A2330" s="37">
        <v>266</v>
      </c>
      <c r="B2330" s="37" t="s">
        <v>52</v>
      </c>
      <c r="C2330" s="37" t="s">
        <v>5362</v>
      </c>
      <c r="D2330" s="34" t="s">
        <v>5487</v>
      </c>
      <c r="E2330" s="163" t="s">
        <v>5488</v>
      </c>
      <c r="F2330" s="163" t="s">
        <v>5489</v>
      </c>
      <c r="G2330" s="34" t="s">
        <v>114</v>
      </c>
      <c r="H2330" s="166" t="s">
        <v>5972</v>
      </c>
      <c r="I2330" s="163" t="s">
        <v>5778</v>
      </c>
      <c r="J2330" s="163" t="s">
        <v>5778</v>
      </c>
      <c r="K2330" s="163" t="s">
        <v>5492</v>
      </c>
      <c r="L2330" s="163" t="s">
        <v>5973</v>
      </c>
      <c r="M2330" s="167">
        <v>45870</v>
      </c>
      <c r="N2330" s="167" t="s">
        <v>5964</v>
      </c>
      <c r="O2330" s="167" t="s">
        <v>5965</v>
      </c>
      <c r="P2330" s="163">
        <v>51</v>
      </c>
      <c r="Q2330" s="174">
        <v>8000</v>
      </c>
      <c r="R2330" s="175">
        <v>0.06951872</v>
      </c>
      <c r="S2330" s="176">
        <v>520</v>
      </c>
      <c r="T2330" s="164">
        <v>53040</v>
      </c>
      <c r="U2330" s="164">
        <v>5304</v>
      </c>
      <c r="V2330" s="177">
        <v>0.1</v>
      </c>
      <c r="W2330" s="164">
        <v>26520</v>
      </c>
      <c r="X2330" s="160">
        <v>0.5</v>
      </c>
      <c r="Y2330" s="164">
        <v>15912</v>
      </c>
      <c r="Z2330" s="177">
        <v>0.3</v>
      </c>
      <c r="AA2330" s="164">
        <v>10608</v>
      </c>
      <c r="AB2330" s="160">
        <v>0.2</v>
      </c>
      <c r="AC2330" s="164">
        <v>21216</v>
      </c>
      <c r="AD2330" s="202">
        <v>0.4</v>
      </c>
      <c r="AE2330" s="147">
        <v>5304</v>
      </c>
      <c r="AF2330" s="182"/>
      <c r="AH2330" s="34" t="s">
        <v>5496</v>
      </c>
    </row>
    <row r="2331" s="114" customFormat="1" ht="72" spans="1:34">
      <c r="A2331" s="37">
        <v>267</v>
      </c>
      <c r="B2331" s="37" t="s">
        <v>52</v>
      </c>
      <c r="C2331" s="37" t="s">
        <v>5362</v>
      </c>
      <c r="D2331" s="34" t="s">
        <v>5487</v>
      </c>
      <c r="E2331" s="163" t="s">
        <v>5488</v>
      </c>
      <c r="F2331" s="163" t="s">
        <v>5489</v>
      </c>
      <c r="G2331" s="34" t="s">
        <v>114</v>
      </c>
      <c r="H2331" s="166" t="s">
        <v>5974</v>
      </c>
      <c r="I2331" s="163" t="s">
        <v>5975</v>
      </c>
      <c r="J2331" s="163" t="s">
        <v>5975</v>
      </c>
      <c r="K2331" s="163" t="s">
        <v>5492</v>
      </c>
      <c r="L2331" s="163" t="s">
        <v>5976</v>
      </c>
      <c r="M2331" s="167">
        <v>45870</v>
      </c>
      <c r="N2331" s="167" t="s">
        <v>5964</v>
      </c>
      <c r="O2331" s="167" t="s">
        <v>5965</v>
      </c>
      <c r="P2331" s="163">
        <v>29.4</v>
      </c>
      <c r="Q2331" s="174">
        <v>8000</v>
      </c>
      <c r="R2331" s="175">
        <v>0.06951872</v>
      </c>
      <c r="S2331" s="176">
        <v>520</v>
      </c>
      <c r="T2331" s="164">
        <v>30576</v>
      </c>
      <c r="U2331" s="164">
        <v>3057.6</v>
      </c>
      <c r="V2331" s="177">
        <v>0.1</v>
      </c>
      <c r="W2331" s="164">
        <v>15288</v>
      </c>
      <c r="X2331" s="160">
        <v>0.5</v>
      </c>
      <c r="Y2331" s="164">
        <v>9172.8</v>
      </c>
      <c r="Z2331" s="177">
        <v>0.3</v>
      </c>
      <c r="AA2331" s="164">
        <v>6115.2</v>
      </c>
      <c r="AB2331" s="160">
        <v>0.2</v>
      </c>
      <c r="AC2331" s="164">
        <v>12230.4</v>
      </c>
      <c r="AD2331" s="202">
        <v>0.4</v>
      </c>
      <c r="AE2331" s="147">
        <v>3057.6</v>
      </c>
      <c r="AF2331" s="182"/>
      <c r="AH2331" s="34" t="s">
        <v>5496</v>
      </c>
    </row>
    <row r="2332" s="114" customFormat="1" ht="84" spans="1:34">
      <c r="A2332" s="37">
        <v>268</v>
      </c>
      <c r="B2332" s="37" t="s">
        <v>52</v>
      </c>
      <c r="C2332" s="37" t="s">
        <v>5001</v>
      </c>
      <c r="D2332" s="34" t="s">
        <v>5487</v>
      </c>
      <c r="E2332" s="163" t="s">
        <v>5488</v>
      </c>
      <c r="F2332" s="163" t="s">
        <v>5489</v>
      </c>
      <c r="G2332" s="34" t="s">
        <v>114</v>
      </c>
      <c r="H2332" s="166" t="s">
        <v>5977</v>
      </c>
      <c r="I2332" s="163" t="s">
        <v>5978</v>
      </c>
      <c r="J2332" s="163" t="s">
        <v>5978</v>
      </c>
      <c r="K2332" s="163" t="s">
        <v>5492</v>
      </c>
      <c r="L2332" s="163" t="s">
        <v>5979</v>
      </c>
      <c r="M2332" s="167">
        <v>45869</v>
      </c>
      <c r="N2332" s="167" t="s">
        <v>5964</v>
      </c>
      <c r="O2332" s="167" t="s">
        <v>5965</v>
      </c>
      <c r="P2332" s="163">
        <v>114</v>
      </c>
      <c r="Q2332" s="174">
        <v>8000</v>
      </c>
      <c r="R2332" s="175">
        <v>0.09411765</v>
      </c>
      <c r="S2332" s="176">
        <v>640</v>
      </c>
      <c r="T2332" s="164">
        <v>145920</v>
      </c>
      <c r="U2332" s="164">
        <v>14592</v>
      </c>
      <c r="V2332" s="177">
        <v>0.1</v>
      </c>
      <c r="W2332" s="164">
        <v>72960</v>
      </c>
      <c r="X2332" s="160">
        <v>0.5</v>
      </c>
      <c r="Y2332" s="164">
        <v>43776</v>
      </c>
      <c r="Z2332" s="177">
        <v>0.3</v>
      </c>
      <c r="AA2332" s="164">
        <v>29184</v>
      </c>
      <c r="AB2332" s="160">
        <v>0.2</v>
      </c>
      <c r="AC2332" s="164">
        <v>58368</v>
      </c>
      <c r="AD2332" s="202">
        <v>0.4</v>
      </c>
      <c r="AE2332" s="147">
        <v>14592</v>
      </c>
      <c r="AF2332" s="182"/>
      <c r="AH2332" s="34" t="s">
        <v>5496</v>
      </c>
    </row>
    <row r="2333" s="114" customFormat="1" ht="108" spans="1:34">
      <c r="A2333" s="37">
        <v>269</v>
      </c>
      <c r="B2333" s="37" t="s">
        <v>52</v>
      </c>
      <c r="C2333" s="37" t="s">
        <v>5362</v>
      </c>
      <c r="D2333" s="34" t="s">
        <v>5487</v>
      </c>
      <c r="E2333" s="163" t="s">
        <v>5488</v>
      </c>
      <c r="F2333" s="163" t="s">
        <v>5489</v>
      </c>
      <c r="G2333" s="34" t="s">
        <v>114</v>
      </c>
      <c r="H2333" s="166" t="s">
        <v>5980</v>
      </c>
      <c r="I2333" s="163" t="s">
        <v>5981</v>
      </c>
      <c r="J2333" s="163" t="s">
        <v>5981</v>
      </c>
      <c r="K2333" s="163" t="s">
        <v>5492</v>
      </c>
      <c r="L2333" s="163" t="s">
        <v>5982</v>
      </c>
      <c r="M2333" s="167">
        <v>45870</v>
      </c>
      <c r="N2333" s="167" t="s">
        <v>5964</v>
      </c>
      <c r="O2333" s="167" t="s">
        <v>5965</v>
      </c>
      <c r="P2333" s="163">
        <v>46</v>
      </c>
      <c r="Q2333" s="174">
        <v>8000</v>
      </c>
      <c r="R2333" s="175">
        <v>0.06951872</v>
      </c>
      <c r="S2333" s="176">
        <v>520</v>
      </c>
      <c r="T2333" s="164">
        <v>47840</v>
      </c>
      <c r="U2333" s="164">
        <v>4784</v>
      </c>
      <c r="V2333" s="177">
        <v>0.1</v>
      </c>
      <c r="W2333" s="164">
        <v>23920</v>
      </c>
      <c r="X2333" s="160">
        <v>0.5</v>
      </c>
      <c r="Y2333" s="164">
        <v>14352</v>
      </c>
      <c r="Z2333" s="177">
        <v>0.3</v>
      </c>
      <c r="AA2333" s="164">
        <v>9568</v>
      </c>
      <c r="AB2333" s="160">
        <v>0.2</v>
      </c>
      <c r="AC2333" s="164">
        <v>19136</v>
      </c>
      <c r="AD2333" s="202">
        <v>0.4</v>
      </c>
      <c r="AE2333" s="147">
        <v>4784</v>
      </c>
      <c r="AF2333" s="182"/>
      <c r="AH2333" s="34" t="s">
        <v>5496</v>
      </c>
    </row>
    <row r="2334" s="114" customFormat="1" ht="84" spans="1:34">
      <c r="A2334" s="37">
        <v>270</v>
      </c>
      <c r="B2334" s="37" t="s">
        <v>52</v>
      </c>
      <c r="C2334" s="37" t="s">
        <v>5022</v>
      </c>
      <c r="D2334" s="34" t="s">
        <v>5487</v>
      </c>
      <c r="E2334" s="163" t="s">
        <v>5488</v>
      </c>
      <c r="F2334" s="163" t="s">
        <v>5489</v>
      </c>
      <c r="G2334" s="34" t="s">
        <v>114</v>
      </c>
      <c r="H2334" s="166" t="s">
        <v>5983</v>
      </c>
      <c r="I2334" s="163" t="s">
        <v>4363</v>
      </c>
      <c r="J2334" s="163" t="s">
        <v>4363</v>
      </c>
      <c r="K2334" s="163" t="s">
        <v>5492</v>
      </c>
      <c r="L2334" s="163" t="s">
        <v>5984</v>
      </c>
      <c r="M2334" s="167">
        <v>45870</v>
      </c>
      <c r="N2334" s="167" t="s">
        <v>5985</v>
      </c>
      <c r="O2334" s="167" t="s">
        <v>5986</v>
      </c>
      <c r="P2334" s="163">
        <v>10.5</v>
      </c>
      <c r="Q2334" s="174">
        <v>8000</v>
      </c>
      <c r="R2334" s="175">
        <v>0.05263158</v>
      </c>
      <c r="S2334" s="176">
        <v>400</v>
      </c>
      <c r="T2334" s="164">
        <v>8400</v>
      </c>
      <c r="U2334" s="164">
        <v>840</v>
      </c>
      <c r="V2334" s="177">
        <v>0.1</v>
      </c>
      <c r="W2334" s="164">
        <v>4200</v>
      </c>
      <c r="X2334" s="160">
        <v>0.5</v>
      </c>
      <c r="Y2334" s="164">
        <v>2520</v>
      </c>
      <c r="Z2334" s="177">
        <v>0.3</v>
      </c>
      <c r="AA2334" s="164">
        <v>1680</v>
      </c>
      <c r="AB2334" s="160">
        <v>0.2</v>
      </c>
      <c r="AC2334" s="164">
        <v>3360</v>
      </c>
      <c r="AD2334" s="202">
        <v>0.4</v>
      </c>
      <c r="AE2334" s="147">
        <v>840</v>
      </c>
      <c r="AF2334" s="182"/>
      <c r="AH2334" s="34" t="s">
        <v>5496</v>
      </c>
    </row>
    <row r="2335" s="114" customFormat="1" ht="60" spans="1:34">
      <c r="A2335" s="37">
        <v>271</v>
      </c>
      <c r="B2335" s="37" t="s">
        <v>52</v>
      </c>
      <c r="C2335" s="37" t="s">
        <v>5029</v>
      </c>
      <c r="D2335" s="34" t="s">
        <v>5487</v>
      </c>
      <c r="E2335" s="163" t="s">
        <v>5488</v>
      </c>
      <c r="F2335" s="163" t="s">
        <v>5489</v>
      </c>
      <c r="G2335" s="34" t="s">
        <v>114</v>
      </c>
      <c r="H2335" s="166" t="s">
        <v>5987</v>
      </c>
      <c r="I2335" s="163" t="s">
        <v>5988</v>
      </c>
      <c r="J2335" s="163" t="s">
        <v>5988</v>
      </c>
      <c r="K2335" s="163" t="s">
        <v>5492</v>
      </c>
      <c r="L2335" s="163" t="s">
        <v>5524</v>
      </c>
      <c r="M2335" s="167">
        <v>45870</v>
      </c>
      <c r="N2335" s="167" t="s">
        <v>5964</v>
      </c>
      <c r="O2335" s="167" t="s">
        <v>5965</v>
      </c>
      <c r="P2335" s="163">
        <v>72</v>
      </c>
      <c r="Q2335" s="174">
        <v>8000</v>
      </c>
      <c r="R2335" s="175">
        <v>0.08888889</v>
      </c>
      <c r="S2335" s="176">
        <v>640</v>
      </c>
      <c r="T2335" s="164">
        <v>46080</v>
      </c>
      <c r="U2335" s="164">
        <v>4608</v>
      </c>
      <c r="V2335" s="177">
        <v>0.1</v>
      </c>
      <c r="W2335" s="164">
        <v>23040</v>
      </c>
      <c r="X2335" s="160">
        <v>0.5</v>
      </c>
      <c r="Y2335" s="164">
        <v>0</v>
      </c>
      <c r="Z2335" s="177">
        <v>0</v>
      </c>
      <c r="AA2335" s="164">
        <v>23040</v>
      </c>
      <c r="AB2335" s="160">
        <v>0.5</v>
      </c>
      <c r="AC2335" s="164">
        <v>18432</v>
      </c>
      <c r="AD2335" s="202">
        <v>0.4</v>
      </c>
      <c r="AE2335" s="147">
        <v>4608</v>
      </c>
      <c r="AF2335" s="182"/>
      <c r="AH2335" s="34" t="s">
        <v>5496</v>
      </c>
    </row>
    <row r="2336" s="114" customFormat="1" ht="72" spans="1:34">
      <c r="A2336" s="37">
        <v>272</v>
      </c>
      <c r="B2336" s="37" t="s">
        <v>52</v>
      </c>
      <c r="C2336" s="37" t="s">
        <v>5362</v>
      </c>
      <c r="D2336" s="34" t="s">
        <v>5487</v>
      </c>
      <c r="E2336" s="163" t="s">
        <v>5488</v>
      </c>
      <c r="F2336" s="163" t="s">
        <v>5489</v>
      </c>
      <c r="G2336" s="34" t="s">
        <v>114</v>
      </c>
      <c r="H2336" s="166" t="s">
        <v>5989</v>
      </c>
      <c r="I2336" s="163" t="s">
        <v>5990</v>
      </c>
      <c r="J2336" s="163" t="s">
        <v>5990</v>
      </c>
      <c r="K2336" s="163" t="s">
        <v>5991</v>
      </c>
      <c r="L2336" s="163" t="s">
        <v>5992</v>
      </c>
      <c r="M2336" s="167">
        <v>45870</v>
      </c>
      <c r="N2336" s="167" t="s">
        <v>5985</v>
      </c>
      <c r="O2336" s="167" t="s">
        <v>5986</v>
      </c>
      <c r="P2336" s="163">
        <v>32.6</v>
      </c>
      <c r="Q2336" s="174">
        <v>8000</v>
      </c>
      <c r="R2336" s="175">
        <v>0.06951872</v>
      </c>
      <c r="S2336" s="176">
        <v>520</v>
      </c>
      <c r="T2336" s="164">
        <v>33904</v>
      </c>
      <c r="U2336" s="164">
        <v>3390.4</v>
      </c>
      <c r="V2336" s="177">
        <v>0.1</v>
      </c>
      <c r="W2336" s="164">
        <v>16952</v>
      </c>
      <c r="X2336" s="160">
        <v>0.5</v>
      </c>
      <c r="Y2336" s="164">
        <v>10171.2</v>
      </c>
      <c r="Z2336" s="177">
        <v>0.3</v>
      </c>
      <c r="AA2336" s="164">
        <v>6780.8</v>
      </c>
      <c r="AB2336" s="160">
        <v>0.2</v>
      </c>
      <c r="AC2336" s="164">
        <v>13561.6</v>
      </c>
      <c r="AD2336" s="202">
        <v>0.4</v>
      </c>
      <c r="AE2336" s="147">
        <v>3390.4</v>
      </c>
      <c r="AF2336" s="182"/>
      <c r="AH2336" s="34" t="s">
        <v>5496</v>
      </c>
    </row>
    <row r="2337" s="114" customFormat="1" ht="60" spans="1:34">
      <c r="A2337" s="37">
        <v>273</v>
      </c>
      <c r="B2337" s="37" t="s">
        <v>52</v>
      </c>
      <c r="C2337" s="37" t="s">
        <v>5001</v>
      </c>
      <c r="D2337" s="34" t="s">
        <v>5487</v>
      </c>
      <c r="E2337" s="163" t="s">
        <v>5488</v>
      </c>
      <c r="F2337" s="163" t="s">
        <v>5489</v>
      </c>
      <c r="G2337" s="34" t="s">
        <v>114</v>
      </c>
      <c r="H2337" s="166" t="s">
        <v>5993</v>
      </c>
      <c r="I2337" s="163" t="s">
        <v>5915</v>
      </c>
      <c r="J2337" s="163" t="s">
        <v>5915</v>
      </c>
      <c r="K2337" s="163" t="s">
        <v>5492</v>
      </c>
      <c r="L2337" s="163" t="s">
        <v>5994</v>
      </c>
      <c r="M2337" s="167">
        <v>45873</v>
      </c>
      <c r="N2337" s="167" t="s">
        <v>5995</v>
      </c>
      <c r="O2337" s="167" t="s">
        <v>5996</v>
      </c>
      <c r="P2337" s="163">
        <v>42</v>
      </c>
      <c r="Q2337" s="174">
        <v>8000</v>
      </c>
      <c r="R2337" s="175">
        <v>0.09195402</v>
      </c>
      <c r="S2337" s="176">
        <v>640</v>
      </c>
      <c r="T2337" s="164">
        <v>53760</v>
      </c>
      <c r="U2337" s="164">
        <v>5376</v>
      </c>
      <c r="V2337" s="177">
        <v>0.1</v>
      </c>
      <c r="W2337" s="164">
        <v>26880</v>
      </c>
      <c r="X2337" s="160">
        <v>0.5</v>
      </c>
      <c r="Y2337" s="164">
        <v>16128</v>
      </c>
      <c r="Z2337" s="177">
        <v>0.3</v>
      </c>
      <c r="AA2337" s="164">
        <v>10752</v>
      </c>
      <c r="AB2337" s="160">
        <v>0.2</v>
      </c>
      <c r="AC2337" s="164">
        <v>21504</v>
      </c>
      <c r="AD2337" s="202">
        <v>0.4</v>
      </c>
      <c r="AE2337" s="147">
        <v>5376</v>
      </c>
      <c r="AF2337" s="182"/>
      <c r="AH2337" s="34" t="s">
        <v>5496</v>
      </c>
    </row>
    <row r="2338" s="114" customFormat="1" ht="72" spans="1:34">
      <c r="A2338" s="37">
        <v>274</v>
      </c>
      <c r="B2338" s="37" t="s">
        <v>52</v>
      </c>
      <c r="C2338" s="37" t="s">
        <v>5362</v>
      </c>
      <c r="D2338" s="34" t="s">
        <v>5487</v>
      </c>
      <c r="E2338" s="163" t="s">
        <v>5488</v>
      </c>
      <c r="F2338" s="163" t="s">
        <v>5489</v>
      </c>
      <c r="G2338" s="34" t="s">
        <v>114</v>
      </c>
      <c r="H2338" s="166" t="s">
        <v>5997</v>
      </c>
      <c r="I2338" s="163" t="s">
        <v>5998</v>
      </c>
      <c r="J2338" s="163" t="s">
        <v>5998</v>
      </c>
      <c r="K2338" s="163" t="s">
        <v>5999</v>
      </c>
      <c r="L2338" s="163" t="s">
        <v>6000</v>
      </c>
      <c r="M2338" s="167">
        <v>45873</v>
      </c>
      <c r="N2338" s="167" t="s">
        <v>6001</v>
      </c>
      <c r="O2338" s="167" t="s">
        <v>6002</v>
      </c>
      <c r="P2338" s="163">
        <v>2.8</v>
      </c>
      <c r="Q2338" s="174">
        <v>8000</v>
      </c>
      <c r="R2338" s="175">
        <v>0.06951872</v>
      </c>
      <c r="S2338" s="176">
        <v>520</v>
      </c>
      <c r="T2338" s="164">
        <v>2912</v>
      </c>
      <c r="U2338" s="164">
        <v>291.2</v>
      </c>
      <c r="V2338" s="177">
        <v>0.1</v>
      </c>
      <c r="W2338" s="164">
        <v>1456</v>
      </c>
      <c r="X2338" s="160">
        <v>0.5</v>
      </c>
      <c r="Y2338" s="164">
        <v>873.6</v>
      </c>
      <c r="Z2338" s="177">
        <v>0.3</v>
      </c>
      <c r="AA2338" s="164">
        <v>582.4</v>
      </c>
      <c r="AB2338" s="160">
        <v>0.2</v>
      </c>
      <c r="AC2338" s="164">
        <v>1164.8</v>
      </c>
      <c r="AD2338" s="202">
        <v>0.4</v>
      </c>
      <c r="AE2338" s="147">
        <v>291.2</v>
      </c>
      <c r="AF2338" s="182"/>
      <c r="AH2338" s="34" t="s">
        <v>5496</v>
      </c>
    </row>
    <row r="2339" s="114" customFormat="1" ht="60" spans="1:34">
      <c r="A2339" s="37">
        <v>275</v>
      </c>
      <c r="B2339" s="37" t="s">
        <v>52</v>
      </c>
      <c r="C2339" s="37" t="s">
        <v>5362</v>
      </c>
      <c r="D2339" s="34" t="s">
        <v>5487</v>
      </c>
      <c r="E2339" s="163" t="s">
        <v>5488</v>
      </c>
      <c r="F2339" s="163" t="s">
        <v>5489</v>
      </c>
      <c r="G2339" s="34" t="s">
        <v>114</v>
      </c>
      <c r="H2339" s="166" t="s">
        <v>6003</v>
      </c>
      <c r="I2339" s="163" t="s">
        <v>6004</v>
      </c>
      <c r="J2339" s="163" t="s">
        <v>6004</v>
      </c>
      <c r="K2339" s="163" t="s">
        <v>5492</v>
      </c>
      <c r="L2339" s="163" t="s">
        <v>6005</v>
      </c>
      <c r="M2339" s="167">
        <v>45873</v>
      </c>
      <c r="N2339" s="167" t="s">
        <v>6001</v>
      </c>
      <c r="O2339" s="167" t="s">
        <v>6002</v>
      </c>
      <c r="P2339" s="163">
        <v>9.9</v>
      </c>
      <c r="Q2339" s="174">
        <v>8000</v>
      </c>
      <c r="R2339" s="175">
        <v>0.06951872</v>
      </c>
      <c r="S2339" s="176">
        <v>520</v>
      </c>
      <c r="T2339" s="164">
        <v>10296</v>
      </c>
      <c r="U2339" s="164">
        <v>1029.6</v>
      </c>
      <c r="V2339" s="177">
        <v>0.1</v>
      </c>
      <c r="W2339" s="164">
        <v>5148</v>
      </c>
      <c r="X2339" s="160">
        <v>0.5</v>
      </c>
      <c r="Y2339" s="164">
        <v>3088.8</v>
      </c>
      <c r="Z2339" s="177">
        <v>0.3</v>
      </c>
      <c r="AA2339" s="164">
        <v>2059.2</v>
      </c>
      <c r="AB2339" s="160">
        <v>0.2</v>
      </c>
      <c r="AC2339" s="164">
        <v>4118.4</v>
      </c>
      <c r="AD2339" s="202">
        <v>0.4</v>
      </c>
      <c r="AE2339" s="147">
        <v>1029.6</v>
      </c>
      <c r="AF2339" s="182"/>
      <c r="AH2339" s="34" t="s">
        <v>5496</v>
      </c>
    </row>
    <row r="2340" s="114" customFormat="1" ht="60" spans="1:34">
      <c r="A2340" s="37">
        <v>276</v>
      </c>
      <c r="B2340" s="37" t="s">
        <v>52</v>
      </c>
      <c r="C2340" s="37" t="s">
        <v>5029</v>
      </c>
      <c r="D2340" s="34" t="s">
        <v>5487</v>
      </c>
      <c r="E2340" s="163" t="s">
        <v>5488</v>
      </c>
      <c r="F2340" s="163" t="s">
        <v>5489</v>
      </c>
      <c r="G2340" s="34" t="s">
        <v>114</v>
      </c>
      <c r="H2340" s="166" t="s">
        <v>6006</v>
      </c>
      <c r="I2340" s="163" t="s">
        <v>6007</v>
      </c>
      <c r="J2340" s="163" t="s">
        <v>6007</v>
      </c>
      <c r="K2340" s="163" t="s">
        <v>5492</v>
      </c>
      <c r="L2340" s="163" t="s">
        <v>5611</v>
      </c>
      <c r="M2340" s="167">
        <v>45873</v>
      </c>
      <c r="N2340" s="167" t="s">
        <v>6001</v>
      </c>
      <c r="O2340" s="167" t="s">
        <v>6002</v>
      </c>
      <c r="P2340" s="163">
        <v>12</v>
      </c>
      <c r="Q2340" s="174">
        <v>8000</v>
      </c>
      <c r="R2340" s="175">
        <v>0.06951872</v>
      </c>
      <c r="S2340" s="176">
        <v>520</v>
      </c>
      <c r="T2340" s="164">
        <v>12480</v>
      </c>
      <c r="U2340" s="164">
        <v>1248</v>
      </c>
      <c r="V2340" s="177">
        <v>0.1</v>
      </c>
      <c r="W2340" s="164">
        <v>6240</v>
      </c>
      <c r="X2340" s="160">
        <v>0.5</v>
      </c>
      <c r="Y2340" s="164">
        <v>0</v>
      </c>
      <c r="Z2340" s="177">
        <v>0</v>
      </c>
      <c r="AA2340" s="164">
        <v>6240</v>
      </c>
      <c r="AB2340" s="160">
        <v>0.5</v>
      </c>
      <c r="AC2340" s="164">
        <v>4992</v>
      </c>
      <c r="AD2340" s="202">
        <v>0.4</v>
      </c>
      <c r="AE2340" s="147">
        <v>1248</v>
      </c>
      <c r="AF2340" s="182"/>
      <c r="AH2340" s="34" t="s">
        <v>5496</v>
      </c>
    </row>
    <row r="2341" s="114" customFormat="1" ht="96" spans="1:34">
      <c r="A2341" s="37">
        <v>277</v>
      </c>
      <c r="B2341" s="37" t="s">
        <v>52</v>
      </c>
      <c r="C2341" s="37" t="s">
        <v>5001</v>
      </c>
      <c r="D2341" s="34" t="s">
        <v>5487</v>
      </c>
      <c r="E2341" s="163" t="s">
        <v>5488</v>
      </c>
      <c r="F2341" s="163" t="s">
        <v>5489</v>
      </c>
      <c r="G2341" s="34" t="s">
        <v>114</v>
      </c>
      <c r="H2341" s="166" t="s">
        <v>6008</v>
      </c>
      <c r="I2341" s="163" t="s">
        <v>6009</v>
      </c>
      <c r="J2341" s="163" t="s">
        <v>6009</v>
      </c>
      <c r="K2341" s="163" t="s">
        <v>6010</v>
      </c>
      <c r="L2341" s="163" t="s">
        <v>6011</v>
      </c>
      <c r="M2341" s="167">
        <v>45873</v>
      </c>
      <c r="N2341" s="167" t="s">
        <v>5995</v>
      </c>
      <c r="O2341" s="167" t="s">
        <v>5996</v>
      </c>
      <c r="P2341" s="163">
        <v>80</v>
      </c>
      <c r="Q2341" s="174">
        <v>8000</v>
      </c>
      <c r="R2341" s="175">
        <v>0.09195402</v>
      </c>
      <c r="S2341" s="176">
        <v>640</v>
      </c>
      <c r="T2341" s="164">
        <v>102400</v>
      </c>
      <c r="U2341" s="164">
        <v>10240</v>
      </c>
      <c r="V2341" s="177">
        <v>0.1</v>
      </c>
      <c r="W2341" s="164">
        <v>51200</v>
      </c>
      <c r="X2341" s="160">
        <v>0.5</v>
      </c>
      <c r="Y2341" s="164">
        <v>30720</v>
      </c>
      <c r="Z2341" s="177">
        <v>0.3</v>
      </c>
      <c r="AA2341" s="164">
        <v>20480</v>
      </c>
      <c r="AB2341" s="160">
        <v>0.2</v>
      </c>
      <c r="AC2341" s="164">
        <v>40960</v>
      </c>
      <c r="AD2341" s="202">
        <v>0.4</v>
      </c>
      <c r="AE2341" s="147">
        <v>10240</v>
      </c>
      <c r="AF2341" s="182"/>
      <c r="AH2341" s="34" t="s">
        <v>5496</v>
      </c>
    </row>
    <row r="2342" s="114" customFormat="1" ht="60" spans="1:34">
      <c r="A2342" s="37">
        <v>278</v>
      </c>
      <c r="B2342" s="37" t="s">
        <v>52</v>
      </c>
      <c r="C2342" s="37" t="s">
        <v>5029</v>
      </c>
      <c r="D2342" s="34" t="s">
        <v>5487</v>
      </c>
      <c r="E2342" s="163" t="s">
        <v>5488</v>
      </c>
      <c r="F2342" s="163" t="s">
        <v>5489</v>
      </c>
      <c r="G2342" s="34" t="s">
        <v>114</v>
      </c>
      <c r="H2342" s="166" t="s">
        <v>6012</v>
      </c>
      <c r="I2342" s="163" t="s">
        <v>6013</v>
      </c>
      <c r="J2342" s="163" t="s">
        <v>6013</v>
      </c>
      <c r="K2342" s="163" t="s">
        <v>5492</v>
      </c>
      <c r="L2342" s="163" t="s">
        <v>6014</v>
      </c>
      <c r="M2342" s="167">
        <v>45875</v>
      </c>
      <c r="N2342" s="167" t="s">
        <v>6015</v>
      </c>
      <c r="O2342" s="167" t="s">
        <v>6016</v>
      </c>
      <c r="P2342" s="163">
        <v>32</v>
      </c>
      <c r="Q2342" s="174">
        <v>8000</v>
      </c>
      <c r="R2342" s="175">
        <v>0.06951872</v>
      </c>
      <c r="S2342" s="176">
        <v>520</v>
      </c>
      <c r="T2342" s="164">
        <v>33280</v>
      </c>
      <c r="U2342" s="164">
        <v>3328</v>
      </c>
      <c r="V2342" s="177">
        <v>0.1</v>
      </c>
      <c r="W2342" s="164">
        <v>16640</v>
      </c>
      <c r="X2342" s="160">
        <v>0.5</v>
      </c>
      <c r="Y2342" s="164">
        <v>0</v>
      </c>
      <c r="Z2342" s="177">
        <v>0</v>
      </c>
      <c r="AA2342" s="164">
        <v>16640</v>
      </c>
      <c r="AB2342" s="160">
        <v>0.5</v>
      </c>
      <c r="AC2342" s="164">
        <v>13312</v>
      </c>
      <c r="AD2342" s="202">
        <v>0.4</v>
      </c>
      <c r="AE2342" s="147">
        <v>3328</v>
      </c>
      <c r="AF2342" s="182"/>
      <c r="AH2342" s="34" t="s">
        <v>5496</v>
      </c>
    </row>
    <row r="2343" s="114" customFormat="1" ht="60" spans="1:34">
      <c r="A2343" s="37">
        <v>279</v>
      </c>
      <c r="B2343" s="37" t="s">
        <v>52</v>
      </c>
      <c r="C2343" s="37" t="s">
        <v>5029</v>
      </c>
      <c r="D2343" s="34" t="s">
        <v>5487</v>
      </c>
      <c r="E2343" s="163" t="s">
        <v>5488</v>
      </c>
      <c r="F2343" s="163" t="s">
        <v>5489</v>
      </c>
      <c r="G2343" s="34" t="s">
        <v>114</v>
      </c>
      <c r="H2343" s="166" t="s">
        <v>6017</v>
      </c>
      <c r="I2343" s="163" t="s">
        <v>6018</v>
      </c>
      <c r="J2343" s="163" t="s">
        <v>6018</v>
      </c>
      <c r="K2343" s="163" t="s">
        <v>5492</v>
      </c>
      <c r="L2343" s="163" t="s">
        <v>5524</v>
      </c>
      <c r="M2343" s="167">
        <v>45875</v>
      </c>
      <c r="N2343" s="167" t="s">
        <v>6015</v>
      </c>
      <c r="O2343" s="167" t="s">
        <v>6016</v>
      </c>
      <c r="P2343" s="163">
        <v>77</v>
      </c>
      <c r="Q2343" s="174">
        <v>8000</v>
      </c>
      <c r="R2343" s="175">
        <v>0.08888889</v>
      </c>
      <c r="S2343" s="176">
        <v>640</v>
      </c>
      <c r="T2343" s="164">
        <v>49280</v>
      </c>
      <c r="U2343" s="164">
        <v>4928</v>
      </c>
      <c r="V2343" s="177">
        <v>0.1</v>
      </c>
      <c r="W2343" s="164">
        <v>24640</v>
      </c>
      <c r="X2343" s="160">
        <v>0.5</v>
      </c>
      <c r="Y2343" s="164">
        <v>0</v>
      </c>
      <c r="Z2343" s="177">
        <v>0</v>
      </c>
      <c r="AA2343" s="164">
        <v>24640</v>
      </c>
      <c r="AB2343" s="160">
        <v>0.5</v>
      </c>
      <c r="AC2343" s="164">
        <v>19712</v>
      </c>
      <c r="AD2343" s="202">
        <v>0.4</v>
      </c>
      <c r="AE2343" s="147">
        <v>4928</v>
      </c>
      <c r="AF2343" s="182"/>
      <c r="AH2343" s="34" t="s">
        <v>5496</v>
      </c>
    </row>
    <row r="2344" s="114" customFormat="1" ht="72" spans="1:34">
      <c r="A2344" s="37">
        <v>280</v>
      </c>
      <c r="B2344" s="37" t="s">
        <v>52</v>
      </c>
      <c r="C2344" s="37" t="s">
        <v>5486</v>
      </c>
      <c r="D2344" s="34" t="s">
        <v>5487</v>
      </c>
      <c r="E2344" s="163" t="s">
        <v>5488</v>
      </c>
      <c r="F2344" s="163" t="s">
        <v>5489</v>
      </c>
      <c r="G2344" s="34" t="s">
        <v>114</v>
      </c>
      <c r="H2344" s="166" t="s">
        <v>6019</v>
      </c>
      <c r="I2344" s="163" t="s">
        <v>5589</v>
      </c>
      <c r="J2344" s="163" t="s">
        <v>5589</v>
      </c>
      <c r="K2344" s="163" t="s">
        <v>5492</v>
      </c>
      <c r="L2344" s="163" t="s">
        <v>6020</v>
      </c>
      <c r="M2344" s="167">
        <v>45875</v>
      </c>
      <c r="N2344" s="167" t="s">
        <v>6015</v>
      </c>
      <c r="O2344" s="167" t="s">
        <v>6016</v>
      </c>
      <c r="P2344" s="163">
        <v>30</v>
      </c>
      <c r="Q2344" s="174">
        <v>8000</v>
      </c>
      <c r="R2344" s="175">
        <v>0.05</v>
      </c>
      <c r="S2344" s="176">
        <v>400</v>
      </c>
      <c r="T2344" s="164">
        <v>24000</v>
      </c>
      <c r="U2344" s="164">
        <v>2400</v>
      </c>
      <c r="V2344" s="177">
        <v>0.1</v>
      </c>
      <c r="W2344" s="164">
        <v>12000</v>
      </c>
      <c r="X2344" s="160">
        <v>0.5</v>
      </c>
      <c r="Y2344" s="164">
        <v>7200</v>
      </c>
      <c r="Z2344" s="177">
        <v>0.3</v>
      </c>
      <c r="AA2344" s="164">
        <v>4800</v>
      </c>
      <c r="AB2344" s="160">
        <v>0.2</v>
      </c>
      <c r="AC2344" s="164">
        <v>9600</v>
      </c>
      <c r="AD2344" s="202">
        <v>0.4</v>
      </c>
      <c r="AE2344" s="147">
        <v>2400</v>
      </c>
      <c r="AF2344" s="182"/>
      <c r="AH2344" s="34" t="s">
        <v>5496</v>
      </c>
    </row>
    <row r="2345" s="114" customFormat="1" ht="60" spans="1:34">
      <c r="A2345" s="37">
        <v>281</v>
      </c>
      <c r="B2345" s="37" t="s">
        <v>52</v>
      </c>
      <c r="C2345" s="37" t="s">
        <v>5029</v>
      </c>
      <c r="D2345" s="34" t="s">
        <v>5487</v>
      </c>
      <c r="E2345" s="163" t="s">
        <v>5488</v>
      </c>
      <c r="F2345" s="163" t="s">
        <v>5489</v>
      </c>
      <c r="G2345" s="34" t="s">
        <v>114</v>
      </c>
      <c r="H2345" s="166" t="s">
        <v>6021</v>
      </c>
      <c r="I2345" s="163" t="s">
        <v>6022</v>
      </c>
      <c r="J2345" s="163" t="s">
        <v>6022</v>
      </c>
      <c r="K2345" s="163" t="s">
        <v>5492</v>
      </c>
      <c r="L2345" s="163" t="s">
        <v>5611</v>
      </c>
      <c r="M2345" s="167">
        <v>45875</v>
      </c>
      <c r="N2345" s="167" t="s">
        <v>6015</v>
      </c>
      <c r="O2345" s="167" t="s">
        <v>6016</v>
      </c>
      <c r="P2345" s="163">
        <v>50</v>
      </c>
      <c r="Q2345" s="174">
        <v>8000</v>
      </c>
      <c r="R2345" s="175">
        <v>0.06951872</v>
      </c>
      <c r="S2345" s="176">
        <v>520</v>
      </c>
      <c r="T2345" s="164">
        <v>52000</v>
      </c>
      <c r="U2345" s="164">
        <v>5200</v>
      </c>
      <c r="V2345" s="177">
        <v>0.1</v>
      </c>
      <c r="W2345" s="164">
        <v>26000</v>
      </c>
      <c r="X2345" s="160">
        <v>0.5</v>
      </c>
      <c r="Y2345" s="164">
        <v>0</v>
      </c>
      <c r="Z2345" s="177">
        <v>0</v>
      </c>
      <c r="AA2345" s="164">
        <v>26000</v>
      </c>
      <c r="AB2345" s="160">
        <v>0.5</v>
      </c>
      <c r="AC2345" s="164">
        <v>20800</v>
      </c>
      <c r="AD2345" s="202">
        <v>0.4</v>
      </c>
      <c r="AE2345" s="147">
        <v>5200</v>
      </c>
      <c r="AF2345" s="182"/>
      <c r="AH2345" s="34" t="s">
        <v>5496</v>
      </c>
    </row>
    <row r="2346" s="114" customFormat="1" ht="60" spans="1:34">
      <c r="A2346" s="37">
        <v>282</v>
      </c>
      <c r="B2346" s="37" t="s">
        <v>52</v>
      </c>
      <c r="C2346" s="37" t="s">
        <v>5001</v>
      </c>
      <c r="D2346" s="34" t="s">
        <v>5487</v>
      </c>
      <c r="E2346" s="163" t="s">
        <v>5488</v>
      </c>
      <c r="F2346" s="163" t="s">
        <v>5489</v>
      </c>
      <c r="G2346" s="34" t="s">
        <v>114</v>
      </c>
      <c r="H2346" s="166" t="s">
        <v>6023</v>
      </c>
      <c r="I2346" s="163" t="s">
        <v>6024</v>
      </c>
      <c r="J2346" s="163" t="s">
        <v>6024</v>
      </c>
      <c r="K2346" s="163" t="s">
        <v>6025</v>
      </c>
      <c r="L2346" s="163" t="s">
        <v>6026</v>
      </c>
      <c r="M2346" s="167">
        <v>45876</v>
      </c>
      <c r="N2346" s="167" t="s">
        <v>6015</v>
      </c>
      <c r="O2346" s="167" t="s">
        <v>6016</v>
      </c>
      <c r="P2346" s="163">
        <v>49</v>
      </c>
      <c r="Q2346" s="174">
        <v>8000</v>
      </c>
      <c r="R2346" s="175">
        <v>0.09195402</v>
      </c>
      <c r="S2346" s="176">
        <v>640</v>
      </c>
      <c r="T2346" s="164">
        <v>62720</v>
      </c>
      <c r="U2346" s="164">
        <v>6272</v>
      </c>
      <c r="V2346" s="177">
        <v>0.1</v>
      </c>
      <c r="W2346" s="164">
        <v>31360</v>
      </c>
      <c r="X2346" s="160">
        <v>0.5</v>
      </c>
      <c r="Y2346" s="164">
        <v>18816</v>
      </c>
      <c r="Z2346" s="177">
        <v>0.3</v>
      </c>
      <c r="AA2346" s="164">
        <v>12544</v>
      </c>
      <c r="AB2346" s="160">
        <v>0.2</v>
      </c>
      <c r="AC2346" s="164">
        <v>25088</v>
      </c>
      <c r="AD2346" s="202">
        <v>0.4</v>
      </c>
      <c r="AE2346" s="147">
        <v>6272</v>
      </c>
      <c r="AF2346" s="182"/>
      <c r="AH2346" s="34" t="s">
        <v>5496</v>
      </c>
    </row>
    <row r="2347" s="114" customFormat="1" ht="60" spans="1:34">
      <c r="A2347" s="37">
        <v>283</v>
      </c>
      <c r="B2347" s="37" t="s">
        <v>52</v>
      </c>
      <c r="C2347" s="37" t="s">
        <v>5029</v>
      </c>
      <c r="D2347" s="34" t="s">
        <v>5487</v>
      </c>
      <c r="E2347" s="163" t="s">
        <v>5488</v>
      </c>
      <c r="F2347" s="163" t="s">
        <v>5489</v>
      </c>
      <c r="G2347" s="34" t="s">
        <v>114</v>
      </c>
      <c r="H2347" s="166" t="s">
        <v>6027</v>
      </c>
      <c r="I2347" s="163" t="s">
        <v>5691</v>
      </c>
      <c r="J2347" s="163" t="s">
        <v>5691</v>
      </c>
      <c r="K2347" s="163" t="s">
        <v>5492</v>
      </c>
      <c r="L2347" s="163" t="s">
        <v>6028</v>
      </c>
      <c r="M2347" s="167">
        <v>45876</v>
      </c>
      <c r="N2347" s="167" t="s">
        <v>6015</v>
      </c>
      <c r="O2347" s="167" t="s">
        <v>6016</v>
      </c>
      <c r="P2347" s="163">
        <v>113</v>
      </c>
      <c r="Q2347" s="174">
        <v>8000</v>
      </c>
      <c r="R2347" s="175">
        <v>0.08888889</v>
      </c>
      <c r="S2347" s="176">
        <v>640</v>
      </c>
      <c r="T2347" s="164">
        <v>72320</v>
      </c>
      <c r="U2347" s="164">
        <v>7232</v>
      </c>
      <c r="V2347" s="177">
        <v>0.1</v>
      </c>
      <c r="W2347" s="164">
        <v>36160</v>
      </c>
      <c r="X2347" s="160">
        <v>0.5</v>
      </c>
      <c r="Y2347" s="164">
        <v>0</v>
      </c>
      <c r="Z2347" s="177">
        <v>0</v>
      </c>
      <c r="AA2347" s="164">
        <v>36160</v>
      </c>
      <c r="AB2347" s="160">
        <v>0.5</v>
      </c>
      <c r="AC2347" s="164">
        <v>28928</v>
      </c>
      <c r="AD2347" s="202">
        <v>0.4</v>
      </c>
      <c r="AE2347" s="147">
        <v>7232</v>
      </c>
      <c r="AF2347" s="182"/>
      <c r="AH2347" s="34" t="s">
        <v>5496</v>
      </c>
    </row>
    <row r="2348" s="114" customFormat="1" ht="60" spans="1:34">
      <c r="A2348" s="37">
        <v>284</v>
      </c>
      <c r="B2348" s="37" t="s">
        <v>52</v>
      </c>
      <c r="C2348" s="37" t="s">
        <v>5029</v>
      </c>
      <c r="D2348" s="34" t="s">
        <v>5487</v>
      </c>
      <c r="E2348" s="163" t="s">
        <v>5488</v>
      </c>
      <c r="F2348" s="163" t="s">
        <v>5489</v>
      </c>
      <c r="G2348" s="34" t="s">
        <v>114</v>
      </c>
      <c r="H2348" s="166" t="s">
        <v>6029</v>
      </c>
      <c r="I2348" s="163" t="s">
        <v>6030</v>
      </c>
      <c r="J2348" s="163" t="s">
        <v>6030</v>
      </c>
      <c r="K2348" s="163" t="s">
        <v>5492</v>
      </c>
      <c r="L2348" s="163" t="s">
        <v>6031</v>
      </c>
      <c r="M2348" s="167">
        <v>45876</v>
      </c>
      <c r="N2348" s="167" t="s">
        <v>1371</v>
      </c>
      <c r="O2348" s="167" t="s">
        <v>6032</v>
      </c>
      <c r="P2348" s="163">
        <v>74</v>
      </c>
      <c r="Q2348" s="174">
        <v>8000</v>
      </c>
      <c r="R2348" s="175">
        <v>0.08888889</v>
      </c>
      <c r="S2348" s="176">
        <v>640</v>
      </c>
      <c r="T2348" s="164">
        <v>47360</v>
      </c>
      <c r="U2348" s="164">
        <v>4736</v>
      </c>
      <c r="V2348" s="177">
        <v>0.1</v>
      </c>
      <c r="W2348" s="164">
        <v>23680</v>
      </c>
      <c r="X2348" s="160">
        <v>0.5</v>
      </c>
      <c r="Y2348" s="164">
        <v>0</v>
      </c>
      <c r="Z2348" s="177">
        <v>0</v>
      </c>
      <c r="AA2348" s="164">
        <v>23680</v>
      </c>
      <c r="AB2348" s="160">
        <v>0.5</v>
      </c>
      <c r="AC2348" s="164">
        <v>18944</v>
      </c>
      <c r="AD2348" s="202">
        <v>0.4</v>
      </c>
      <c r="AE2348" s="147">
        <v>4736</v>
      </c>
      <c r="AF2348" s="182"/>
      <c r="AH2348" s="34" t="s">
        <v>5496</v>
      </c>
    </row>
    <row r="2349" s="114" customFormat="1" ht="60" spans="1:34">
      <c r="A2349" s="37">
        <v>285</v>
      </c>
      <c r="B2349" s="37" t="s">
        <v>52</v>
      </c>
      <c r="C2349" s="37" t="s">
        <v>5029</v>
      </c>
      <c r="D2349" s="34" t="s">
        <v>5487</v>
      </c>
      <c r="E2349" s="163" t="s">
        <v>5488</v>
      </c>
      <c r="F2349" s="163" t="s">
        <v>5489</v>
      </c>
      <c r="G2349" s="34" t="s">
        <v>114</v>
      </c>
      <c r="H2349" s="166" t="s">
        <v>6033</v>
      </c>
      <c r="I2349" s="163" t="s">
        <v>6034</v>
      </c>
      <c r="J2349" s="163" t="s">
        <v>6034</v>
      </c>
      <c r="K2349" s="163" t="s">
        <v>5492</v>
      </c>
      <c r="L2349" s="163" t="s">
        <v>5611</v>
      </c>
      <c r="M2349" s="167">
        <v>45876</v>
      </c>
      <c r="N2349" s="167" t="s">
        <v>1371</v>
      </c>
      <c r="O2349" s="167" t="s">
        <v>6032</v>
      </c>
      <c r="P2349" s="163">
        <v>15</v>
      </c>
      <c r="Q2349" s="174">
        <v>8000</v>
      </c>
      <c r="R2349" s="175">
        <v>0.06951872</v>
      </c>
      <c r="S2349" s="176">
        <v>520</v>
      </c>
      <c r="T2349" s="164">
        <v>15600</v>
      </c>
      <c r="U2349" s="164">
        <v>1560</v>
      </c>
      <c r="V2349" s="177">
        <v>0.1</v>
      </c>
      <c r="W2349" s="164">
        <v>7800</v>
      </c>
      <c r="X2349" s="160">
        <v>0.5</v>
      </c>
      <c r="Y2349" s="164">
        <v>0</v>
      </c>
      <c r="Z2349" s="177">
        <v>0</v>
      </c>
      <c r="AA2349" s="164">
        <v>7800</v>
      </c>
      <c r="AB2349" s="160">
        <v>0.5</v>
      </c>
      <c r="AC2349" s="164">
        <v>6240</v>
      </c>
      <c r="AD2349" s="202">
        <v>0.4</v>
      </c>
      <c r="AE2349" s="147">
        <v>1560</v>
      </c>
      <c r="AF2349" s="182"/>
      <c r="AH2349" s="34" t="s">
        <v>5496</v>
      </c>
    </row>
    <row r="2350" s="114" customFormat="1" ht="60" spans="1:34">
      <c r="A2350" s="37">
        <v>286</v>
      </c>
      <c r="B2350" s="37" t="s">
        <v>52</v>
      </c>
      <c r="C2350" s="37" t="s">
        <v>5362</v>
      </c>
      <c r="D2350" s="34" t="s">
        <v>5487</v>
      </c>
      <c r="E2350" s="163" t="s">
        <v>5488</v>
      </c>
      <c r="F2350" s="163" t="s">
        <v>5489</v>
      </c>
      <c r="G2350" s="34" t="s">
        <v>114</v>
      </c>
      <c r="H2350" s="166" t="s">
        <v>6035</v>
      </c>
      <c r="I2350" s="163" t="s">
        <v>6036</v>
      </c>
      <c r="J2350" s="163" t="s">
        <v>6036</v>
      </c>
      <c r="K2350" s="163" t="s">
        <v>6037</v>
      </c>
      <c r="L2350" s="163" t="s">
        <v>6038</v>
      </c>
      <c r="M2350" s="167">
        <v>45876</v>
      </c>
      <c r="N2350" s="167" t="s">
        <v>6015</v>
      </c>
      <c r="O2350" s="167" t="s">
        <v>6016</v>
      </c>
      <c r="P2350" s="163">
        <v>27.5</v>
      </c>
      <c r="Q2350" s="174">
        <v>8000</v>
      </c>
      <c r="R2350" s="175">
        <v>0.06951872</v>
      </c>
      <c r="S2350" s="176">
        <v>520</v>
      </c>
      <c r="T2350" s="164">
        <v>28600</v>
      </c>
      <c r="U2350" s="164">
        <v>2860</v>
      </c>
      <c r="V2350" s="177">
        <v>0.1</v>
      </c>
      <c r="W2350" s="164">
        <v>14300</v>
      </c>
      <c r="X2350" s="160">
        <v>0.5</v>
      </c>
      <c r="Y2350" s="164">
        <v>8580</v>
      </c>
      <c r="Z2350" s="177">
        <v>0.3</v>
      </c>
      <c r="AA2350" s="164">
        <v>5720</v>
      </c>
      <c r="AB2350" s="160">
        <v>0.2</v>
      </c>
      <c r="AC2350" s="164">
        <v>11440</v>
      </c>
      <c r="AD2350" s="202">
        <v>0.4</v>
      </c>
      <c r="AE2350" s="147">
        <v>2860</v>
      </c>
      <c r="AF2350" s="182"/>
      <c r="AH2350" s="34" t="s">
        <v>5496</v>
      </c>
    </row>
    <row r="2351" s="114" customFormat="1" ht="60" spans="1:34">
      <c r="A2351" s="37">
        <v>287</v>
      </c>
      <c r="B2351" s="37" t="s">
        <v>52</v>
      </c>
      <c r="C2351" s="37" t="s">
        <v>5362</v>
      </c>
      <c r="D2351" s="34" t="s">
        <v>5487</v>
      </c>
      <c r="E2351" s="163" t="s">
        <v>5488</v>
      </c>
      <c r="F2351" s="163" t="s">
        <v>5489</v>
      </c>
      <c r="G2351" s="34" t="s">
        <v>114</v>
      </c>
      <c r="H2351" s="166" t="s">
        <v>6039</v>
      </c>
      <c r="I2351" s="163" t="s">
        <v>6040</v>
      </c>
      <c r="J2351" s="163" t="s">
        <v>6040</v>
      </c>
      <c r="K2351" s="163" t="s">
        <v>5991</v>
      </c>
      <c r="L2351" s="163" t="s">
        <v>6041</v>
      </c>
      <c r="M2351" s="167">
        <v>45876</v>
      </c>
      <c r="N2351" s="167" t="s">
        <v>6015</v>
      </c>
      <c r="O2351" s="167" t="s">
        <v>6016</v>
      </c>
      <c r="P2351" s="163">
        <v>19</v>
      </c>
      <c r="Q2351" s="174">
        <v>8000</v>
      </c>
      <c r="R2351" s="175">
        <v>0.06951872</v>
      </c>
      <c r="S2351" s="176">
        <v>520</v>
      </c>
      <c r="T2351" s="164">
        <v>19760</v>
      </c>
      <c r="U2351" s="164">
        <v>1976</v>
      </c>
      <c r="V2351" s="177">
        <v>0.1</v>
      </c>
      <c r="W2351" s="164">
        <v>9880</v>
      </c>
      <c r="X2351" s="160">
        <v>0.5</v>
      </c>
      <c r="Y2351" s="164">
        <v>5928</v>
      </c>
      <c r="Z2351" s="177">
        <v>0.3</v>
      </c>
      <c r="AA2351" s="164">
        <v>3952</v>
      </c>
      <c r="AB2351" s="160">
        <v>0.2</v>
      </c>
      <c r="AC2351" s="164">
        <v>7904</v>
      </c>
      <c r="AD2351" s="202">
        <v>0.4</v>
      </c>
      <c r="AE2351" s="147">
        <v>1976</v>
      </c>
      <c r="AF2351" s="182"/>
      <c r="AH2351" s="34" t="s">
        <v>5496</v>
      </c>
    </row>
    <row r="2352" s="114" customFormat="1" ht="60" spans="1:34">
      <c r="A2352" s="37">
        <v>288</v>
      </c>
      <c r="B2352" s="37" t="s">
        <v>52</v>
      </c>
      <c r="C2352" s="37" t="s">
        <v>5362</v>
      </c>
      <c r="D2352" s="34" t="s">
        <v>5487</v>
      </c>
      <c r="E2352" s="163" t="s">
        <v>5488</v>
      </c>
      <c r="F2352" s="163" t="s">
        <v>5489</v>
      </c>
      <c r="G2352" s="34" t="s">
        <v>114</v>
      </c>
      <c r="H2352" s="166" t="s">
        <v>6042</v>
      </c>
      <c r="I2352" s="163" t="s">
        <v>6043</v>
      </c>
      <c r="J2352" s="163" t="s">
        <v>6043</v>
      </c>
      <c r="K2352" s="163" t="s">
        <v>5492</v>
      </c>
      <c r="L2352" s="163" t="s">
        <v>6044</v>
      </c>
      <c r="M2352" s="167">
        <v>45876</v>
      </c>
      <c r="N2352" s="167" t="s">
        <v>6015</v>
      </c>
      <c r="O2352" s="167" t="s">
        <v>6016</v>
      </c>
      <c r="P2352" s="163">
        <v>38</v>
      </c>
      <c r="Q2352" s="174">
        <v>8000</v>
      </c>
      <c r="R2352" s="175">
        <v>0.06951872</v>
      </c>
      <c r="S2352" s="176">
        <v>520</v>
      </c>
      <c r="T2352" s="164">
        <v>39520</v>
      </c>
      <c r="U2352" s="164">
        <v>3952</v>
      </c>
      <c r="V2352" s="177">
        <v>0.1</v>
      </c>
      <c r="W2352" s="164">
        <v>19760</v>
      </c>
      <c r="X2352" s="160">
        <v>0.5</v>
      </c>
      <c r="Y2352" s="164">
        <v>11856</v>
      </c>
      <c r="Z2352" s="177">
        <v>0.3</v>
      </c>
      <c r="AA2352" s="164">
        <v>7904</v>
      </c>
      <c r="AB2352" s="160">
        <v>0.2</v>
      </c>
      <c r="AC2352" s="164">
        <v>15808</v>
      </c>
      <c r="AD2352" s="202">
        <v>0.4</v>
      </c>
      <c r="AE2352" s="147">
        <v>3952</v>
      </c>
      <c r="AF2352" s="182"/>
      <c r="AH2352" s="34" t="s">
        <v>5496</v>
      </c>
    </row>
    <row r="2353" s="114" customFormat="1" ht="72" spans="1:34">
      <c r="A2353" s="37">
        <v>289</v>
      </c>
      <c r="B2353" s="37" t="s">
        <v>52</v>
      </c>
      <c r="C2353" s="37" t="s">
        <v>5362</v>
      </c>
      <c r="D2353" s="34" t="s">
        <v>5487</v>
      </c>
      <c r="E2353" s="163" t="s">
        <v>5488</v>
      </c>
      <c r="F2353" s="163" t="s">
        <v>5489</v>
      </c>
      <c r="G2353" s="34" t="s">
        <v>114</v>
      </c>
      <c r="H2353" s="166" t="s">
        <v>6045</v>
      </c>
      <c r="I2353" s="163" t="s">
        <v>6046</v>
      </c>
      <c r="J2353" s="163" t="s">
        <v>6046</v>
      </c>
      <c r="K2353" s="163" t="s">
        <v>5492</v>
      </c>
      <c r="L2353" s="163" t="s">
        <v>6047</v>
      </c>
      <c r="M2353" s="167">
        <v>45876</v>
      </c>
      <c r="N2353" s="167" t="s">
        <v>1371</v>
      </c>
      <c r="O2353" s="167" t="s">
        <v>6032</v>
      </c>
      <c r="P2353" s="163">
        <v>25</v>
      </c>
      <c r="Q2353" s="174">
        <v>8000</v>
      </c>
      <c r="R2353" s="175">
        <v>0.06951872</v>
      </c>
      <c r="S2353" s="176">
        <v>520</v>
      </c>
      <c r="T2353" s="164">
        <v>26000</v>
      </c>
      <c r="U2353" s="164">
        <v>2600</v>
      </c>
      <c r="V2353" s="177">
        <v>0.1</v>
      </c>
      <c r="W2353" s="164">
        <v>13000</v>
      </c>
      <c r="X2353" s="160">
        <v>0.5</v>
      </c>
      <c r="Y2353" s="164">
        <v>7800</v>
      </c>
      <c r="Z2353" s="177">
        <v>0.3</v>
      </c>
      <c r="AA2353" s="164">
        <v>5200</v>
      </c>
      <c r="AB2353" s="160">
        <v>0.2</v>
      </c>
      <c r="AC2353" s="164">
        <v>10400</v>
      </c>
      <c r="AD2353" s="202">
        <v>0.4</v>
      </c>
      <c r="AE2353" s="147">
        <v>2600</v>
      </c>
      <c r="AF2353" s="182"/>
      <c r="AH2353" s="34" t="s">
        <v>5496</v>
      </c>
    </row>
    <row r="2354" s="114" customFormat="1" ht="60" spans="1:34">
      <c r="A2354" s="37">
        <v>290</v>
      </c>
      <c r="B2354" s="37" t="s">
        <v>52</v>
      </c>
      <c r="C2354" s="37" t="s">
        <v>5001</v>
      </c>
      <c r="D2354" s="34" t="s">
        <v>5487</v>
      </c>
      <c r="E2354" s="163" t="s">
        <v>5488</v>
      </c>
      <c r="F2354" s="163" t="s">
        <v>5489</v>
      </c>
      <c r="G2354" s="34" t="s">
        <v>114</v>
      </c>
      <c r="H2354" s="166" t="s">
        <v>6048</v>
      </c>
      <c r="I2354" s="163" t="s">
        <v>6049</v>
      </c>
      <c r="J2354" s="163" t="s">
        <v>6049</v>
      </c>
      <c r="K2354" s="163" t="s">
        <v>5492</v>
      </c>
      <c r="L2354" s="163" t="s">
        <v>6050</v>
      </c>
      <c r="M2354" s="167">
        <v>45875</v>
      </c>
      <c r="N2354" s="167" t="s">
        <v>1371</v>
      </c>
      <c r="O2354" s="167" t="s">
        <v>6032</v>
      </c>
      <c r="P2354" s="163">
        <v>103</v>
      </c>
      <c r="Q2354" s="174">
        <v>8000</v>
      </c>
      <c r="R2354" s="175">
        <v>0.09195402</v>
      </c>
      <c r="S2354" s="176">
        <v>640</v>
      </c>
      <c r="T2354" s="164">
        <v>131840</v>
      </c>
      <c r="U2354" s="164">
        <v>13184</v>
      </c>
      <c r="V2354" s="177">
        <v>0.1</v>
      </c>
      <c r="W2354" s="164">
        <v>65920</v>
      </c>
      <c r="X2354" s="160">
        <v>0.5</v>
      </c>
      <c r="Y2354" s="164">
        <v>39552</v>
      </c>
      <c r="Z2354" s="177">
        <v>0.3</v>
      </c>
      <c r="AA2354" s="164">
        <v>26368</v>
      </c>
      <c r="AB2354" s="160">
        <v>0.2</v>
      </c>
      <c r="AC2354" s="164">
        <v>52736</v>
      </c>
      <c r="AD2354" s="202">
        <v>0.4</v>
      </c>
      <c r="AE2354" s="147">
        <v>13184</v>
      </c>
      <c r="AF2354" s="182"/>
      <c r="AH2354" s="34" t="s">
        <v>5496</v>
      </c>
    </row>
    <row r="2355" s="114" customFormat="1" ht="96" spans="1:34">
      <c r="A2355" s="37">
        <v>291</v>
      </c>
      <c r="B2355" s="37" t="s">
        <v>52</v>
      </c>
      <c r="C2355" s="37" t="s">
        <v>5001</v>
      </c>
      <c r="D2355" s="34" t="s">
        <v>5487</v>
      </c>
      <c r="E2355" s="163" t="s">
        <v>5488</v>
      </c>
      <c r="F2355" s="163" t="s">
        <v>5489</v>
      </c>
      <c r="G2355" s="34" t="s">
        <v>114</v>
      </c>
      <c r="H2355" s="166" t="s">
        <v>6051</v>
      </c>
      <c r="I2355" s="163" t="s">
        <v>6052</v>
      </c>
      <c r="J2355" s="163" t="s">
        <v>6052</v>
      </c>
      <c r="K2355" s="163" t="s">
        <v>5492</v>
      </c>
      <c r="L2355" s="163" t="s">
        <v>6053</v>
      </c>
      <c r="M2355" s="167">
        <v>45873</v>
      </c>
      <c r="N2355" s="167" t="s">
        <v>1371</v>
      </c>
      <c r="O2355" s="167" t="s">
        <v>6032</v>
      </c>
      <c r="P2355" s="163">
        <v>75</v>
      </c>
      <c r="Q2355" s="174">
        <v>8000</v>
      </c>
      <c r="R2355" s="175">
        <v>0.09195402</v>
      </c>
      <c r="S2355" s="176">
        <v>640</v>
      </c>
      <c r="T2355" s="164">
        <v>96000</v>
      </c>
      <c r="U2355" s="164">
        <v>9600</v>
      </c>
      <c r="V2355" s="177">
        <v>0.1</v>
      </c>
      <c r="W2355" s="164">
        <v>48000</v>
      </c>
      <c r="X2355" s="160">
        <v>0.5</v>
      </c>
      <c r="Y2355" s="164">
        <v>28800</v>
      </c>
      <c r="Z2355" s="177">
        <v>0.3</v>
      </c>
      <c r="AA2355" s="164">
        <v>19200</v>
      </c>
      <c r="AB2355" s="160">
        <v>0.2</v>
      </c>
      <c r="AC2355" s="164">
        <v>38400</v>
      </c>
      <c r="AD2355" s="202">
        <v>0.4</v>
      </c>
      <c r="AE2355" s="147">
        <v>9600</v>
      </c>
      <c r="AF2355" s="182"/>
      <c r="AH2355" s="34" t="s">
        <v>5496</v>
      </c>
    </row>
    <row r="2356" s="114" customFormat="1" ht="84" spans="1:34">
      <c r="A2356" s="37">
        <v>292</v>
      </c>
      <c r="B2356" s="37" t="s">
        <v>52</v>
      </c>
      <c r="C2356" s="37" t="s">
        <v>5362</v>
      </c>
      <c r="D2356" s="34" t="s">
        <v>5487</v>
      </c>
      <c r="E2356" s="163" t="s">
        <v>5488</v>
      </c>
      <c r="F2356" s="163" t="s">
        <v>5489</v>
      </c>
      <c r="G2356" s="34" t="s">
        <v>114</v>
      </c>
      <c r="H2356" s="166" t="s">
        <v>6054</v>
      </c>
      <c r="I2356" s="163" t="s">
        <v>6055</v>
      </c>
      <c r="J2356" s="163" t="s">
        <v>6055</v>
      </c>
      <c r="K2356" s="163" t="s">
        <v>5492</v>
      </c>
      <c r="L2356" s="163" t="s">
        <v>6056</v>
      </c>
      <c r="M2356" s="167">
        <v>45876</v>
      </c>
      <c r="N2356" s="167" t="s">
        <v>1371</v>
      </c>
      <c r="O2356" s="167" t="s">
        <v>6032</v>
      </c>
      <c r="P2356" s="163">
        <v>9</v>
      </c>
      <c r="Q2356" s="174">
        <v>8000</v>
      </c>
      <c r="R2356" s="175">
        <v>0.06951872</v>
      </c>
      <c r="S2356" s="176">
        <v>520</v>
      </c>
      <c r="T2356" s="164">
        <v>9360</v>
      </c>
      <c r="U2356" s="164">
        <v>936</v>
      </c>
      <c r="V2356" s="177">
        <v>0.1</v>
      </c>
      <c r="W2356" s="164">
        <v>4680</v>
      </c>
      <c r="X2356" s="160">
        <v>0.5</v>
      </c>
      <c r="Y2356" s="164">
        <v>2808</v>
      </c>
      <c r="Z2356" s="177">
        <v>0.3</v>
      </c>
      <c r="AA2356" s="164">
        <v>1872</v>
      </c>
      <c r="AB2356" s="160">
        <v>0.2</v>
      </c>
      <c r="AC2356" s="164">
        <v>3744</v>
      </c>
      <c r="AD2356" s="202">
        <v>0.4</v>
      </c>
      <c r="AE2356" s="147">
        <v>936</v>
      </c>
      <c r="AF2356" s="182"/>
      <c r="AH2356" s="34" t="s">
        <v>5496</v>
      </c>
    </row>
    <row r="2357" s="114" customFormat="1" ht="60" spans="1:34">
      <c r="A2357" s="37">
        <v>293</v>
      </c>
      <c r="B2357" s="37" t="s">
        <v>52</v>
      </c>
      <c r="C2357" s="37" t="s">
        <v>5029</v>
      </c>
      <c r="D2357" s="34" t="s">
        <v>5487</v>
      </c>
      <c r="E2357" s="163" t="s">
        <v>5488</v>
      </c>
      <c r="F2357" s="163" t="s">
        <v>5489</v>
      </c>
      <c r="G2357" s="34" t="s">
        <v>114</v>
      </c>
      <c r="H2357" s="166" t="s">
        <v>6057</v>
      </c>
      <c r="I2357" s="163" t="s">
        <v>5915</v>
      </c>
      <c r="J2357" s="163" t="s">
        <v>5915</v>
      </c>
      <c r="K2357" s="163" t="s">
        <v>5492</v>
      </c>
      <c r="L2357" s="163" t="s">
        <v>5916</v>
      </c>
      <c r="M2357" s="167">
        <v>45877</v>
      </c>
      <c r="N2357" s="167" t="s">
        <v>1371</v>
      </c>
      <c r="O2357" s="167" t="s">
        <v>6032</v>
      </c>
      <c r="P2357" s="163">
        <v>86</v>
      </c>
      <c r="Q2357" s="174">
        <v>8000</v>
      </c>
      <c r="R2357" s="175">
        <v>0.06951872</v>
      </c>
      <c r="S2357" s="176">
        <v>520</v>
      </c>
      <c r="T2357" s="164">
        <v>89440</v>
      </c>
      <c r="U2357" s="164">
        <v>8944</v>
      </c>
      <c r="V2357" s="177">
        <v>0.1</v>
      </c>
      <c r="W2357" s="164">
        <v>44720</v>
      </c>
      <c r="X2357" s="160">
        <v>0.5</v>
      </c>
      <c r="Y2357" s="164">
        <v>0</v>
      </c>
      <c r="Z2357" s="177">
        <v>0</v>
      </c>
      <c r="AA2357" s="164">
        <v>44720</v>
      </c>
      <c r="AB2357" s="160">
        <v>0.5</v>
      </c>
      <c r="AC2357" s="164">
        <v>35776</v>
      </c>
      <c r="AD2357" s="202">
        <v>0.4</v>
      </c>
      <c r="AE2357" s="147">
        <v>8944</v>
      </c>
      <c r="AF2357" s="182"/>
      <c r="AH2357" s="34" t="s">
        <v>5496</v>
      </c>
    </row>
    <row r="2358" s="114" customFormat="1" ht="60" spans="1:34">
      <c r="A2358" s="37">
        <v>294</v>
      </c>
      <c r="B2358" s="37" t="s">
        <v>52</v>
      </c>
      <c r="C2358" s="37" t="s">
        <v>5029</v>
      </c>
      <c r="D2358" s="34" t="s">
        <v>5487</v>
      </c>
      <c r="E2358" s="163" t="s">
        <v>5488</v>
      </c>
      <c r="F2358" s="163" t="s">
        <v>5489</v>
      </c>
      <c r="G2358" s="34" t="s">
        <v>114</v>
      </c>
      <c r="H2358" s="166" t="s">
        <v>6058</v>
      </c>
      <c r="I2358" s="163" t="s">
        <v>6059</v>
      </c>
      <c r="J2358" s="163" t="s">
        <v>6059</v>
      </c>
      <c r="K2358" s="163" t="s">
        <v>5492</v>
      </c>
      <c r="L2358" s="163" t="s">
        <v>5578</v>
      </c>
      <c r="M2358" s="167">
        <v>45877</v>
      </c>
      <c r="N2358" s="167" t="s">
        <v>6060</v>
      </c>
      <c r="O2358" s="167" t="s">
        <v>6061</v>
      </c>
      <c r="P2358" s="163">
        <v>75</v>
      </c>
      <c r="Q2358" s="174">
        <v>8000</v>
      </c>
      <c r="R2358" s="175">
        <v>0.08888889</v>
      </c>
      <c r="S2358" s="176">
        <v>640</v>
      </c>
      <c r="T2358" s="164">
        <v>48000</v>
      </c>
      <c r="U2358" s="164">
        <v>4800</v>
      </c>
      <c r="V2358" s="177">
        <v>0.1</v>
      </c>
      <c r="W2358" s="164">
        <v>24000</v>
      </c>
      <c r="X2358" s="160">
        <v>0.5</v>
      </c>
      <c r="Y2358" s="164">
        <v>0</v>
      </c>
      <c r="Z2358" s="177">
        <v>0</v>
      </c>
      <c r="AA2358" s="164">
        <v>24000</v>
      </c>
      <c r="AB2358" s="160">
        <v>0.5</v>
      </c>
      <c r="AC2358" s="164">
        <v>19200</v>
      </c>
      <c r="AD2358" s="202">
        <v>0.4</v>
      </c>
      <c r="AE2358" s="147">
        <v>4800</v>
      </c>
      <c r="AF2358" s="182"/>
      <c r="AH2358" s="34" t="s">
        <v>5496</v>
      </c>
    </row>
    <row r="2359" s="114" customFormat="1" ht="60" spans="1:34">
      <c r="A2359" s="37">
        <v>295</v>
      </c>
      <c r="B2359" s="37" t="s">
        <v>52</v>
      </c>
      <c r="C2359" s="37" t="s">
        <v>5029</v>
      </c>
      <c r="D2359" s="34" t="s">
        <v>5487</v>
      </c>
      <c r="E2359" s="163" t="s">
        <v>5488</v>
      </c>
      <c r="F2359" s="163" t="s">
        <v>5489</v>
      </c>
      <c r="G2359" s="34" t="s">
        <v>114</v>
      </c>
      <c r="H2359" s="166" t="s">
        <v>6062</v>
      </c>
      <c r="I2359" s="163" t="s">
        <v>5823</v>
      </c>
      <c r="J2359" s="163" t="s">
        <v>5823</v>
      </c>
      <c r="K2359" s="163" t="s">
        <v>5492</v>
      </c>
      <c r="L2359" s="163" t="s">
        <v>5813</v>
      </c>
      <c r="M2359" s="167">
        <v>45877</v>
      </c>
      <c r="N2359" s="167" t="s">
        <v>1371</v>
      </c>
      <c r="O2359" s="167" t="s">
        <v>6032</v>
      </c>
      <c r="P2359" s="163">
        <v>107</v>
      </c>
      <c r="Q2359" s="174">
        <v>8000</v>
      </c>
      <c r="R2359" s="175">
        <v>0.08888889</v>
      </c>
      <c r="S2359" s="176">
        <v>640</v>
      </c>
      <c r="T2359" s="164">
        <v>68480</v>
      </c>
      <c r="U2359" s="164">
        <v>6848</v>
      </c>
      <c r="V2359" s="177">
        <v>0.1</v>
      </c>
      <c r="W2359" s="164">
        <v>34240</v>
      </c>
      <c r="X2359" s="160">
        <v>0.5</v>
      </c>
      <c r="Y2359" s="164">
        <v>0</v>
      </c>
      <c r="Z2359" s="177">
        <v>0</v>
      </c>
      <c r="AA2359" s="164">
        <v>34240</v>
      </c>
      <c r="AB2359" s="160">
        <v>0.5</v>
      </c>
      <c r="AC2359" s="164">
        <v>27392</v>
      </c>
      <c r="AD2359" s="202">
        <v>0.4</v>
      </c>
      <c r="AE2359" s="147">
        <v>6848</v>
      </c>
      <c r="AF2359" s="182"/>
      <c r="AH2359" s="34" t="s">
        <v>5496</v>
      </c>
    </row>
    <row r="2360" s="114" customFormat="1" ht="60" spans="1:34">
      <c r="A2360" s="37">
        <v>296</v>
      </c>
      <c r="B2360" s="37" t="s">
        <v>52</v>
      </c>
      <c r="C2360" s="37" t="s">
        <v>5029</v>
      </c>
      <c r="D2360" s="34" t="s">
        <v>5487</v>
      </c>
      <c r="E2360" s="163" t="s">
        <v>5488</v>
      </c>
      <c r="F2360" s="163" t="s">
        <v>5489</v>
      </c>
      <c r="G2360" s="34" t="s">
        <v>114</v>
      </c>
      <c r="H2360" s="166" t="s">
        <v>6063</v>
      </c>
      <c r="I2360" s="163" t="s">
        <v>6064</v>
      </c>
      <c r="J2360" s="163" t="s">
        <v>6064</v>
      </c>
      <c r="K2360" s="163" t="s">
        <v>5492</v>
      </c>
      <c r="L2360" s="163" t="s">
        <v>6065</v>
      </c>
      <c r="M2360" s="167">
        <v>45877</v>
      </c>
      <c r="N2360" s="167" t="s">
        <v>1371</v>
      </c>
      <c r="O2360" s="167" t="s">
        <v>6032</v>
      </c>
      <c r="P2360" s="163">
        <v>112</v>
      </c>
      <c r="Q2360" s="174">
        <v>8000</v>
      </c>
      <c r="R2360" s="175">
        <v>0.08888889</v>
      </c>
      <c r="S2360" s="176">
        <v>640</v>
      </c>
      <c r="T2360" s="164">
        <v>71680</v>
      </c>
      <c r="U2360" s="164">
        <v>7168</v>
      </c>
      <c r="V2360" s="177">
        <v>0.1</v>
      </c>
      <c r="W2360" s="164">
        <v>35840</v>
      </c>
      <c r="X2360" s="160">
        <v>0.5</v>
      </c>
      <c r="Y2360" s="164">
        <v>0</v>
      </c>
      <c r="Z2360" s="177">
        <v>0</v>
      </c>
      <c r="AA2360" s="164">
        <v>35840</v>
      </c>
      <c r="AB2360" s="160">
        <v>0.5</v>
      </c>
      <c r="AC2360" s="164">
        <v>28672</v>
      </c>
      <c r="AD2360" s="202">
        <v>0.4</v>
      </c>
      <c r="AE2360" s="147">
        <v>7168</v>
      </c>
      <c r="AF2360" s="182"/>
      <c r="AH2360" s="34" t="s">
        <v>5496</v>
      </c>
    </row>
    <row r="2361" s="114" customFormat="1" ht="60" spans="1:34">
      <c r="A2361" s="37">
        <v>297</v>
      </c>
      <c r="B2361" s="37" t="s">
        <v>52</v>
      </c>
      <c r="C2361" s="37" t="s">
        <v>5362</v>
      </c>
      <c r="D2361" s="34" t="s">
        <v>5487</v>
      </c>
      <c r="E2361" s="163" t="s">
        <v>5488</v>
      </c>
      <c r="F2361" s="163" t="s">
        <v>5489</v>
      </c>
      <c r="G2361" s="34" t="s">
        <v>114</v>
      </c>
      <c r="H2361" s="166" t="s">
        <v>6066</v>
      </c>
      <c r="I2361" s="163" t="s">
        <v>6067</v>
      </c>
      <c r="J2361" s="163" t="s">
        <v>6067</v>
      </c>
      <c r="K2361" s="163" t="s">
        <v>6010</v>
      </c>
      <c r="L2361" s="163" t="s">
        <v>6068</v>
      </c>
      <c r="M2361" s="167">
        <v>45877</v>
      </c>
      <c r="N2361" s="167" t="s">
        <v>1371</v>
      </c>
      <c r="O2361" s="167" t="s">
        <v>6032</v>
      </c>
      <c r="P2361" s="163">
        <v>41</v>
      </c>
      <c r="Q2361" s="174">
        <v>8000</v>
      </c>
      <c r="R2361" s="175">
        <v>0.06951872</v>
      </c>
      <c r="S2361" s="176">
        <v>520</v>
      </c>
      <c r="T2361" s="164">
        <v>42640</v>
      </c>
      <c r="U2361" s="164">
        <v>4264</v>
      </c>
      <c r="V2361" s="177">
        <v>0.1</v>
      </c>
      <c r="W2361" s="164">
        <v>21320</v>
      </c>
      <c r="X2361" s="160">
        <v>0.5</v>
      </c>
      <c r="Y2361" s="164">
        <v>12792</v>
      </c>
      <c r="Z2361" s="177">
        <v>0.3</v>
      </c>
      <c r="AA2361" s="164">
        <v>8528</v>
      </c>
      <c r="AB2361" s="160">
        <v>0.2</v>
      </c>
      <c r="AC2361" s="164">
        <v>17056</v>
      </c>
      <c r="AD2361" s="202">
        <v>0.4</v>
      </c>
      <c r="AE2361" s="147">
        <v>4264</v>
      </c>
      <c r="AF2361" s="182"/>
      <c r="AH2361" s="34" t="s">
        <v>5496</v>
      </c>
    </row>
    <row r="2362" s="114" customFormat="1" ht="60" spans="1:34">
      <c r="A2362" s="37">
        <v>298</v>
      </c>
      <c r="B2362" s="37" t="s">
        <v>52</v>
      </c>
      <c r="C2362" s="37" t="s">
        <v>5029</v>
      </c>
      <c r="D2362" s="34" t="s">
        <v>5487</v>
      </c>
      <c r="E2362" s="163" t="s">
        <v>5488</v>
      </c>
      <c r="F2362" s="163" t="s">
        <v>5489</v>
      </c>
      <c r="G2362" s="34" t="s">
        <v>114</v>
      </c>
      <c r="H2362" s="166" t="s">
        <v>6069</v>
      </c>
      <c r="I2362" s="163" t="s">
        <v>5802</v>
      </c>
      <c r="J2362" s="163" t="s">
        <v>5802</v>
      </c>
      <c r="K2362" s="163" t="s">
        <v>5492</v>
      </c>
      <c r="L2362" s="163" t="s">
        <v>5813</v>
      </c>
      <c r="M2362" s="167">
        <v>45877</v>
      </c>
      <c r="N2362" s="167" t="s">
        <v>6070</v>
      </c>
      <c r="O2362" s="167" t="s">
        <v>6071</v>
      </c>
      <c r="P2362" s="163">
        <v>398.5</v>
      </c>
      <c r="Q2362" s="174">
        <v>8000</v>
      </c>
      <c r="R2362" s="175">
        <v>0.08888889</v>
      </c>
      <c r="S2362" s="176">
        <v>640</v>
      </c>
      <c r="T2362" s="164">
        <v>255040</v>
      </c>
      <c r="U2362" s="164">
        <v>25504</v>
      </c>
      <c r="V2362" s="177">
        <v>0.1</v>
      </c>
      <c r="W2362" s="164">
        <v>127520</v>
      </c>
      <c r="X2362" s="160">
        <v>0.5</v>
      </c>
      <c r="Y2362" s="164">
        <v>0</v>
      </c>
      <c r="Z2362" s="177">
        <v>0</v>
      </c>
      <c r="AA2362" s="164">
        <v>127520</v>
      </c>
      <c r="AB2362" s="160">
        <v>0.5</v>
      </c>
      <c r="AC2362" s="164">
        <v>102016</v>
      </c>
      <c r="AD2362" s="202">
        <v>0.4</v>
      </c>
      <c r="AE2362" s="147">
        <v>25504</v>
      </c>
      <c r="AF2362" s="182"/>
      <c r="AH2362" s="34" t="s">
        <v>5496</v>
      </c>
    </row>
    <row r="2363" s="114" customFormat="1" ht="108" spans="1:34">
      <c r="A2363" s="37">
        <v>299</v>
      </c>
      <c r="B2363" s="37" t="s">
        <v>52</v>
      </c>
      <c r="C2363" s="37" t="s">
        <v>5362</v>
      </c>
      <c r="D2363" s="34" t="s">
        <v>5487</v>
      </c>
      <c r="E2363" s="163" t="s">
        <v>5488</v>
      </c>
      <c r="F2363" s="163" t="s">
        <v>5489</v>
      </c>
      <c r="G2363" s="34" t="s">
        <v>114</v>
      </c>
      <c r="H2363" s="166" t="s">
        <v>6072</v>
      </c>
      <c r="I2363" s="163" t="s">
        <v>6073</v>
      </c>
      <c r="J2363" s="163" t="s">
        <v>6073</v>
      </c>
      <c r="K2363" s="163" t="s">
        <v>5492</v>
      </c>
      <c r="L2363" s="163" t="s">
        <v>6074</v>
      </c>
      <c r="M2363" s="167">
        <v>45877</v>
      </c>
      <c r="N2363" s="167" t="s">
        <v>6060</v>
      </c>
      <c r="O2363" s="167" t="s">
        <v>6061</v>
      </c>
      <c r="P2363" s="163">
        <v>18.7</v>
      </c>
      <c r="Q2363" s="174">
        <v>8000</v>
      </c>
      <c r="R2363" s="175">
        <v>0.06951872</v>
      </c>
      <c r="S2363" s="176">
        <v>520</v>
      </c>
      <c r="T2363" s="164">
        <v>19448</v>
      </c>
      <c r="U2363" s="164">
        <v>1944.8</v>
      </c>
      <c r="V2363" s="177">
        <v>0.1</v>
      </c>
      <c r="W2363" s="164">
        <v>9724</v>
      </c>
      <c r="X2363" s="160">
        <v>0.5</v>
      </c>
      <c r="Y2363" s="164">
        <v>5834.4</v>
      </c>
      <c r="Z2363" s="177">
        <v>0.3</v>
      </c>
      <c r="AA2363" s="164">
        <v>3889.6</v>
      </c>
      <c r="AB2363" s="160">
        <v>0.2</v>
      </c>
      <c r="AC2363" s="164">
        <v>7779.2</v>
      </c>
      <c r="AD2363" s="202">
        <v>0.4</v>
      </c>
      <c r="AE2363" s="147">
        <v>1944.8</v>
      </c>
      <c r="AF2363" s="182"/>
      <c r="AH2363" s="34" t="s">
        <v>5496</v>
      </c>
    </row>
    <row r="2364" s="114" customFormat="1" ht="84" spans="1:34">
      <c r="A2364" s="37">
        <v>300</v>
      </c>
      <c r="B2364" s="37" t="s">
        <v>52</v>
      </c>
      <c r="C2364" s="37" t="s">
        <v>5022</v>
      </c>
      <c r="D2364" s="34" t="s">
        <v>5487</v>
      </c>
      <c r="E2364" s="163" t="s">
        <v>5488</v>
      </c>
      <c r="F2364" s="163" t="s">
        <v>5489</v>
      </c>
      <c r="G2364" s="34" t="s">
        <v>114</v>
      </c>
      <c r="H2364" s="166" t="s">
        <v>6075</v>
      </c>
      <c r="I2364" s="163" t="s">
        <v>6076</v>
      </c>
      <c r="J2364" s="163" t="s">
        <v>6076</v>
      </c>
      <c r="K2364" s="163" t="s">
        <v>5492</v>
      </c>
      <c r="L2364" s="163" t="s">
        <v>6077</v>
      </c>
      <c r="M2364" s="167">
        <v>45866</v>
      </c>
      <c r="N2364" s="167" t="s">
        <v>6060</v>
      </c>
      <c r="O2364" s="167" t="s">
        <v>6061</v>
      </c>
      <c r="P2364" s="163">
        <v>5.7</v>
      </c>
      <c r="Q2364" s="174">
        <v>8000</v>
      </c>
      <c r="R2364" s="175">
        <v>0.05128205</v>
      </c>
      <c r="S2364" s="176">
        <v>400</v>
      </c>
      <c r="T2364" s="164">
        <v>4560</v>
      </c>
      <c r="U2364" s="164">
        <v>456</v>
      </c>
      <c r="V2364" s="177">
        <v>0.1</v>
      </c>
      <c r="W2364" s="164">
        <v>2280</v>
      </c>
      <c r="X2364" s="160">
        <v>0.5</v>
      </c>
      <c r="Y2364" s="164">
        <v>1368</v>
      </c>
      <c r="Z2364" s="177">
        <v>0.3</v>
      </c>
      <c r="AA2364" s="164">
        <v>912</v>
      </c>
      <c r="AB2364" s="160">
        <v>0.2</v>
      </c>
      <c r="AC2364" s="164">
        <v>1824</v>
      </c>
      <c r="AD2364" s="202">
        <v>0.4</v>
      </c>
      <c r="AE2364" s="147">
        <v>456</v>
      </c>
      <c r="AF2364" s="182"/>
      <c r="AH2364" s="34" t="s">
        <v>5496</v>
      </c>
    </row>
    <row r="2365" s="114" customFormat="1" ht="60" spans="1:34">
      <c r="A2365" s="37">
        <v>301</v>
      </c>
      <c r="B2365" s="37" t="s">
        <v>52</v>
      </c>
      <c r="C2365" s="37" t="s">
        <v>5362</v>
      </c>
      <c r="D2365" s="34" t="s">
        <v>5487</v>
      </c>
      <c r="E2365" s="163" t="s">
        <v>5488</v>
      </c>
      <c r="F2365" s="163" t="s">
        <v>5489</v>
      </c>
      <c r="G2365" s="34" t="s">
        <v>114</v>
      </c>
      <c r="H2365" s="166" t="s">
        <v>6078</v>
      </c>
      <c r="I2365" s="163" t="s">
        <v>6079</v>
      </c>
      <c r="J2365" s="163" t="s">
        <v>6079</v>
      </c>
      <c r="K2365" s="163" t="s">
        <v>5999</v>
      </c>
      <c r="L2365" s="163" t="s">
        <v>5821</v>
      </c>
      <c r="M2365" s="167">
        <v>45877</v>
      </c>
      <c r="N2365" s="167" t="s">
        <v>6060</v>
      </c>
      <c r="O2365" s="167" t="s">
        <v>6061</v>
      </c>
      <c r="P2365" s="163">
        <v>8.6</v>
      </c>
      <c r="Q2365" s="174">
        <v>8000</v>
      </c>
      <c r="R2365" s="175">
        <v>0.06951872</v>
      </c>
      <c r="S2365" s="176">
        <v>520</v>
      </c>
      <c r="T2365" s="164">
        <v>8944</v>
      </c>
      <c r="U2365" s="164">
        <v>894.4</v>
      </c>
      <c r="V2365" s="177">
        <v>0.1</v>
      </c>
      <c r="W2365" s="164">
        <v>4472</v>
      </c>
      <c r="X2365" s="160">
        <v>0.5</v>
      </c>
      <c r="Y2365" s="164">
        <v>2683.2</v>
      </c>
      <c r="Z2365" s="177">
        <v>0.3</v>
      </c>
      <c r="AA2365" s="164">
        <v>1788.8</v>
      </c>
      <c r="AB2365" s="160">
        <v>0.2</v>
      </c>
      <c r="AC2365" s="164">
        <v>3577.6</v>
      </c>
      <c r="AD2365" s="202">
        <v>0.4</v>
      </c>
      <c r="AE2365" s="147">
        <v>894.4</v>
      </c>
      <c r="AF2365" s="182"/>
      <c r="AH2365" s="34" t="s">
        <v>5496</v>
      </c>
    </row>
    <row r="2366" s="114" customFormat="1" ht="60" spans="1:34">
      <c r="A2366" s="37">
        <v>302</v>
      </c>
      <c r="B2366" s="37" t="s">
        <v>52</v>
      </c>
      <c r="C2366" s="37" t="s">
        <v>5029</v>
      </c>
      <c r="D2366" s="34" t="s">
        <v>5487</v>
      </c>
      <c r="E2366" s="163" t="s">
        <v>5488</v>
      </c>
      <c r="F2366" s="163" t="s">
        <v>5489</v>
      </c>
      <c r="G2366" s="34" t="s">
        <v>114</v>
      </c>
      <c r="H2366" s="166" t="s">
        <v>6080</v>
      </c>
      <c r="I2366" s="163" t="s">
        <v>6081</v>
      </c>
      <c r="J2366" s="163" t="s">
        <v>6081</v>
      </c>
      <c r="K2366" s="163" t="s">
        <v>5642</v>
      </c>
      <c r="L2366" s="163" t="s">
        <v>5524</v>
      </c>
      <c r="M2366" s="167">
        <v>45880</v>
      </c>
      <c r="N2366" s="167" t="s">
        <v>6082</v>
      </c>
      <c r="O2366" s="167" t="s">
        <v>6083</v>
      </c>
      <c r="P2366" s="163">
        <v>106.8</v>
      </c>
      <c r="Q2366" s="174">
        <v>8000</v>
      </c>
      <c r="R2366" s="175">
        <v>0.08888889</v>
      </c>
      <c r="S2366" s="176">
        <v>640</v>
      </c>
      <c r="T2366" s="164">
        <v>68352</v>
      </c>
      <c r="U2366" s="164">
        <v>6835.2</v>
      </c>
      <c r="V2366" s="177">
        <v>0.1</v>
      </c>
      <c r="W2366" s="164">
        <v>34176</v>
      </c>
      <c r="X2366" s="160">
        <v>0.5</v>
      </c>
      <c r="Y2366" s="164">
        <v>0</v>
      </c>
      <c r="Z2366" s="177">
        <v>0</v>
      </c>
      <c r="AA2366" s="164">
        <v>34176</v>
      </c>
      <c r="AB2366" s="160">
        <v>0.5</v>
      </c>
      <c r="AC2366" s="164">
        <v>27340.8</v>
      </c>
      <c r="AD2366" s="202">
        <v>0.4</v>
      </c>
      <c r="AE2366" s="147">
        <v>6835.2</v>
      </c>
      <c r="AF2366" s="182"/>
      <c r="AH2366" s="34" t="s">
        <v>5496</v>
      </c>
    </row>
    <row r="2367" s="114" customFormat="1" ht="96" spans="1:34">
      <c r="A2367" s="37">
        <v>303</v>
      </c>
      <c r="B2367" s="37" t="s">
        <v>52</v>
      </c>
      <c r="C2367" s="37" t="s">
        <v>5107</v>
      </c>
      <c r="D2367" s="34" t="s">
        <v>5487</v>
      </c>
      <c r="E2367" s="163" t="s">
        <v>5488</v>
      </c>
      <c r="F2367" s="163" t="s">
        <v>5489</v>
      </c>
      <c r="G2367" s="34" t="s">
        <v>114</v>
      </c>
      <c r="H2367" s="166" t="s">
        <v>6084</v>
      </c>
      <c r="I2367" s="163" t="s">
        <v>6085</v>
      </c>
      <c r="J2367" s="163" t="s">
        <v>6085</v>
      </c>
      <c r="K2367" s="163" t="s">
        <v>5700</v>
      </c>
      <c r="L2367" s="163" t="s">
        <v>6086</v>
      </c>
      <c r="M2367" s="167">
        <v>45877</v>
      </c>
      <c r="N2367" s="167" t="s">
        <v>6060</v>
      </c>
      <c r="O2367" s="167" t="s">
        <v>6061</v>
      </c>
      <c r="P2367" s="163">
        <v>32</v>
      </c>
      <c r="Q2367" s="174">
        <v>5000</v>
      </c>
      <c r="R2367" s="175">
        <v>0.08376963</v>
      </c>
      <c r="S2367" s="176">
        <v>400</v>
      </c>
      <c r="T2367" s="164">
        <v>25600</v>
      </c>
      <c r="U2367" s="164">
        <v>2560</v>
      </c>
      <c r="V2367" s="177">
        <v>0.1</v>
      </c>
      <c r="W2367" s="164">
        <v>12800</v>
      </c>
      <c r="X2367" s="160">
        <v>0.5</v>
      </c>
      <c r="Y2367" s="164">
        <v>7680</v>
      </c>
      <c r="Z2367" s="177">
        <v>0.3</v>
      </c>
      <c r="AA2367" s="164">
        <v>5120</v>
      </c>
      <c r="AB2367" s="160">
        <v>0.2</v>
      </c>
      <c r="AC2367" s="164">
        <v>10240</v>
      </c>
      <c r="AD2367" s="202">
        <v>0.4</v>
      </c>
      <c r="AE2367" s="147">
        <v>2560</v>
      </c>
      <c r="AF2367" s="182"/>
      <c r="AH2367" s="34" t="s">
        <v>5496</v>
      </c>
    </row>
    <row r="2368" s="114" customFormat="1" ht="108" spans="1:34">
      <c r="A2368" s="37">
        <v>304</v>
      </c>
      <c r="B2368" s="37" t="s">
        <v>52</v>
      </c>
      <c r="C2368" s="37" t="s">
        <v>5362</v>
      </c>
      <c r="D2368" s="34" t="s">
        <v>5487</v>
      </c>
      <c r="E2368" s="163" t="s">
        <v>5488</v>
      </c>
      <c r="F2368" s="163" t="s">
        <v>5489</v>
      </c>
      <c r="G2368" s="34" t="s">
        <v>114</v>
      </c>
      <c r="H2368" s="166" t="s">
        <v>6087</v>
      </c>
      <c r="I2368" s="163" t="s">
        <v>6088</v>
      </c>
      <c r="J2368" s="163" t="s">
        <v>6088</v>
      </c>
      <c r="K2368" s="163" t="s">
        <v>5492</v>
      </c>
      <c r="L2368" s="163" t="s">
        <v>6089</v>
      </c>
      <c r="M2368" s="167">
        <v>45877</v>
      </c>
      <c r="N2368" s="167" t="s">
        <v>6060</v>
      </c>
      <c r="O2368" s="167" t="s">
        <v>6061</v>
      </c>
      <c r="P2368" s="163">
        <v>36.5</v>
      </c>
      <c r="Q2368" s="174">
        <v>8000</v>
      </c>
      <c r="R2368" s="175">
        <v>0.06951872</v>
      </c>
      <c r="S2368" s="176">
        <v>520</v>
      </c>
      <c r="T2368" s="164">
        <v>37960</v>
      </c>
      <c r="U2368" s="164">
        <v>3796</v>
      </c>
      <c r="V2368" s="177">
        <v>0.1</v>
      </c>
      <c r="W2368" s="164">
        <v>18980</v>
      </c>
      <c r="X2368" s="160">
        <v>0.5</v>
      </c>
      <c r="Y2368" s="164">
        <v>11388</v>
      </c>
      <c r="Z2368" s="177">
        <v>0.3</v>
      </c>
      <c r="AA2368" s="164">
        <v>7592</v>
      </c>
      <c r="AB2368" s="160">
        <v>0.2</v>
      </c>
      <c r="AC2368" s="164">
        <v>15184</v>
      </c>
      <c r="AD2368" s="202">
        <v>0.4</v>
      </c>
      <c r="AE2368" s="147">
        <v>3796</v>
      </c>
      <c r="AF2368" s="182"/>
      <c r="AH2368" s="34" t="s">
        <v>5496</v>
      </c>
    </row>
    <row r="2369" s="114" customFormat="1" ht="60" spans="1:34">
      <c r="A2369" s="37">
        <v>305</v>
      </c>
      <c r="B2369" s="37" t="s">
        <v>52</v>
      </c>
      <c r="C2369" s="37" t="s">
        <v>5107</v>
      </c>
      <c r="D2369" s="34" t="s">
        <v>5487</v>
      </c>
      <c r="E2369" s="163" t="s">
        <v>5488</v>
      </c>
      <c r="F2369" s="163" t="s">
        <v>5489</v>
      </c>
      <c r="G2369" s="34" t="s">
        <v>114</v>
      </c>
      <c r="H2369" s="166" t="s">
        <v>6090</v>
      </c>
      <c r="I2369" s="163" t="s">
        <v>6091</v>
      </c>
      <c r="J2369" s="163" t="s">
        <v>6091</v>
      </c>
      <c r="K2369" s="163" t="s">
        <v>6092</v>
      </c>
      <c r="L2369" s="163" t="s">
        <v>6093</v>
      </c>
      <c r="M2369" s="167">
        <v>45877</v>
      </c>
      <c r="N2369" s="167" t="s">
        <v>6060</v>
      </c>
      <c r="O2369" s="167" t="s">
        <v>6061</v>
      </c>
      <c r="P2369" s="163">
        <v>65</v>
      </c>
      <c r="Q2369" s="174">
        <v>5000</v>
      </c>
      <c r="R2369" s="175">
        <v>0.08376963</v>
      </c>
      <c r="S2369" s="176">
        <v>400</v>
      </c>
      <c r="T2369" s="164">
        <v>52000</v>
      </c>
      <c r="U2369" s="164">
        <v>5200</v>
      </c>
      <c r="V2369" s="177">
        <v>0.1</v>
      </c>
      <c r="W2369" s="164">
        <v>26000</v>
      </c>
      <c r="X2369" s="160">
        <v>0.5</v>
      </c>
      <c r="Y2369" s="164">
        <v>15600</v>
      </c>
      <c r="Z2369" s="177">
        <v>0.3</v>
      </c>
      <c r="AA2369" s="164">
        <v>10400</v>
      </c>
      <c r="AB2369" s="160">
        <v>0.2</v>
      </c>
      <c r="AC2369" s="164">
        <v>20800</v>
      </c>
      <c r="AD2369" s="202">
        <v>0.4</v>
      </c>
      <c r="AE2369" s="147">
        <v>5200</v>
      </c>
      <c r="AF2369" s="182"/>
      <c r="AH2369" s="34" t="s">
        <v>5496</v>
      </c>
    </row>
    <row r="2370" s="114" customFormat="1" ht="60" spans="1:34">
      <c r="A2370" s="37">
        <v>306</v>
      </c>
      <c r="B2370" s="37" t="s">
        <v>52</v>
      </c>
      <c r="C2370" s="37" t="s">
        <v>5362</v>
      </c>
      <c r="D2370" s="34" t="s">
        <v>5487</v>
      </c>
      <c r="E2370" s="163" t="s">
        <v>5488</v>
      </c>
      <c r="F2370" s="163" t="s">
        <v>5489</v>
      </c>
      <c r="G2370" s="34" t="s">
        <v>114</v>
      </c>
      <c r="H2370" s="166" t="s">
        <v>6094</v>
      </c>
      <c r="I2370" s="163" t="s">
        <v>6095</v>
      </c>
      <c r="J2370" s="163" t="s">
        <v>6095</v>
      </c>
      <c r="K2370" s="163" t="s">
        <v>5492</v>
      </c>
      <c r="L2370" s="163" t="s">
        <v>6096</v>
      </c>
      <c r="M2370" s="167">
        <v>45877</v>
      </c>
      <c r="N2370" s="167" t="s">
        <v>6060</v>
      </c>
      <c r="O2370" s="167" t="s">
        <v>6061</v>
      </c>
      <c r="P2370" s="163">
        <v>19.8</v>
      </c>
      <c r="Q2370" s="174">
        <v>8000</v>
      </c>
      <c r="R2370" s="175">
        <v>0.06951872</v>
      </c>
      <c r="S2370" s="176">
        <v>520</v>
      </c>
      <c r="T2370" s="164">
        <v>20592</v>
      </c>
      <c r="U2370" s="164">
        <v>2059.2</v>
      </c>
      <c r="V2370" s="177">
        <v>0.1</v>
      </c>
      <c r="W2370" s="164">
        <v>10296</v>
      </c>
      <c r="X2370" s="160">
        <v>0.5</v>
      </c>
      <c r="Y2370" s="164">
        <v>6177.6</v>
      </c>
      <c r="Z2370" s="177">
        <v>0.3</v>
      </c>
      <c r="AA2370" s="164">
        <v>4118.4</v>
      </c>
      <c r="AB2370" s="160">
        <v>0.2</v>
      </c>
      <c r="AC2370" s="164">
        <v>8236.8</v>
      </c>
      <c r="AD2370" s="202">
        <v>0.4</v>
      </c>
      <c r="AE2370" s="147">
        <v>2059.2</v>
      </c>
      <c r="AF2370" s="182"/>
      <c r="AH2370" s="34" t="s">
        <v>5496</v>
      </c>
    </row>
    <row r="2371" s="114" customFormat="1" ht="84" spans="1:34">
      <c r="A2371" s="37">
        <v>307</v>
      </c>
      <c r="B2371" s="37" t="s">
        <v>52</v>
      </c>
      <c r="C2371" s="37" t="s">
        <v>5362</v>
      </c>
      <c r="D2371" s="34" t="s">
        <v>5487</v>
      </c>
      <c r="E2371" s="163" t="s">
        <v>5488</v>
      </c>
      <c r="F2371" s="163" t="s">
        <v>5489</v>
      </c>
      <c r="G2371" s="34" t="s">
        <v>114</v>
      </c>
      <c r="H2371" s="166" t="s">
        <v>6097</v>
      </c>
      <c r="I2371" s="163" t="s">
        <v>988</v>
      </c>
      <c r="J2371" s="163" t="s">
        <v>988</v>
      </c>
      <c r="K2371" s="163" t="s">
        <v>5492</v>
      </c>
      <c r="L2371" s="163" t="s">
        <v>6098</v>
      </c>
      <c r="M2371" s="167">
        <v>45880</v>
      </c>
      <c r="N2371" s="167" t="s">
        <v>6082</v>
      </c>
      <c r="O2371" s="167" t="s">
        <v>6083</v>
      </c>
      <c r="P2371" s="163">
        <v>22.8</v>
      </c>
      <c r="Q2371" s="174">
        <v>8000</v>
      </c>
      <c r="R2371" s="175">
        <v>0.06951872</v>
      </c>
      <c r="S2371" s="176">
        <v>520</v>
      </c>
      <c r="T2371" s="164">
        <v>23712</v>
      </c>
      <c r="U2371" s="164">
        <v>2371.2</v>
      </c>
      <c r="V2371" s="177">
        <v>0.1</v>
      </c>
      <c r="W2371" s="164">
        <v>11856</v>
      </c>
      <c r="X2371" s="160">
        <v>0.5</v>
      </c>
      <c r="Y2371" s="164">
        <v>7113.6</v>
      </c>
      <c r="Z2371" s="177">
        <v>0.3</v>
      </c>
      <c r="AA2371" s="164">
        <v>4742.4</v>
      </c>
      <c r="AB2371" s="160">
        <v>0.2</v>
      </c>
      <c r="AC2371" s="164">
        <v>9484.8</v>
      </c>
      <c r="AD2371" s="202">
        <v>0.4</v>
      </c>
      <c r="AE2371" s="147">
        <v>2371.2</v>
      </c>
      <c r="AF2371" s="182"/>
      <c r="AH2371" s="34" t="s">
        <v>5496</v>
      </c>
    </row>
    <row r="2372" s="114" customFormat="1" ht="60" spans="1:34">
      <c r="A2372" s="37">
        <v>308</v>
      </c>
      <c r="B2372" s="37" t="s">
        <v>52</v>
      </c>
      <c r="C2372" s="37" t="s">
        <v>5029</v>
      </c>
      <c r="D2372" s="34" t="s">
        <v>5487</v>
      </c>
      <c r="E2372" s="163" t="s">
        <v>5488</v>
      </c>
      <c r="F2372" s="163" t="s">
        <v>5489</v>
      </c>
      <c r="G2372" s="34" t="s">
        <v>114</v>
      </c>
      <c r="H2372" s="166" t="s">
        <v>6099</v>
      </c>
      <c r="I2372" s="163" t="s">
        <v>6100</v>
      </c>
      <c r="J2372" s="163" t="s">
        <v>6100</v>
      </c>
      <c r="K2372" s="163" t="s">
        <v>5492</v>
      </c>
      <c r="L2372" s="163" t="s">
        <v>5813</v>
      </c>
      <c r="M2372" s="167">
        <v>45880</v>
      </c>
      <c r="N2372" s="167" t="s">
        <v>6082</v>
      </c>
      <c r="O2372" s="167" t="s">
        <v>6083</v>
      </c>
      <c r="P2372" s="163">
        <v>38</v>
      </c>
      <c r="Q2372" s="174">
        <v>8000</v>
      </c>
      <c r="R2372" s="175">
        <v>0.06951872</v>
      </c>
      <c r="S2372" s="176">
        <v>520</v>
      </c>
      <c r="T2372" s="164">
        <v>39520</v>
      </c>
      <c r="U2372" s="164">
        <v>3952</v>
      </c>
      <c r="V2372" s="177">
        <v>0.1</v>
      </c>
      <c r="W2372" s="164">
        <v>19760</v>
      </c>
      <c r="X2372" s="160">
        <v>0.5</v>
      </c>
      <c r="Y2372" s="164">
        <v>0</v>
      </c>
      <c r="Z2372" s="177">
        <v>0</v>
      </c>
      <c r="AA2372" s="164">
        <v>19760</v>
      </c>
      <c r="AB2372" s="160">
        <v>0.5</v>
      </c>
      <c r="AC2372" s="164">
        <v>15808</v>
      </c>
      <c r="AD2372" s="202">
        <v>0.4</v>
      </c>
      <c r="AE2372" s="147">
        <v>3952</v>
      </c>
      <c r="AF2372" s="182"/>
      <c r="AH2372" s="34" t="s">
        <v>5496</v>
      </c>
    </row>
    <row r="2373" s="114" customFormat="1" ht="84" spans="1:34">
      <c r="A2373" s="37">
        <v>309</v>
      </c>
      <c r="B2373" s="37" t="s">
        <v>52</v>
      </c>
      <c r="C2373" s="37" t="s">
        <v>5022</v>
      </c>
      <c r="D2373" s="34" t="s">
        <v>5487</v>
      </c>
      <c r="E2373" s="163" t="s">
        <v>5488</v>
      </c>
      <c r="F2373" s="163" t="s">
        <v>5489</v>
      </c>
      <c r="G2373" s="34" t="s">
        <v>114</v>
      </c>
      <c r="H2373" s="166" t="s">
        <v>6101</v>
      </c>
      <c r="I2373" s="163" t="s">
        <v>4037</v>
      </c>
      <c r="J2373" s="163" t="s">
        <v>4037</v>
      </c>
      <c r="K2373" s="163" t="s">
        <v>5492</v>
      </c>
      <c r="L2373" s="163" t="s">
        <v>6102</v>
      </c>
      <c r="M2373" s="167">
        <v>45876</v>
      </c>
      <c r="N2373" s="167" t="s">
        <v>6103</v>
      </c>
      <c r="O2373" s="167" t="s">
        <v>6104</v>
      </c>
      <c r="P2373" s="163">
        <v>12</v>
      </c>
      <c r="Q2373" s="174">
        <v>8000</v>
      </c>
      <c r="R2373" s="175">
        <v>0.05128205</v>
      </c>
      <c r="S2373" s="176">
        <v>400</v>
      </c>
      <c r="T2373" s="164">
        <v>9600</v>
      </c>
      <c r="U2373" s="164">
        <v>960</v>
      </c>
      <c r="V2373" s="177">
        <v>0.1</v>
      </c>
      <c r="W2373" s="164">
        <v>4800</v>
      </c>
      <c r="X2373" s="160">
        <v>0.5</v>
      </c>
      <c r="Y2373" s="164">
        <v>2880</v>
      </c>
      <c r="Z2373" s="177">
        <v>0.3</v>
      </c>
      <c r="AA2373" s="164">
        <v>1920</v>
      </c>
      <c r="AB2373" s="160">
        <v>0.2</v>
      </c>
      <c r="AC2373" s="164">
        <v>3840</v>
      </c>
      <c r="AD2373" s="202">
        <v>0.4</v>
      </c>
      <c r="AE2373" s="147">
        <v>960</v>
      </c>
      <c r="AF2373" s="182"/>
      <c r="AH2373" s="34" t="s">
        <v>5496</v>
      </c>
    </row>
    <row r="2374" s="114" customFormat="1" ht="60" spans="1:34">
      <c r="A2374" s="37">
        <v>310</v>
      </c>
      <c r="B2374" s="37" t="s">
        <v>52</v>
      </c>
      <c r="C2374" s="37" t="s">
        <v>5029</v>
      </c>
      <c r="D2374" s="34" t="s">
        <v>5487</v>
      </c>
      <c r="E2374" s="163" t="s">
        <v>5488</v>
      </c>
      <c r="F2374" s="163" t="s">
        <v>5489</v>
      </c>
      <c r="G2374" s="34" t="s">
        <v>114</v>
      </c>
      <c r="H2374" s="166" t="s">
        <v>6105</v>
      </c>
      <c r="I2374" s="163" t="s">
        <v>6106</v>
      </c>
      <c r="J2374" s="163" t="s">
        <v>6106</v>
      </c>
      <c r="K2374" s="163" t="s">
        <v>5492</v>
      </c>
      <c r="L2374" s="163" t="s">
        <v>6107</v>
      </c>
      <c r="M2374" s="167">
        <v>45881</v>
      </c>
      <c r="N2374" s="167" t="s">
        <v>6082</v>
      </c>
      <c r="O2374" s="167" t="s">
        <v>6083</v>
      </c>
      <c r="P2374" s="163">
        <v>367</v>
      </c>
      <c r="Q2374" s="174">
        <v>8000</v>
      </c>
      <c r="R2374" s="175">
        <v>0.06951872</v>
      </c>
      <c r="S2374" s="176">
        <v>520</v>
      </c>
      <c r="T2374" s="164">
        <v>381680</v>
      </c>
      <c r="U2374" s="164">
        <v>38168</v>
      </c>
      <c r="V2374" s="177">
        <v>0.1</v>
      </c>
      <c r="W2374" s="164">
        <v>190840</v>
      </c>
      <c r="X2374" s="160">
        <v>0.5</v>
      </c>
      <c r="Y2374" s="164">
        <v>0</v>
      </c>
      <c r="Z2374" s="177">
        <v>0</v>
      </c>
      <c r="AA2374" s="164">
        <v>190840</v>
      </c>
      <c r="AB2374" s="160">
        <v>0.5</v>
      </c>
      <c r="AC2374" s="164">
        <v>152672</v>
      </c>
      <c r="AD2374" s="202">
        <v>0.4</v>
      </c>
      <c r="AE2374" s="147">
        <v>38168</v>
      </c>
      <c r="AF2374" s="182"/>
      <c r="AH2374" s="34" t="s">
        <v>5496</v>
      </c>
    </row>
    <row r="2375" s="114" customFormat="1" ht="96" spans="1:34">
      <c r="A2375" s="37">
        <v>311</v>
      </c>
      <c r="B2375" s="37" t="s">
        <v>52</v>
      </c>
      <c r="C2375" s="37" t="s">
        <v>5461</v>
      </c>
      <c r="D2375" s="34" t="s">
        <v>5487</v>
      </c>
      <c r="E2375" s="163" t="s">
        <v>5488</v>
      </c>
      <c r="F2375" s="163" t="s">
        <v>5489</v>
      </c>
      <c r="G2375" s="34" t="s">
        <v>114</v>
      </c>
      <c r="H2375" s="166" t="s">
        <v>6108</v>
      </c>
      <c r="I2375" s="163" t="s">
        <v>6109</v>
      </c>
      <c r="J2375" s="163" t="s">
        <v>6109</v>
      </c>
      <c r="K2375" s="163" t="s">
        <v>5492</v>
      </c>
      <c r="L2375" s="163" t="s">
        <v>6110</v>
      </c>
      <c r="M2375" s="167">
        <v>45881</v>
      </c>
      <c r="N2375" s="167" t="s">
        <v>6082</v>
      </c>
      <c r="O2375" s="167" t="s">
        <v>6083</v>
      </c>
      <c r="P2375" s="163">
        <v>9</v>
      </c>
      <c r="Q2375" s="174">
        <v>8000</v>
      </c>
      <c r="R2375" s="175">
        <v>0.05102041</v>
      </c>
      <c r="S2375" s="176">
        <v>400</v>
      </c>
      <c r="T2375" s="164">
        <v>7200</v>
      </c>
      <c r="U2375" s="164">
        <v>720</v>
      </c>
      <c r="V2375" s="177">
        <v>0.1</v>
      </c>
      <c r="W2375" s="164">
        <v>3600</v>
      </c>
      <c r="X2375" s="160">
        <v>0.5</v>
      </c>
      <c r="Y2375" s="164">
        <v>2160</v>
      </c>
      <c r="Z2375" s="177">
        <v>0.3</v>
      </c>
      <c r="AA2375" s="164">
        <v>1440</v>
      </c>
      <c r="AB2375" s="160">
        <v>0.2</v>
      </c>
      <c r="AC2375" s="164">
        <v>2880</v>
      </c>
      <c r="AD2375" s="202">
        <v>0.4</v>
      </c>
      <c r="AE2375" s="147">
        <v>720</v>
      </c>
      <c r="AF2375" s="182"/>
      <c r="AH2375" s="34" t="s">
        <v>5496</v>
      </c>
    </row>
    <row r="2376" s="114" customFormat="1" ht="60" spans="1:34">
      <c r="A2376" s="37">
        <v>312</v>
      </c>
      <c r="B2376" s="37" t="s">
        <v>52</v>
      </c>
      <c r="C2376" s="37" t="s">
        <v>5029</v>
      </c>
      <c r="D2376" s="34" t="s">
        <v>5487</v>
      </c>
      <c r="E2376" s="163" t="s">
        <v>5488</v>
      </c>
      <c r="F2376" s="163" t="s">
        <v>5489</v>
      </c>
      <c r="G2376" s="34" t="s">
        <v>114</v>
      </c>
      <c r="H2376" s="166" t="s">
        <v>6111</v>
      </c>
      <c r="I2376" s="163" t="s">
        <v>6112</v>
      </c>
      <c r="J2376" s="163" t="s">
        <v>6112</v>
      </c>
      <c r="K2376" s="163" t="s">
        <v>5492</v>
      </c>
      <c r="L2376" s="163" t="s">
        <v>5616</v>
      </c>
      <c r="M2376" s="167">
        <v>45881</v>
      </c>
      <c r="N2376" s="167" t="s">
        <v>6082</v>
      </c>
      <c r="O2376" s="167" t="s">
        <v>6083</v>
      </c>
      <c r="P2376" s="163">
        <v>15</v>
      </c>
      <c r="Q2376" s="174">
        <v>8000</v>
      </c>
      <c r="R2376" s="175">
        <v>0.06951872</v>
      </c>
      <c r="S2376" s="176">
        <v>520</v>
      </c>
      <c r="T2376" s="164">
        <v>15600</v>
      </c>
      <c r="U2376" s="164">
        <v>1560</v>
      </c>
      <c r="V2376" s="177">
        <v>0.1</v>
      </c>
      <c r="W2376" s="164">
        <v>7800</v>
      </c>
      <c r="X2376" s="160">
        <v>0.5</v>
      </c>
      <c r="Y2376" s="164">
        <v>0</v>
      </c>
      <c r="Z2376" s="177">
        <v>0</v>
      </c>
      <c r="AA2376" s="164">
        <v>7800</v>
      </c>
      <c r="AB2376" s="160">
        <v>0.5</v>
      </c>
      <c r="AC2376" s="164">
        <v>6240</v>
      </c>
      <c r="AD2376" s="202">
        <v>0.4</v>
      </c>
      <c r="AE2376" s="147">
        <v>1560</v>
      </c>
      <c r="AF2376" s="182"/>
      <c r="AH2376" s="34" t="s">
        <v>5496</v>
      </c>
    </row>
    <row r="2377" s="114" customFormat="1" ht="60" spans="1:34">
      <c r="A2377" s="37">
        <v>313</v>
      </c>
      <c r="B2377" s="37" t="s">
        <v>52</v>
      </c>
      <c r="C2377" s="37" t="s">
        <v>5029</v>
      </c>
      <c r="D2377" s="34" t="s">
        <v>5487</v>
      </c>
      <c r="E2377" s="163" t="s">
        <v>5488</v>
      </c>
      <c r="F2377" s="163" t="s">
        <v>5489</v>
      </c>
      <c r="G2377" s="34" t="s">
        <v>114</v>
      </c>
      <c r="H2377" s="166" t="s">
        <v>6113</v>
      </c>
      <c r="I2377" s="163" t="s">
        <v>6114</v>
      </c>
      <c r="J2377" s="163" t="s">
        <v>6114</v>
      </c>
      <c r="K2377" s="163" t="s">
        <v>5492</v>
      </c>
      <c r="L2377" s="163" t="s">
        <v>5749</v>
      </c>
      <c r="M2377" s="167">
        <v>45881</v>
      </c>
      <c r="N2377" s="167" t="s">
        <v>6082</v>
      </c>
      <c r="O2377" s="167" t="s">
        <v>6083</v>
      </c>
      <c r="P2377" s="163">
        <v>61</v>
      </c>
      <c r="Q2377" s="174">
        <v>8000</v>
      </c>
      <c r="R2377" s="175">
        <v>0.08888889</v>
      </c>
      <c r="S2377" s="176">
        <v>640</v>
      </c>
      <c r="T2377" s="164">
        <v>39040</v>
      </c>
      <c r="U2377" s="164">
        <v>3904</v>
      </c>
      <c r="V2377" s="177">
        <v>0.1</v>
      </c>
      <c r="W2377" s="164">
        <v>19520</v>
      </c>
      <c r="X2377" s="160">
        <v>0.5</v>
      </c>
      <c r="Y2377" s="164">
        <v>0</v>
      </c>
      <c r="Z2377" s="177">
        <v>0</v>
      </c>
      <c r="AA2377" s="164">
        <v>19520</v>
      </c>
      <c r="AB2377" s="160">
        <v>0.5</v>
      </c>
      <c r="AC2377" s="164">
        <v>15616</v>
      </c>
      <c r="AD2377" s="202">
        <v>0.4</v>
      </c>
      <c r="AE2377" s="147">
        <v>3904</v>
      </c>
      <c r="AF2377" s="182"/>
      <c r="AH2377" s="34" t="s">
        <v>5496</v>
      </c>
    </row>
    <row r="2378" s="114" customFormat="1" ht="60" spans="1:34">
      <c r="A2378" s="37">
        <v>314</v>
      </c>
      <c r="B2378" s="37" t="s">
        <v>52</v>
      </c>
      <c r="C2378" s="37" t="s">
        <v>5029</v>
      </c>
      <c r="D2378" s="34" t="s">
        <v>5487</v>
      </c>
      <c r="E2378" s="163" t="s">
        <v>5488</v>
      </c>
      <c r="F2378" s="163" t="s">
        <v>5489</v>
      </c>
      <c r="G2378" s="34" t="s">
        <v>114</v>
      </c>
      <c r="H2378" s="166" t="s">
        <v>6115</v>
      </c>
      <c r="I2378" s="163" t="s">
        <v>6116</v>
      </c>
      <c r="J2378" s="163" t="s">
        <v>6116</v>
      </c>
      <c r="K2378" s="163" t="s">
        <v>5492</v>
      </c>
      <c r="L2378" s="163" t="s">
        <v>5749</v>
      </c>
      <c r="M2378" s="167">
        <v>45880</v>
      </c>
      <c r="N2378" s="167" t="s">
        <v>6082</v>
      </c>
      <c r="O2378" s="167" t="s">
        <v>6083</v>
      </c>
      <c r="P2378" s="163">
        <v>137</v>
      </c>
      <c r="Q2378" s="174">
        <v>8000</v>
      </c>
      <c r="R2378" s="175">
        <v>0.06951872</v>
      </c>
      <c r="S2378" s="176">
        <v>520</v>
      </c>
      <c r="T2378" s="164">
        <v>142480</v>
      </c>
      <c r="U2378" s="164">
        <v>14248</v>
      </c>
      <c r="V2378" s="177">
        <v>0.1</v>
      </c>
      <c r="W2378" s="164">
        <v>71240</v>
      </c>
      <c r="X2378" s="160">
        <v>0.5</v>
      </c>
      <c r="Y2378" s="164">
        <v>0</v>
      </c>
      <c r="Z2378" s="177">
        <v>0</v>
      </c>
      <c r="AA2378" s="164">
        <v>71240</v>
      </c>
      <c r="AB2378" s="160">
        <v>0.5</v>
      </c>
      <c r="AC2378" s="164">
        <v>56992</v>
      </c>
      <c r="AD2378" s="202">
        <v>0.4</v>
      </c>
      <c r="AE2378" s="147">
        <v>14248</v>
      </c>
      <c r="AF2378" s="182"/>
      <c r="AH2378" s="34" t="s">
        <v>5496</v>
      </c>
    </row>
    <row r="2379" s="114" customFormat="1" ht="84" spans="1:34">
      <c r="A2379" s="37">
        <v>315</v>
      </c>
      <c r="B2379" s="37" t="s">
        <v>52</v>
      </c>
      <c r="C2379" s="37" t="s">
        <v>5001</v>
      </c>
      <c r="D2379" s="34" t="s">
        <v>5487</v>
      </c>
      <c r="E2379" s="163" t="s">
        <v>5488</v>
      </c>
      <c r="F2379" s="163" t="s">
        <v>5489</v>
      </c>
      <c r="G2379" s="34" t="s">
        <v>114</v>
      </c>
      <c r="H2379" s="166" t="s">
        <v>6117</v>
      </c>
      <c r="I2379" s="163" t="s">
        <v>6118</v>
      </c>
      <c r="J2379" s="163" t="s">
        <v>6118</v>
      </c>
      <c r="K2379" s="163" t="s">
        <v>5492</v>
      </c>
      <c r="L2379" s="163" t="s">
        <v>5979</v>
      </c>
      <c r="M2379" s="167">
        <v>45876</v>
      </c>
      <c r="N2379" s="167" t="s">
        <v>6119</v>
      </c>
      <c r="O2379" s="167" t="s">
        <v>6120</v>
      </c>
      <c r="P2379" s="163">
        <v>23.5</v>
      </c>
      <c r="Q2379" s="174">
        <v>8000</v>
      </c>
      <c r="R2379" s="175">
        <v>0.09195402</v>
      </c>
      <c r="S2379" s="176">
        <v>640</v>
      </c>
      <c r="T2379" s="164">
        <v>30080</v>
      </c>
      <c r="U2379" s="164">
        <v>3008</v>
      </c>
      <c r="V2379" s="177">
        <v>0.1</v>
      </c>
      <c r="W2379" s="164">
        <v>15040</v>
      </c>
      <c r="X2379" s="160">
        <v>0.5</v>
      </c>
      <c r="Y2379" s="164">
        <v>9024</v>
      </c>
      <c r="Z2379" s="177">
        <v>0.3</v>
      </c>
      <c r="AA2379" s="164">
        <v>6016</v>
      </c>
      <c r="AB2379" s="160">
        <v>0.2</v>
      </c>
      <c r="AC2379" s="164">
        <v>12032</v>
      </c>
      <c r="AD2379" s="202">
        <v>0.4</v>
      </c>
      <c r="AE2379" s="147">
        <v>3008</v>
      </c>
      <c r="AF2379" s="182"/>
      <c r="AH2379" s="34" t="s">
        <v>5496</v>
      </c>
    </row>
    <row r="2380" s="114" customFormat="1" ht="60" spans="1:34">
      <c r="A2380" s="37">
        <v>316</v>
      </c>
      <c r="B2380" s="37" t="s">
        <v>52</v>
      </c>
      <c r="C2380" s="37" t="s">
        <v>5029</v>
      </c>
      <c r="D2380" s="34" t="s">
        <v>5487</v>
      </c>
      <c r="E2380" s="163" t="s">
        <v>5488</v>
      </c>
      <c r="F2380" s="163" t="s">
        <v>5489</v>
      </c>
      <c r="G2380" s="34" t="s">
        <v>114</v>
      </c>
      <c r="H2380" s="166" t="s">
        <v>6121</v>
      </c>
      <c r="I2380" s="163" t="s">
        <v>5988</v>
      </c>
      <c r="J2380" s="163" t="s">
        <v>5988</v>
      </c>
      <c r="K2380" s="163" t="s">
        <v>5492</v>
      </c>
      <c r="L2380" s="163" t="s">
        <v>6122</v>
      </c>
      <c r="M2380" s="167">
        <v>45881</v>
      </c>
      <c r="N2380" s="167" t="s">
        <v>1401</v>
      </c>
      <c r="O2380" s="167" t="s">
        <v>2683</v>
      </c>
      <c r="P2380" s="163">
        <v>203</v>
      </c>
      <c r="Q2380" s="174">
        <v>8000</v>
      </c>
      <c r="R2380" s="175">
        <v>0.08888889</v>
      </c>
      <c r="S2380" s="176">
        <v>640</v>
      </c>
      <c r="T2380" s="164">
        <v>129920</v>
      </c>
      <c r="U2380" s="164">
        <v>12992</v>
      </c>
      <c r="V2380" s="177">
        <v>0.1</v>
      </c>
      <c r="W2380" s="164">
        <v>64960</v>
      </c>
      <c r="X2380" s="160">
        <v>0.5</v>
      </c>
      <c r="Y2380" s="164">
        <v>0</v>
      </c>
      <c r="Z2380" s="177">
        <v>0</v>
      </c>
      <c r="AA2380" s="164">
        <v>64960</v>
      </c>
      <c r="AB2380" s="160">
        <v>0.5</v>
      </c>
      <c r="AC2380" s="164">
        <v>51968</v>
      </c>
      <c r="AD2380" s="202">
        <v>0.4</v>
      </c>
      <c r="AE2380" s="147">
        <v>12992</v>
      </c>
      <c r="AF2380" s="182"/>
      <c r="AH2380" s="34" t="s">
        <v>5496</v>
      </c>
    </row>
    <row r="2381" s="114" customFormat="1" ht="96" spans="1:34">
      <c r="A2381" s="37">
        <v>317</v>
      </c>
      <c r="B2381" s="37" t="s">
        <v>52</v>
      </c>
      <c r="C2381" s="37" t="s">
        <v>5362</v>
      </c>
      <c r="D2381" s="34" t="s">
        <v>5487</v>
      </c>
      <c r="E2381" s="163" t="s">
        <v>5488</v>
      </c>
      <c r="F2381" s="163" t="s">
        <v>5489</v>
      </c>
      <c r="G2381" s="34" t="s">
        <v>114</v>
      </c>
      <c r="H2381" s="166" t="s">
        <v>6123</v>
      </c>
      <c r="I2381" s="163" t="s">
        <v>6124</v>
      </c>
      <c r="J2381" s="163" t="s">
        <v>6124</v>
      </c>
      <c r="K2381" s="163" t="s">
        <v>5492</v>
      </c>
      <c r="L2381" s="163" t="s">
        <v>6125</v>
      </c>
      <c r="M2381" s="167">
        <v>45880</v>
      </c>
      <c r="N2381" s="167" t="s">
        <v>6082</v>
      </c>
      <c r="O2381" s="167" t="s">
        <v>6083</v>
      </c>
      <c r="P2381" s="163">
        <v>46.8</v>
      </c>
      <c r="Q2381" s="174">
        <v>8000</v>
      </c>
      <c r="R2381" s="175">
        <v>0.06951872</v>
      </c>
      <c r="S2381" s="176">
        <v>520</v>
      </c>
      <c r="T2381" s="164">
        <v>48672</v>
      </c>
      <c r="U2381" s="164">
        <v>4867.2</v>
      </c>
      <c r="V2381" s="177">
        <v>0.1</v>
      </c>
      <c r="W2381" s="164">
        <v>24336</v>
      </c>
      <c r="X2381" s="160">
        <v>0.5</v>
      </c>
      <c r="Y2381" s="164">
        <v>14601.6</v>
      </c>
      <c r="Z2381" s="177">
        <v>0.3</v>
      </c>
      <c r="AA2381" s="164">
        <v>9734.4</v>
      </c>
      <c r="AB2381" s="160">
        <v>0.2</v>
      </c>
      <c r="AC2381" s="164">
        <v>19468.8</v>
      </c>
      <c r="AD2381" s="202">
        <v>0.4</v>
      </c>
      <c r="AE2381" s="147">
        <v>4867.2</v>
      </c>
      <c r="AF2381" s="182"/>
      <c r="AH2381" s="34" t="s">
        <v>5496</v>
      </c>
    </row>
    <row r="2382" s="114" customFormat="1" ht="72" spans="1:34">
      <c r="A2382" s="37">
        <v>318</v>
      </c>
      <c r="B2382" s="37" t="s">
        <v>52</v>
      </c>
      <c r="C2382" s="37" t="s">
        <v>5022</v>
      </c>
      <c r="D2382" s="34" t="s">
        <v>5487</v>
      </c>
      <c r="E2382" s="163" t="s">
        <v>5488</v>
      </c>
      <c r="F2382" s="163" t="s">
        <v>5489</v>
      </c>
      <c r="G2382" s="34" t="s">
        <v>114</v>
      </c>
      <c r="H2382" s="166" t="s">
        <v>6126</v>
      </c>
      <c r="I2382" s="163" t="s">
        <v>6127</v>
      </c>
      <c r="J2382" s="163" t="s">
        <v>6127</v>
      </c>
      <c r="K2382" s="163" t="s">
        <v>5492</v>
      </c>
      <c r="L2382" s="163" t="s">
        <v>6128</v>
      </c>
      <c r="M2382" s="167">
        <v>45881</v>
      </c>
      <c r="N2382" s="167" t="s">
        <v>1401</v>
      </c>
      <c r="O2382" s="167" t="s">
        <v>2683</v>
      </c>
      <c r="P2382" s="163">
        <v>14</v>
      </c>
      <c r="Q2382" s="174">
        <v>8000</v>
      </c>
      <c r="R2382" s="175">
        <v>0.05128205</v>
      </c>
      <c r="S2382" s="176">
        <v>400</v>
      </c>
      <c r="T2382" s="164">
        <v>11200</v>
      </c>
      <c r="U2382" s="164">
        <v>1120</v>
      </c>
      <c r="V2382" s="177">
        <v>0.1</v>
      </c>
      <c r="W2382" s="164">
        <v>5600</v>
      </c>
      <c r="X2382" s="160">
        <v>0.5</v>
      </c>
      <c r="Y2382" s="164">
        <v>3360</v>
      </c>
      <c r="Z2382" s="177">
        <v>0.3</v>
      </c>
      <c r="AA2382" s="164">
        <v>2240</v>
      </c>
      <c r="AB2382" s="160">
        <v>0.2</v>
      </c>
      <c r="AC2382" s="164">
        <v>4480</v>
      </c>
      <c r="AD2382" s="202">
        <v>0.4</v>
      </c>
      <c r="AE2382" s="147">
        <v>1120</v>
      </c>
      <c r="AF2382" s="182"/>
      <c r="AH2382" s="34" t="s">
        <v>5496</v>
      </c>
    </row>
    <row r="2383" s="114" customFormat="1" ht="60" spans="1:34">
      <c r="A2383" s="37">
        <v>319</v>
      </c>
      <c r="B2383" s="37" t="s">
        <v>52</v>
      </c>
      <c r="C2383" s="37" t="s">
        <v>5362</v>
      </c>
      <c r="D2383" s="34" t="s">
        <v>5487</v>
      </c>
      <c r="E2383" s="163" t="s">
        <v>5488</v>
      </c>
      <c r="F2383" s="163" t="s">
        <v>5489</v>
      </c>
      <c r="G2383" s="34" t="s">
        <v>114</v>
      </c>
      <c r="H2383" s="166" t="s">
        <v>6129</v>
      </c>
      <c r="I2383" s="163" t="s">
        <v>6130</v>
      </c>
      <c r="J2383" s="163" t="s">
        <v>6130</v>
      </c>
      <c r="K2383" s="163" t="s">
        <v>5492</v>
      </c>
      <c r="L2383" s="163" t="s">
        <v>6131</v>
      </c>
      <c r="M2383" s="167">
        <v>45880</v>
      </c>
      <c r="N2383" s="167" t="s">
        <v>6082</v>
      </c>
      <c r="O2383" s="167" t="s">
        <v>6083</v>
      </c>
      <c r="P2383" s="163">
        <v>75.65</v>
      </c>
      <c r="Q2383" s="174">
        <v>8000</v>
      </c>
      <c r="R2383" s="175">
        <v>0.06951872</v>
      </c>
      <c r="S2383" s="176">
        <v>520</v>
      </c>
      <c r="T2383" s="164">
        <v>78676</v>
      </c>
      <c r="U2383" s="164">
        <v>7867.6</v>
      </c>
      <c r="V2383" s="177">
        <v>0.1</v>
      </c>
      <c r="W2383" s="164">
        <v>39338</v>
      </c>
      <c r="X2383" s="160">
        <v>0.5</v>
      </c>
      <c r="Y2383" s="164">
        <v>23602.8</v>
      </c>
      <c r="Z2383" s="177">
        <v>0.3</v>
      </c>
      <c r="AA2383" s="164">
        <v>15735.2</v>
      </c>
      <c r="AB2383" s="160">
        <v>0.2</v>
      </c>
      <c r="AC2383" s="164">
        <v>31470.4</v>
      </c>
      <c r="AD2383" s="202">
        <v>0.4</v>
      </c>
      <c r="AE2383" s="147">
        <v>7867.6</v>
      </c>
      <c r="AF2383" s="182"/>
      <c r="AH2383" s="34" t="s">
        <v>5496</v>
      </c>
    </row>
    <row r="2384" s="114" customFormat="1" ht="72" spans="1:34">
      <c r="A2384" s="37">
        <v>320</v>
      </c>
      <c r="B2384" s="37" t="s">
        <v>52</v>
      </c>
      <c r="C2384" s="37" t="s">
        <v>5001</v>
      </c>
      <c r="D2384" s="34" t="s">
        <v>5487</v>
      </c>
      <c r="E2384" s="163" t="s">
        <v>5488</v>
      </c>
      <c r="F2384" s="163" t="s">
        <v>5489</v>
      </c>
      <c r="G2384" s="34" t="s">
        <v>114</v>
      </c>
      <c r="H2384" s="166" t="s">
        <v>6132</v>
      </c>
      <c r="I2384" s="163" t="s">
        <v>6133</v>
      </c>
      <c r="J2384" s="163" t="s">
        <v>6133</v>
      </c>
      <c r="K2384" s="163" t="s">
        <v>5596</v>
      </c>
      <c r="L2384" s="163" t="s">
        <v>6134</v>
      </c>
      <c r="M2384" s="167">
        <v>45880</v>
      </c>
      <c r="N2384" s="167" t="s">
        <v>1401</v>
      </c>
      <c r="O2384" s="167" t="s">
        <v>2683</v>
      </c>
      <c r="P2384" s="163">
        <v>22</v>
      </c>
      <c r="Q2384" s="174">
        <v>8000</v>
      </c>
      <c r="R2384" s="175">
        <v>0.09195402</v>
      </c>
      <c r="S2384" s="176">
        <v>640</v>
      </c>
      <c r="T2384" s="164">
        <v>28160</v>
      </c>
      <c r="U2384" s="164">
        <v>2816</v>
      </c>
      <c r="V2384" s="177">
        <v>0.1</v>
      </c>
      <c r="W2384" s="164">
        <v>14080</v>
      </c>
      <c r="X2384" s="160">
        <v>0.5</v>
      </c>
      <c r="Y2384" s="164">
        <v>8448</v>
      </c>
      <c r="Z2384" s="177">
        <v>0.3</v>
      </c>
      <c r="AA2384" s="164">
        <v>5632</v>
      </c>
      <c r="AB2384" s="160">
        <v>0.2</v>
      </c>
      <c r="AC2384" s="164">
        <v>11264</v>
      </c>
      <c r="AD2384" s="202">
        <v>0.4</v>
      </c>
      <c r="AE2384" s="147">
        <v>2816</v>
      </c>
      <c r="AF2384" s="182"/>
      <c r="AH2384" s="34" t="s">
        <v>5496</v>
      </c>
    </row>
    <row r="2385" s="114" customFormat="1" ht="72" spans="1:34">
      <c r="A2385" s="37">
        <v>321</v>
      </c>
      <c r="B2385" s="37" t="s">
        <v>52</v>
      </c>
      <c r="C2385" s="37" t="s">
        <v>5022</v>
      </c>
      <c r="D2385" s="34" t="s">
        <v>5487</v>
      </c>
      <c r="E2385" s="163" t="s">
        <v>5488</v>
      </c>
      <c r="F2385" s="163" t="s">
        <v>5489</v>
      </c>
      <c r="G2385" s="34" t="s">
        <v>114</v>
      </c>
      <c r="H2385" s="166" t="s">
        <v>6135</v>
      </c>
      <c r="I2385" s="163" t="s">
        <v>6136</v>
      </c>
      <c r="J2385" s="163" t="s">
        <v>6136</v>
      </c>
      <c r="K2385" s="163" t="s">
        <v>5492</v>
      </c>
      <c r="L2385" s="163" t="s">
        <v>6137</v>
      </c>
      <c r="M2385" s="167">
        <v>45881</v>
      </c>
      <c r="N2385" s="167" t="s">
        <v>1401</v>
      </c>
      <c r="O2385" s="167" t="s">
        <v>2683</v>
      </c>
      <c r="P2385" s="163">
        <v>14</v>
      </c>
      <c r="Q2385" s="174">
        <v>8000</v>
      </c>
      <c r="R2385" s="175">
        <v>0.05128205</v>
      </c>
      <c r="S2385" s="176">
        <v>400</v>
      </c>
      <c r="T2385" s="164">
        <v>11200</v>
      </c>
      <c r="U2385" s="164">
        <v>1120</v>
      </c>
      <c r="V2385" s="177">
        <v>0.1</v>
      </c>
      <c r="W2385" s="164">
        <v>5600</v>
      </c>
      <c r="X2385" s="160">
        <v>0.5</v>
      </c>
      <c r="Y2385" s="164">
        <v>3360</v>
      </c>
      <c r="Z2385" s="177">
        <v>0.3</v>
      </c>
      <c r="AA2385" s="164">
        <v>2240</v>
      </c>
      <c r="AB2385" s="160">
        <v>0.2</v>
      </c>
      <c r="AC2385" s="164">
        <v>4480</v>
      </c>
      <c r="AD2385" s="202">
        <v>0.4</v>
      </c>
      <c r="AE2385" s="147">
        <v>1120</v>
      </c>
      <c r="AF2385" s="182"/>
      <c r="AH2385" s="34" t="s">
        <v>5496</v>
      </c>
    </row>
    <row r="2386" s="114" customFormat="1" ht="60" spans="1:34">
      <c r="A2386" s="37">
        <v>322</v>
      </c>
      <c r="B2386" s="37" t="s">
        <v>52</v>
      </c>
      <c r="C2386" s="37" t="s">
        <v>5029</v>
      </c>
      <c r="D2386" s="34" t="s">
        <v>5487</v>
      </c>
      <c r="E2386" s="163" t="s">
        <v>5488</v>
      </c>
      <c r="F2386" s="163" t="s">
        <v>5489</v>
      </c>
      <c r="G2386" s="34" t="s">
        <v>114</v>
      </c>
      <c r="H2386" s="166" t="s">
        <v>6138</v>
      </c>
      <c r="I2386" s="163" t="s">
        <v>6139</v>
      </c>
      <c r="J2386" s="163" t="s">
        <v>6139</v>
      </c>
      <c r="K2386" s="163" t="s">
        <v>5492</v>
      </c>
      <c r="L2386" s="163" t="s">
        <v>5916</v>
      </c>
      <c r="M2386" s="167">
        <v>45881</v>
      </c>
      <c r="N2386" s="167" t="s">
        <v>1401</v>
      </c>
      <c r="O2386" s="167" t="s">
        <v>2683</v>
      </c>
      <c r="P2386" s="163">
        <v>85</v>
      </c>
      <c r="Q2386" s="174">
        <v>8000</v>
      </c>
      <c r="R2386" s="175">
        <v>0.06951872</v>
      </c>
      <c r="S2386" s="176">
        <v>520</v>
      </c>
      <c r="T2386" s="164">
        <v>88400</v>
      </c>
      <c r="U2386" s="164">
        <v>8840</v>
      </c>
      <c r="V2386" s="177">
        <v>0.1</v>
      </c>
      <c r="W2386" s="164">
        <v>44200</v>
      </c>
      <c r="X2386" s="160">
        <v>0.5</v>
      </c>
      <c r="Y2386" s="164">
        <v>0</v>
      </c>
      <c r="Z2386" s="177">
        <v>0</v>
      </c>
      <c r="AA2386" s="164">
        <v>44200</v>
      </c>
      <c r="AB2386" s="160">
        <v>0.5</v>
      </c>
      <c r="AC2386" s="164">
        <v>35360</v>
      </c>
      <c r="AD2386" s="202">
        <v>0.4</v>
      </c>
      <c r="AE2386" s="147">
        <v>8840</v>
      </c>
      <c r="AF2386" s="182"/>
      <c r="AH2386" s="34" t="s">
        <v>5496</v>
      </c>
    </row>
    <row r="2387" s="114" customFormat="1" ht="60" spans="1:34">
      <c r="A2387" s="37">
        <v>323</v>
      </c>
      <c r="B2387" s="37" t="s">
        <v>52</v>
      </c>
      <c r="C2387" s="37" t="s">
        <v>5029</v>
      </c>
      <c r="D2387" s="34" t="s">
        <v>5487</v>
      </c>
      <c r="E2387" s="163" t="s">
        <v>5488</v>
      </c>
      <c r="F2387" s="163" t="s">
        <v>5489</v>
      </c>
      <c r="G2387" s="34" t="s">
        <v>114</v>
      </c>
      <c r="H2387" s="166" t="s">
        <v>6140</v>
      </c>
      <c r="I2387" s="163" t="s">
        <v>6064</v>
      </c>
      <c r="J2387" s="163" t="s">
        <v>6064</v>
      </c>
      <c r="K2387" s="163" t="s">
        <v>5492</v>
      </c>
      <c r="L2387" s="163" t="s">
        <v>5813</v>
      </c>
      <c r="M2387" s="167">
        <v>45881</v>
      </c>
      <c r="N2387" s="167" t="s">
        <v>1401</v>
      </c>
      <c r="O2387" s="167" t="s">
        <v>2683</v>
      </c>
      <c r="P2387" s="163">
        <v>59</v>
      </c>
      <c r="Q2387" s="174">
        <v>8000</v>
      </c>
      <c r="R2387" s="175">
        <v>0.08888889</v>
      </c>
      <c r="S2387" s="176">
        <v>640</v>
      </c>
      <c r="T2387" s="164">
        <v>37760</v>
      </c>
      <c r="U2387" s="164">
        <v>3776</v>
      </c>
      <c r="V2387" s="177">
        <v>0.1</v>
      </c>
      <c r="W2387" s="164">
        <v>18880</v>
      </c>
      <c r="X2387" s="160">
        <v>0.5</v>
      </c>
      <c r="Y2387" s="164">
        <v>0</v>
      </c>
      <c r="Z2387" s="177">
        <v>0</v>
      </c>
      <c r="AA2387" s="164">
        <v>18880</v>
      </c>
      <c r="AB2387" s="160">
        <v>0.5</v>
      </c>
      <c r="AC2387" s="164">
        <v>15104</v>
      </c>
      <c r="AD2387" s="202">
        <v>0.4</v>
      </c>
      <c r="AE2387" s="147">
        <v>3776</v>
      </c>
      <c r="AF2387" s="182"/>
      <c r="AH2387" s="34" t="s">
        <v>5496</v>
      </c>
    </row>
    <row r="2388" s="114" customFormat="1" ht="84" spans="1:34">
      <c r="A2388" s="37">
        <v>324</v>
      </c>
      <c r="B2388" s="37" t="s">
        <v>52</v>
      </c>
      <c r="C2388" s="37" t="s">
        <v>5001</v>
      </c>
      <c r="D2388" s="34" t="s">
        <v>5487</v>
      </c>
      <c r="E2388" s="163" t="s">
        <v>5488</v>
      </c>
      <c r="F2388" s="163" t="s">
        <v>5489</v>
      </c>
      <c r="G2388" s="34" t="s">
        <v>114</v>
      </c>
      <c r="H2388" s="166" t="s">
        <v>6141</v>
      </c>
      <c r="I2388" s="163" t="s">
        <v>6142</v>
      </c>
      <c r="J2388" s="163" t="s">
        <v>6142</v>
      </c>
      <c r="K2388" s="163" t="s">
        <v>6025</v>
      </c>
      <c r="L2388" s="163" t="s">
        <v>6143</v>
      </c>
      <c r="M2388" s="167">
        <v>45881</v>
      </c>
      <c r="N2388" s="167" t="s">
        <v>6119</v>
      </c>
      <c r="O2388" s="167" t="s">
        <v>6120</v>
      </c>
      <c r="P2388" s="163">
        <v>131</v>
      </c>
      <c r="Q2388" s="174">
        <v>8000</v>
      </c>
      <c r="R2388" s="175">
        <v>0.09195402</v>
      </c>
      <c r="S2388" s="176">
        <v>640</v>
      </c>
      <c r="T2388" s="164">
        <v>167680</v>
      </c>
      <c r="U2388" s="164">
        <v>16768</v>
      </c>
      <c r="V2388" s="177">
        <v>0.1</v>
      </c>
      <c r="W2388" s="164">
        <v>83840</v>
      </c>
      <c r="X2388" s="160">
        <v>0.5</v>
      </c>
      <c r="Y2388" s="164">
        <v>50304</v>
      </c>
      <c r="Z2388" s="177">
        <v>0.3</v>
      </c>
      <c r="AA2388" s="164">
        <v>33536</v>
      </c>
      <c r="AB2388" s="160">
        <v>0.2</v>
      </c>
      <c r="AC2388" s="164">
        <v>67072</v>
      </c>
      <c r="AD2388" s="202">
        <v>0.4</v>
      </c>
      <c r="AE2388" s="147">
        <v>16768</v>
      </c>
      <c r="AF2388" s="182"/>
      <c r="AH2388" s="34" t="s">
        <v>5496</v>
      </c>
    </row>
    <row r="2389" s="114" customFormat="1" ht="60" spans="1:34">
      <c r="A2389" s="37">
        <v>325</v>
      </c>
      <c r="B2389" s="37" t="s">
        <v>52</v>
      </c>
      <c r="C2389" s="37" t="s">
        <v>5001</v>
      </c>
      <c r="D2389" s="34" t="s">
        <v>5487</v>
      </c>
      <c r="E2389" s="163" t="s">
        <v>5488</v>
      </c>
      <c r="F2389" s="163" t="s">
        <v>5489</v>
      </c>
      <c r="G2389" s="34" t="s">
        <v>114</v>
      </c>
      <c r="H2389" s="166" t="s">
        <v>6144</v>
      </c>
      <c r="I2389" s="163" t="s">
        <v>6142</v>
      </c>
      <c r="J2389" s="163" t="s">
        <v>6142</v>
      </c>
      <c r="K2389" s="163" t="s">
        <v>6025</v>
      </c>
      <c r="L2389" s="163" t="s">
        <v>6145</v>
      </c>
      <c r="M2389" s="167">
        <v>45881</v>
      </c>
      <c r="N2389" s="167" t="s">
        <v>1401</v>
      </c>
      <c r="O2389" s="167" t="s">
        <v>2683</v>
      </c>
      <c r="P2389" s="163">
        <v>43</v>
      </c>
      <c r="Q2389" s="174">
        <v>8000</v>
      </c>
      <c r="R2389" s="175">
        <v>0.09195402</v>
      </c>
      <c r="S2389" s="176">
        <v>640</v>
      </c>
      <c r="T2389" s="164">
        <v>55040</v>
      </c>
      <c r="U2389" s="164">
        <v>5504</v>
      </c>
      <c r="V2389" s="177">
        <v>0.1</v>
      </c>
      <c r="W2389" s="164">
        <v>27520</v>
      </c>
      <c r="X2389" s="160">
        <v>0.5</v>
      </c>
      <c r="Y2389" s="164">
        <v>16512</v>
      </c>
      <c r="Z2389" s="177">
        <v>0.3</v>
      </c>
      <c r="AA2389" s="164">
        <v>11008</v>
      </c>
      <c r="AB2389" s="160">
        <v>0.2</v>
      </c>
      <c r="AC2389" s="164">
        <v>22016</v>
      </c>
      <c r="AD2389" s="202">
        <v>0.4</v>
      </c>
      <c r="AE2389" s="147">
        <v>5504</v>
      </c>
      <c r="AF2389" s="182"/>
      <c r="AH2389" s="34" t="s">
        <v>5496</v>
      </c>
    </row>
    <row r="2390" s="114" customFormat="1" ht="60" spans="1:34">
      <c r="A2390" s="37">
        <v>326</v>
      </c>
      <c r="B2390" s="37" t="s">
        <v>52</v>
      </c>
      <c r="C2390" s="37" t="s">
        <v>5022</v>
      </c>
      <c r="D2390" s="34" t="s">
        <v>5487</v>
      </c>
      <c r="E2390" s="163" t="s">
        <v>5488</v>
      </c>
      <c r="F2390" s="163" t="s">
        <v>5489</v>
      </c>
      <c r="G2390" s="34" t="s">
        <v>114</v>
      </c>
      <c r="H2390" s="166" t="s">
        <v>6146</v>
      </c>
      <c r="I2390" s="163" t="s">
        <v>6147</v>
      </c>
      <c r="J2390" s="163" t="s">
        <v>6147</v>
      </c>
      <c r="K2390" s="163" t="s">
        <v>5492</v>
      </c>
      <c r="L2390" s="163" t="s">
        <v>6148</v>
      </c>
      <c r="M2390" s="167">
        <v>45881</v>
      </c>
      <c r="N2390" s="167" t="s">
        <v>1401</v>
      </c>
      <c r="O2390" s="167" t="s">
        <v>2683</v>
      </c>
      <c r="P2390" s="163">
        <v>8</v>
      </c>
      <c r="Q2390" s="174">
        <v>8000</v>
      </c>
      <c r="R2390" s="175">
        <v>0.05128205</v>
      </c>
      <c r="S2390" s="176">
        <v>400</v>
      </c>
      <c r="T2390" s="164">
        <v>6400</v>
      </c>
      <c r="U2390" s="164">
        <v>640</v>
      </c>
      <c r="V2390" s="177">
        <v>0.1</v>
      </c>
      <c r="W2390" s="164">
        <v>3200</v>
      </c>
      <c r="X2390" s="160">
        <v>0.5</v>
      </c>
      <c r="Y2390" s="164">
        <v>1920</v>
      </c>
      <c r="Z2390" s="177">
        <v>0.3</v>
      </c>
      <c r="AA2390" s="164">
        <v>1280</v>
      </c>
      <c r="AB2390" s="160">
        <v>0.2</v>
      </c>
      <c r="AC2390" s="164">
        <v>2560</v>
      </c>
      <c r="AD2390" s="202">
        <v>0.4</v>
      </c>
      <c r="AE2390" s="147">
        <v>640</v>
      </c>
      <c r="AF2390" s="182"/>
      <c r="AH2390" s="34" t="s">
        <v>5496</v>
      </c>
    </row>
    <row r="2391" s="114" customFormat="1" ht="84" spans="1:34">
      <c r="A2391" s="37">
        <v>327</v>
      </c>
      <c r="B2391" s="37" t="s">
        <v>52</v>
      </c>
      <c r="C2391" s="37" t="s">
        <v>5022</v>
      </c>
      <c r="D2391" s="34" t="s">
        <v>5487</v>
      </c>
      <c r="E2391" s="163" t="s">
        <v>5488</v>
      </c>
      <c r="F2391" s="163" t="s">
        <v>5489</v>
      </c>
      <c r="G2391" s="34" t="s">
        <v>114</v>
      </c>
      <c r="H2391" s="166" t="s">
        <v>6149</v>
      </c>
      <c r="I2391" s="163" t="s">
        <v>1460</v>
      </c>
      <c r="J2391" s="163" t="s">
        <v>1460</v>
      </c>
      <c r="K2391" s="163" t="s">
        <v>6150</v>
      </c>
      <c r="L2391" s="163" t="s">
        <v>6151</v>
      </c>
      <c r="M2391" s="167">
        <v>45881</v>
      </c>
      <c r="N2391" s="167" t="s">
        <v>1401</v>
      </c>
      <c r="O2391" s="167" t="s">
        <v>2683</v>
      </c>
      <c r="P2391" s="163">
        <v>7</v>
      </c>
      <c r="Q2391" s="174">
        <v>8000</v>
      </c>
      <c r="R2391" s="175">
        <v>0.05128205</v>
      </c>
      <c r="S2391" s="176">
        <v>400</v>
      </c>
      <c r="T2391" s="164">
        <v>5600</v>
      </c>
      <c r="U2391" s="164">
        <v>560</v>
      </c>
      <c r="V2391" s="177">
        <v>0.1</v>
      </c>
      <c r="W2391" s="164">
        <v>2800</v>
      </c>
      <c r="X2391" s="160">
        <v>0.5</v>
      </c>
      <c r="Y2391" s="164">
        <v>1680</v>
      </c>
      <c r="Z2391" s="177">
        <v>0.3</v>
      </c>
      <c r="AA2391" s="164">
        <v>1120</v>
      </c>
      <c r="AB2391" s="160">
        <v>0.2</v>
      </c>
      <c r="AC2391" s="164">
        <v>2240</v>
      </c>
      <c r="AD2391" s="202">
        <v>0.4</v>
      </c>
      <c r="AE2391" s="147">
        <v>560</v>
      </c>
      <c r="AF2391" s="182"/>
      <c r="AH2391" s="34" t="s">
        <v>5496</v>
      </c>
    </row>
    <row r="2392" s="114" customFormat="1" ht="96" spans="1:34">
      <c r="A2392" s="37">
        <v>328</v>
      </c>
      <c r="B2392" s="37" t="s">
        <v>52</v>
      </c>
      <c r="C2392" s="37" t="s">
        <v>5022</v>
      </c>
      <c r="D2392" s="34" t="s">
        <v>5487</v>
      </c>
      <c r="E2392" s="163" t="s">
        <v>5488</v>
      </c>
      <c r="F2392" s="163" t="s">
        <v>5489</v>
      </c>
      <c r="G2392" s="34" t="s">
        <v>114</v>
      </c>
      <c r="H2392" s="166" t="s">
        <v>6152</v>
      </c>
      <c r="I2392" s="163" t="s">
        <v>5783</v>
      </c>
      <c r="J2392" s="163" t="s">
        <v>5783</v>
      </c>
      <c r="K2392" s="163" t="s">
        <v>5492</v>
      </c>
      <c r="L2392" s="163" t="s">
        <v>6153</v>
      </c>
      <c r="M2392" s="167">
        <v>45876</v>
      </c>
      <c r="N2392" s="167" t="s">
        <v>6103</v>
      </c>
      <c r="O2392" s="167" t="s">
        <v>6104</v>
      </c>
      <c r="P2392" s="163">
        <v>38</v>
      </c>
      <c r="Q2392" s="174">
        <v>8000</v>
      </c>
      <c r="R2392" s="175">
        <v>0.05128205</v>
      </c>
      <c r="S2392" s="176">
        <v>400</v>
      </c>
      <c r="T2392" s="164">
        <v>30400</v>
      </c>
      <c r="U2392" s="164">
        <v>3040</v>
      </c>
      <c r="V2392" s="177">
        <v>0.1</v>
      </c>
      <c r="W2392" s="164">
        <v>15200</v>
      </c>
      <c r="X2392" s="160">
        <v>0.5</v>
      </c>
      <c r="Y2392" s="164">
        <v>9120</v>
      </c>
      <c r="Z2392" s="177">
        <v>0.3</v>
      </c>
      <c r="AA2392" s="164">
        <v>6080</v>
      </c>
      <c r="AB2392" s="160">
        <v>0.2</v>
      </c>
      <c r="AC2392" s="164">
        <v>12160</v>
      </c>
      <c r="AD2392" s="202">
        <v>0.4</v>
      </c>
      <c r="AE2392" s="147">
        <v>3040</v>
      </c>
      <c r="AF2392" s="182"/>
      <c r="AH2392" s="34" t="s">
        <v>5496</v>
      </c>
    </row>
    <row r="2393" s="114" customFormat="1" ht="60" spans="1:34">
      <c r="A2393" s="37">
        <v>329</v>
      </c>
      <c r="B2393" s="37" t="s">
        <v>52</v>
      </c>
      <c r="C2393" s="37" t="s">
        <v>5029</v>
      </c>
      <c r="D2393" s="34" t="s">
        <v>5487</v>
      </c>
      <c r="E2393" s="163" t="s">
        <v>5488</v>
      </c>
      <c r="F2393" s="163" t="s">
        <v>5489</v>
      </c>
      <c r="G2393" s="34" t="s">
        <v>114</v>
      </c>
      <c r="H2393" s="166" t="s">
        <v>6154</v>
      </c>
      <c r="I2393" s="163" t="s">
        <v>6155</v>
      </c>
      <c r="J2393" s="163" t="s">
        <v>6155</v>
      </c>
      <c r="K2393" s="163" t="s">
        <v>6156</v>
      </c>
      <c r="L2393" s="163" t="s">
        <v>6157</v>
      </c>
      <c r="M2393" s="167">
        <v>45874</v>
      </c>
      <c r="N2393" s="167" t="s">
        <v>1401</v>
      </c>
      <c r="O2393" s="167" t="s">
        <v>2683</v>
      </c>
      <c r="P2393" s="163">
        <v>237</v>
      </c>
      <c r="Q2393" s="174">
        <v>8000</v>
      </c>
      <c r="R2393" s="175">
        <v>0.08888889</v>
      </c>
      <c r="S2393" s="176">
        <v>640</v>
      </c>
      <c r="T2393" s="164">
        <v>151680</v>
      </c>
      <c r="U2393" s="164">
        <v>15168</v>
      </c>
      <c r="V2393" s="177">
        <v>0.1</v>
      </c>
      <c r="W2393" s="164">
        <v>75840</v>
      </c>
      <c r="X2393" s="160">
        <v>0.5</v>
      </c>
      <c r="Y2393" s="164">
        <v>0</v>
      </c>
      <c r="Z2393" s="177">
        <v>0</v>
      </c>
      <c r="AA2393" s="164">
        <v>75840</v>
      </c>
      <c r="AB2393" s="160">
        <v>0.5</v>
      </c>
      <c r="AC2393" s="164">
        <v>60672</v>
      </c>
      <c r="AD2393" s="202">
        <v>0.4</v>
      </c>
      <c r="AE2393" s="147">
        <v>15168</v>
      </c>
      <c r="AF2393" s="182"/>
      <c r="AH2393" s="34" t="s">
        <v>5496</v>
      </c>
    </row>
    <row r="2394" s="114" customFormat="1" ht="84" spans="1:34">
      <c r="A2394" s="37">
        <v>330</v>
      </c>
      <c r="B2394" s="37" t="s">
        <v>52</v>
      </c>
      <c r="C2394" s="37" t="s">
        <v>5362</v>
      </c>
      <c r="D2394" s="34" t="s">
        <v>5487</v>
      </c>
      <c r="E2394" s="163" t="s">
        <v>5488</v>
      </c>
      <c r="F2394" s="163" t="s">
        <v>5489</v>
      </c>
      <c r="G2394" s="34" t="s">
        <v>114</v>
      </c>
      <c r="H2394" s="166" t="s">
        <v>6158</v>
      </c>
      <c r="I2394" s="163" t="s">
        <v>6159</v>
      </c>
      <c r="J2394" s="163" t="s">
        <v>6159</v>
      </c>
      <c r="K2394" s="163" t="s">
        <v>5492</v>
      </c>
      <c r="L2394" s="163" t="s">
        <v>6160</v>
      </c>
      <c r="M2394" s="167">
        <v>45880</v>
      </c>
      <c r="N2394" s="167" t="s">
        <v>6103</v>
      </c>
      <c r="O2394" s="167" t="s">
        <v>6104</v>
      </c>
      <c r="P2394" s="163">
        <v>27.55</v>
      </c>
      <c r="Q2394" s="174">
        <v>8000</v>
      </c>
      <c r="R2394" s="175">
        <v>0.06951872</v>
      </c>
      <c r="S2394" s="176">
        <v>520</v>
      </c>
      <c r="T2394" s="164">
        <v>28652</v>
      </c>
      <c r="U2394" s="164">
        <v>2865.2</v>
      </c>
      <c r="V2394" s="177">
        <v>0.1</v>
      </c>
      <c r="W2394" s="164">
        <v>14326</v>
      </c>
      <c r="X2394" s="160">
        <v>0.5</v>
      </c>
      <c r="Y2394" s="164">
        <v>8595.6</v>
      </c>
      <c r="Z2394" s="177">
        <v>0.3</v>
      </c>
      <c r="AA2394" s="164">
        <v>5730.4</v>
      </c>
      <c r="AB2394" s="160">
        <v>0.2</v>
      </c>
      <c r="AC2394" s="164">
        <v>11460.8</v>
      </c>
      <c r="AD2394" s="202">
        <v>0.4</v>
      </c>
      <c r="AE2394" s="147">
        <v>2865.2</v>
      </c>
      <c r="AF2394" s="182"/>
      <c r="AH2394" s="34" t="s">
        <v>5496</v>
      </c>
    </row>
    <row r="2395" s="114" customFormat="1" ht="60" spans="1:34">
      <c r="A2395" s="37">
        <v>331</v>
      </c>
      <c r="B2395" s="37" t="s">
        <v>52</v>
      </c>
      <c r="C2395" s="37" t="s">
        <v>5029</v>
      </c>
      <c r="D2395" s="34" t="s">
        <v>5487</v>
      </c>
      <c r="E2395" s="163" t="s">
        <v>5488</v>
      </c>
      <c r="F2395" s="163" t="s">
        <v>5489</v>
      </c>
      <c r="G2395" s="34" t="s">
        <v>114</v>
      </c>
      <c r="H2395" s="166" t="s">
        <v>6161</v>
      </c>
      <c r="I2395" s="163" t="s">
        <v>6162</v>
      </c>
      <c r="J2395" s="163" t="s">
        <v>6162</v>
      </c>
      <c r="K2395" s="163" t="s">
        <v>5492</v>
      </c>
      <c r="L2395" s="163" t="s">
        <v>5511</v>
      </c>
      <c r="M2395" s="167">
        <v>45881</v>
      </c>
      <c r="N2395" s="167" t="s">
        <v>1401</v>
      </c>
      <c r="O2395" s="167" t="s">
        <v>2683</v>
      </c>
      <c r="P2395" s="163">
        <v>85</v>
      </c>
      <c r="Q2395" s="174">
        <v>8000</v>
      </c>
      <c r="R2395" s="175">
        <v>0.06951872</v>
      </c>
      <c r="S2395" s="176">
        <v>520</v>
      </c>
      <c r="T2395" s="164">
        <v>88400</v>
      </c>
      <c r="U2395" s="164">
        <v>8840</v>
      </c>
      <c r="V2395" s="177">
        <v>0.1</v>
      </c>
      <c r="W2395" s="164">
        <v>44200</v>
      </c>
      <c r="X2395" s="160">
        <v>0.5</v>
      </c>
      <c r="Y2395" s="164">
        <v>0</v>
      </c>
      <c r="Z2395" s="177">
        <v>0</v>
      </c>
      <c r="AA2395" s="164">
        <v>44200</v>
      </c>
      <c r="AB2395" s="160">
        <v>0.5</v>
      </c>
      <c r="AC2395" s="164">
        <v>35360</v>
      </c>
      <c r="AD2395" s="202">
        <v>0.4</v>
      </c>
      <c r="AE2395" s="147">
        <v>8840</v>
      </c>
      <c r="AF2395" s="182"/>
      <c r="AH2395" s="34" t="s">
        <v>5496</v>
      </c>
    </row>
    <row r="2396" s="114" customFormat="1" ht="60" spans="1:34">
      <c r="A2396" s="37">
        <v>332</v>
      </c>
      <c r="B2396" s="37" t="s">
        <v>52</v>
      </c>
      <c r="C2396" s="37" t="s">
        <v>5029</v>
      </c>
      <c r="D2396" s="34" t="s">
        <v>5487</v>
      </c>
      <c r="E2396" s="163" t="s">
        <v>5488</v>
      </c>
      <c r="F2396" s="163" t="s">
        <v>5489</v>
      </c>
      <c r="G2396" s="34" t="s">
        <v>114</v>
      </c>
      <c r="H2396" s="166" t="s">
        <v>6163</v>
      </c>
      <c r="I2396" s="163" t="s">
        <v>3856</v>
      </c>
      <c r="J2396" s="163" t="s">
        <v>3856</v>
      </c>
      <c r="K2396" s="163" t="s">
        <v>5492</v>
      </c>
      <c r="L2396" s="163" t="s">
        <v>5813</v>
      </c>
      <c r="M2396" s="167">
        <v>45881</v>
      </c>
      <c r="N2396" s="167" t="s">
        <v>1401</v>
      </c>
      <c r="O2396" s="167" t="s">
        <v>2683</v>
      </c>
      <c r="P2396" s="163">
        <v>20</v>
      </c>
      <c r="Q2396" s="174">
        <v>8000</v>
      </c>
      <c r="R2396" s="175">
        <v>0.06951872</v>
      </c>
      <c r="S2396" s="176">
        <v>520</v>
      </c>
      <c r="T2396" s="164">
        <v>20800</v>
      </c>
      <c r="U2396" s="164">
        <v>2080</v>
      </c>
      <c r="V2396" s="177">
        <v>0.1</v>
      </c>
      <c r="W2396" s="164">
        <v>10400</v>
      </c>
      <c r="X2396" s="160">
        <v>0.5</v>
      </c>
      <c r="Y2396" s="164">
        <v>0</v>
      </c>
      <c r="Z2396" s="177">
        <v>0</v>
      </c>
      <c r="AA2396" s="164">
        <v>10400</v>
      </c>
      <c r="AB2396" s="160">
        <v>0.5</v>
      </c>
      <c r="AC2396" s="164">
        <v>8320</v>
      </c>
      <c r="AD2396" s="202">
        <v>0.4</v>
      </c>
      <c r="AE2396" s="147">
        <v>2080</v>
      </c>
      <c r="AF2396" s="182"/>
      <c r="AH2396" s="34" t="s">
        <v>5496</v>
      </c>
    </row>
    <row r="2397" s="114" customFormat="1" ht="60" spans="1:34">
      <c r="A2397" s="37">
        <v>333</v>
      </c>
      <c r="B2397" s="37" t="s">
        <v>52</v>
      </c>
      <c r="C2397" s="37" t="s">
        <v>5029</v>
      </c>
      <c r="D2397" s="34" t="s">
        <v>5487</v>
      </c>
      <c r="E2397" s="163" t="s">
        <v>5488</v>
      </c>
      <c r="F2397" s="163" t="s">
        <v>5489</v>
      </c>
      <c r="G2397" s="34" t="s">
        <v>114</v>
      </c>
      <c r="H2397" s="166" t="s">
        <v>6164</v>
      </c>
      <c r="I2397" s="163" t="s">
        <v>6165</v>
      </c>
      <c r="J2397" s="163" t="s">
        <v>6165</v>
      </c>
      <c r="K2397" s="163" t="s">
        <v>5492</v>
      </c>
      <c r="L2397" s="163" t="s">
        <v>5813</v>
      </c>
      <c r="M2397" s="167">
        <v>45881</v>
      </c>
      <c r="N2397" s="167" t="s">
        <v>1401</v>
      </c>
      <c r="O2397" s="167" t="s">
        <v>2683</v>
      </c>
      <c r="P2397" s="163">
        <v>7</v>
      </c>
      <c r="Q2397" s="174">
        <v>8000</v>
      </c>
      <c r="R2397" s="175">
        <v>0.06951872</v>
      </c>
      <c r="S2397" s="176">
        <v>520</v>
      </c>
      <c r="T2397" s="164">
        <v>7280</v>
      </c>
      <c r="U2397" s="164">
        <v>728</v>
      </c>
      <c r="V2397" s="177">
        <v>0.1</v>
      </c>
      <c r="W2397" s="164">
        <v>3640</v>
      </c>
      <c r="X2397" s="160">
        <v>0.5</v>
      </c>
      <c r="Y2397" s="164">
        <v>0</v>
      </c>
      <c r="Z2397" s="177">
        <v>0</v>
      </c>
      <c r="AA2397" s="164">
        <v>3640</v>
      </c>
      <c r="AB2397" s="160">
        <v>0.5</v>
      </c>
      <c r="AC2397" s="164">
        <v>2912</v>
      </c>
      <c r="AD2397" s="202">
        <v>0.4</v>
      </c>
      <c r="AE2397" s="147">
        <v>728</v>
      </c>
      <c r="AF2397" s="182"/>
      <c r="AH2397" s="34" t="s">
        <v>5496</v>
      </c>
    </row>
    <row r="2398" s="114" customFormat="1" ht="60" spans="1:34">
      <c r="A2398" s="37">
        <v>334</v>
      </c>
      <c r="B2398" s="37" t="s">
        <v>52</v>
      </c>
      <c r="C2398" s="37" t="s">
        <v>5029</v>
      </c>
      <c r="D2398" s="34" t="s">
        <v>5487</v>
      </c>
      <c r="E2398" s="163" t="s">
        <v>5488</v>
      </c>
      <c r="F2398" s="163" t="s">
        <v>5489</v>
      </c>
      <c r="G2398" s="34" t="s">
        <v>114</v>
      </c>
      <c r="H2398" s="166" t="s">
        <v>6166</v>
      </c>
      <c r="I2398" s="163" t="s">
        <v>5515</v>
      </c>
      <c r="J2398" s="163" t="s">
        <v>5515</v>
      </c>
      <c r="K2398" s="163" t="s">
        <v>5492</v>
      </c>
      <c r="L2398" s="163" t="s">
        <v>5813</v>
      </c>
      <c r="M2398" s="167">
        <v>45881</v>
      </c>
      <c r="N2398" s="167" t="s">
        <v>1401</v>
      </c>
      <c r="O2398" s="167" t="s">
        <v>2683</v>
      </c>
      <c r="P2398" s="163">
        <v>5</v>
      </c>
      <c r="Q2398" s="174">
        <v>8000</v>
      </c>
      <c r="R2398" s="175">
        <v>0.06951872</v>
      </c>
      <c r="S2398" s="176">
        <v>520</v>
      </c>
      <c r="T2398" s="164">
        <v>5200</v>
      </c>
      <c r="U2398" s="164">
        <v>520</v>
      </c>
      <c r="V2398" s="177">
        <v>0.1</v>
      </c>
      <c r="W2398" s="164">
        <v>2600</v>
      </c>
      <c r="X2398" s="160">
        <v>0.5</v>
      </c>
      <c r="Y2398" s="164">
        <v>0</v>
      </c>
      <c r="Z2398" s="177">
        <v>0</v>
      </c>
      <c r="AA2398" s="164">
        <v>2600</v>
      </c>
      <c r="AB2398" s="160">
        <v>0.5</v>
      </c>
      <c r="AC2398" s="164">
        <v>2080</v>
      </c>
      <c r="AD2398" s="202">
        <v>0.4</v>
      </c>
      <c r="AE2398" s="147">
        <v>520</v>
      </c>
      <c r="AF2398" s="182"/>
      <c r="AH2398" s="34" t="s">
        <v>5496</v>
      </c>
    </row>
    <row r="2399" s="114" customFormat="1" ht="60" spans="1:34">
      <c r="A2399" s="37">
        <v>335</v>
      </c>
      <c r="B2399" s="37" t="s">
        <v>52</v>
      </c>
      <c r="C2399" s="37" t="s">
        <v>5029</v>
      </c>
      <c r="D2399" s="34" t="s">
        <v>5487</v>
      </c>
      <c r="E2399" s="163" t="s">
        <v>5488</v>
      </c>
      <c r="F2399" s="163" t="s">
        <v>5489</v>
      </c>
      <c r="G2399" s="34" t="s">
        <v>114</v>
      </c>
      <c r="H2399" s="166" t="s">
        <v>6167</v>
      </c>
      <c r="I2399" s="163" t="s">
        <v>6168</v>
      </c>
      <c r="J2399" s="163" t="s">
        <v>6168</v>
      </c>
      <c r="K2399" s="163" t="s">
        <v>5492</v>
      </c>
      <c r="L2399" s="163" t="s">
        <v>5916</v>
      </c>
      <c r="M2399" s="167">
        <v>45881</v>
      </c>
      <c r="N2399" s="167" t="s">
        <v>1401</v>
      </c>
      <c r="O2399" s="167" t="s">
        <v>2683</v>
      </c>
      <c r="P2399" s="163">
        <v>50</v>
      </c>
      <c r="Q2399" s="174">
        <v>8000</v>
      </c>
      <c r="R2399" s="175">
        <v>0.06951872</v>
      </c>
      <c r="S2399" s="176">
        <v>520</v>
      </c>
      <c r="T2399" s="164">
        <v>52000</v>
      </c>
      <c r="U2399" s="164">
        <v>5200</v>
      </c>
      <c r="V2399" s="177">
        <v>0.1</v>
      </c>
      <c r="W2399" s="164">
        <v>26000</v>
      </c>
      <c r="X2399" s="160">
        <v>0.5</v>
      </c>
      <c r="Y2399" s="164">
        <v>0</v>
      </c>
      <c r="Z2399" s="177">
        <v>0</v>
      </c>
      <c r="AA2399" s="164">
        <v>26000</v>
      </c>
      <c r="AB2399" s="160">
        <v>0.5</v>
      </c>
      <c r="AC2399" s="164">
        <v>20800</v>
      </c>
      <c r="AD2399" s="202">
        <v>0.4</v>
      </c>
      <c r="AE2399" s="147">
        <v>5200</v>
      </c>
      <c r="AF2399" s="182"/>
      <c r="AH2399" s="34" t="s">
        <v>5496</v>
      </c>
    </row>
    <row r="2400" s="114" customFormat="1" ht="60" spans="1:34">
      <c r="A2400" s="37">
        <v>336</v>
      </c>
      <c r="B2400" s="37" t="s">
        <v>52</v>
      </c>
      <c r="C2400" s="37" t="s">
        <v>5029</v>
      </c>
      <c r="D2400" s="34" t="s">
        <v>5487</v>
      </c>
      <c r="E2400" s="163" t="s">
        <v>5488</v>
      </c>
      <c r="F2400" s="163" t="s">
        <v>5489</v>
      </c>
      <c r="G2400" s="34" t="s">
        <v>114</v>
      </c>
      <c r="H2400" s="166" t="s">
        <v>6169</v>
      </c>
      <c r="I2400" s="163" t="s">
        <v>6170</v>
      </c>
      <c r="J2400" s="163" t="s">
        <v>6170</v>
      </c>
      <c r="K2400" s="163" t="s">
        <v>5492</v>
      </c>
      <c r="L2400" s="163" t="s">
        <v>6171</v>
      </c>
      <c r="M2400" s="167">
        <v>45882</v>
      </c>
      <c r="N2400" s="167" t="s">
        <v>1401</v>
      </c>
      <c r="O2400" s="167" t="s">
        <v>2683</v>
      </c>
      <c r="P2400" s="163">
        <v>225.5</v>
      </c>
      <c r="Q2400" s="174">
        <v>8000</v>
      </c>
      <c r="R2400" s="175">
        <v>0.08888889</v>
      </c>
      <c r="S2400" s="176">
        <v>640</v>
      </c>
      <c r="T2400" s="164">
        <v>144320</v>
      </c>
      <c r="U2400" s="164">
        <v>14432</v>
      </c>
      <c r="V2400" s="177">
        <v>0.1</v>
      </c>
      <c r="W2400" s="164">
        <v>72160</v>
      </c>
      <c r="X2400" s="160">
        <v>0.5</v>
      </c>
      <c r="Y2400" s="164">
        <v>0</v>
      </c>
      <c r="Z2400" s="177">
        <v>0</v>
      </c>
      <c r="AA2400" s="164">
        <v>72160</v>
      </c>
      <c r="AB2400" s="160">
        <v>0.5</v>
      </c>
      <c r="AC2400" s="164">
        <v>57728</v>
      </c>
      <c r="AD2400" s="202">
        <v>0.4</v>
      </c>
      <c r="AE2400" s="147">
        <v>14432</v>
      </c>
      <c r="AF2400" s="182"/>
      <c r="AH2400" s="34" t="s">
        <v>5496</v>
      </c>
    </row>
    <row r="2401" s="114" customFormat="1" ht="132" spans="1:34">
      <c r="A2401" s="37">
        <v>337</v>
      </c>
      <c r="B2401" s="37" t="s">
        <v>52</v>
      </c>
      <c r="C2401" s="37" t="s">
        <v>5022</v>
      </c>
      <c r="D2401" s="34" t="s">
        <v>5487</v>
      </c>
      <c r="E2401" s="163" t="s">
        <v>5488</v>
      </c>
      <c r="F2401" s="163" t="s">
        <v>5489</v>
      </c>
      <c r="G2401" s="34" t="s">
        <v>114</v>
      </c>
      <c r="H2401" s="166" t="s">
        <v>6172</v>
      </c>
      <c r="I2401" s="163" t="s">
        <v>6173</v>
      </c>
      <c r="J2401" s="163" t="s">
        <v>6173</v>
      </c>
      <c r="K2401" s="163" t="s">
        <v>5492</v>
      </c>
      <c r="L2401" s="163" t="s">
        <v>6174</v>
      </c>
      <c r="M2401" s="167">
        <v>45882</v>
      </c>
      <c r="N2401" s="167" t="s">
        <v>6103</v>
      </c>
      <c r="O2401" s="167" t="s">
        <v>6104</v>
      </c>
      <c r="P2401" s="163">
        <v>70</v>
      </c>
      <c r="Q2401" s="174">
        <v>8000</v>
      </c>
      <c r="R2401" s="175">
        <v>0.05128205</v>
      </c>
      <c r="S2401" s="176">
        <v>400</v>
      </c>
      <c r="T2401" s="164">
        <v>56000</v>
      </c>
      <c r="U2401" s="164">
        <v>5600</v>
      </c>
      <c r="V2401" s="177">
        <v>0.1</v>
      </c>
      <c r="W2401" s="164">
        <v>28000</v>
      </c>
      <c r="X2401" s="160">
        <v>0.5</v>
      </c>
      <c r="Y2401" s="164">
        <v>16800</v>
      </c>
      <c r="Z2401" s="177">
        <v>0.3</v>
      </c>
      <c r="AA2401" s="164">
        <v>11200</v>
      </c>
      <c r="AB2401" s="160">
        <v>0.2</v>
      </c>
      <c r="AC2401" s="164">
        <v>22400</v>
      </c>
      <c r="AD2401" s="202">
        <v>0.4</v>
      </c>
      <c r="AE2401" s="147">
        <v>5600</v>
      </c>
      <c r="AF2401" s="182"/>
      <c r="AH2401" s="34" t="s">
        <v>5496</v>
      </c>
    </row>
    <row r="2402" s="114" customFormat="1" ht="60" spans="1:34">
      <c r="A2402" s="37">
        <v>338</v>
      </c>
      <c r="B2402" s="37" t="s">
        <v>52</v>
      </c>
      <c r="C2402" s="37" t="s">
        <v>5029</v>
      </c>
      <c r="D2402" s="34" t="s">
        <v>5487</v>
      </c>
      <c r="E2402" s="163" t="s">
        <v>5488</v>
      </c>
      <c r="F2402" s="163" t="s">
        <v>5489</v>
      </c>
      <c r="G2402" s="34" t="s">
        <v>114</v>
      </c>
      <c r="H2402" s="166" t="s">
        <v>6175</v>
      </c>
      <c r="I2402" s="163" t="s">
        <v>5657</v>
      </c>
      <c r="J2402" s="163" t="s">
        <v>5657</v>
      </c>
      <c r="K2402" s="163" t="s">
        <v>5492</v>
      </c>
      <c r="L2402" s="163" t="s">
        <v>5616</v>
      </c>
      <c r="M2402" s="167">
        <v>45882</v>
      </c>
      <c r="N2402" s="167" t="s">
        <v>1401</v>
      </c>
      <c r="O2402" s="167" t="s">
        <v>2683</v>
      </c>
      <c r="P2402" s="163">
        <v>120</v>
      </c>
      <c r="Q2402" s="174">
        <v>8000</v>
      </c>
      <c r="R2402" s="175">
        <v>0.08888889</v>
      </c>
      <c r="S2402" s="176">
        <v>640</v>
      </c>
      <c r="T2402" s="164">
        <v>76800</v>
      </c>
      <c r="U2402" s="164">
        <v>7680</v>
      </c>
      <c r="V2402" s="177">
        <v>0.1</v>
      </c>
      <c r="W2402" s="164">
        <v>38400</v>
      </c>
      <c r="X2402" s="160">
        <v>0.5</v>
      </c>
      <c r="Y2402" s="164">
        <v>0</v>
      </c>
      <c r="Z2402" s="177">
        <v>0</v>
      </c>
      <c r="AA2402" s="164">
        <v>38400</v>
      </c>
      <c r="AB2402" s="160">
        <v>0.5</v>
      </c>
      <c r="AC2402" s="164">
        <v>30720</v>
      </c>
      <c r="AD2402" s="202">
        <v>0.4</v>
      </c>
      <c r="AE2402" s="147">
        <v>7680</v>
      </c>
      <c r="AF2402" s="182"/>
      <c r="AH2402" s="34" t="s">
        <v>5496</v>
      </c>
    </row>
    <row r="2403" s="114" customFormat="1" ht="60" spans="1:34">
      <c r="A2403" s="37">
        <v>339</v>
      </c>
      <c r="B2403" s="37" t="s">
        <v>52</v>
      </c>
      <c r="C2403" s="37" t="s">
        <v>5029</v>
      </c>
      <c r="D2403" s="34" t="s">
        <v>5487</v>
      </c>
      <c r="E2403" s="163" t="s">
        <v>5488</v>
      </c>
      <c r="F2403" s="163" t="s">
        <v>5489</v>
      </c>
      <c r="G2403" s="34" t="s">
        <v>114</v>
      </c>
      <c r="H2403" s="166" t="s">
        <v>6176</v>
      </c>
      <c r="I2403" s="163" t="s">
        <v>5576</v>
      </c>
      <c r="J2403" s="163" t="s">
        <v>5576</v>
      </c>
      <c r="K2403" s="163" t="s">
        <v>5577</v>
      </c>
      <c r="L2403" s="163" t="s">
        <v>5578</v>
      </c>
      <c r="M2403" s="167">
        <v>45884</v>
      </c>
      <c r="N2403" s="167" t="s">
        <v>6177</v>
      </c>
      <c r="O2403" s="167" t="s">
        <v>6178</v>
      </c>
      <c r="P2403" s="163">
        <v>146</v>
      </c>
      <c r="Q2403" s="174">
        <v>8000</v>
      </c>
      <c r="R2403" s="175">
        <v>0.08888889</v>
      </c>
      <c r="S2403" s="176">
        <v>640</v>
      </c>
      <c r="T2403" s="164">
        <v>93440</v>
      </c>
      <c r="U2403" s="164">
        <v>9344</v>
      </c>
      <c r="V2403" s="177">
        <v>0.1</v>
      </c>
      <c r="W2403" s="164">
        <v>46720</v>
      </c>
      <c r="X2403" s="160">
        <v>0.5</v>
      </c>
      <c r="Y2403" s="164">
        <v>0</v>
      </c>
      <c r="Z2403" s="177">
        <v>0</v>
      </c>
      <c r="AA2403" s="164">
        <v>46720</v>
      </c>
      <c r="AB2403" s="160">
        <v>0.5</v>
      </c>
      <c r="AC2403" s="164">
        <v>37376</v>
      </c>
      <c r="AD2403" s="202">
        <v>0.4</v>
      </c>
      <c r="AE2403" s="147">
        <v>9344</v>
      </c>
      <c r="AF2403" s="182"/>
      <c r="AH2403" s="34" t="s">
        <v>5496</v>
      </c>
    </row>
    <row r="2404" s="114" customFormat="1" ht="72" spans="1:34">
      <c r="A2404" s="37">
        <v>340</v>
      </c>
      <c r="B2404" s="37" t="s">
        <v>52</v>
      </c>
      <c r="C2404" s="37" t="s">
        <v>5001</v>
      </c>
      <c r="D2404" s="34" t="s">
        <v>5487</v>
      </c>
      <c r="E2404" s="163" t="s">
        <v>5488</v>
      </c>
      <c r="F2404" s="163" t="s">
        <v>5489</v>
      </c>
      <c r="G2404" s="34" t="s">
        <v>114</v>
      </c>
      <c r="H2404" s="166" t="s">
        <v>6179</v>
      </c>
      <c r="I2404" s="163" t="s">
        <v>5564</v>
      </c>
      <c r="J2404" s="163" t="s">
        <v>5564</v>
      </c>
      <c r="K2404" s="163" t="s">
        <v>5492</v>
      </c>
      <c r="L2404" s="163" t="s">
        <v>5933</v>
      </c>
      <c r="M2404" s="167">
        <v>45884</v>
      </c>
      <c r="N2404" s="167" t="s">
        <v>6180</v>
      </c>
      <c r="O2404" s="167" t="s">
        <v>6181</v>
      </c>
      <c r="P2404" s="163">
        <v>66</v>
      </c>
      <c r="Q2404" s="174">
        <v>8000</v>
      </c>
      <c r="R2404" s="175">
        <v>0.09195402</v>
      </c>
      <c r="S2404" s="176">
        <v>640</v>
      </c>
      <c r="T2404" s="164">
        <v>84480</v>
      </c>
      <c r="U2404" s="164">
        <v>8448</v>
      </c>
      <c r="V2404" s="177">
        <v>0.1</v>
      </c>
      <c r="W2404" s="164">
        <v>42240</v>
      </c>
      <c r="X2404" s="160">
        <v>0.5</v>
      </c>
      <c r="Y2404" s="164">
        <v>25344</v>
      </c>
      <c r="Z2404" s="177">
        <v>0.3</v>
      </c>
      <c r="AA2404" s="164">
        <v>16896</v>
      </c>
      <c r="AB2404" s="160">
        <v>0.2</v>
      </c>
      <c r="AC2404" s="164">
        <v>33792</v>
      </c>
      <c r="AD2404" s="202">
        <v>0.4</v>
      </c>
      <c r="AE2404" s="147">
        <v>8448</v>
      </c>
      <c r="AF2404" s="182"/>
      <c r="AH2404" s="34" t="s">
        <v>5496</v>
      </c>
    </row>
    <row r="2405" s="114" customFormat="1" ht="228" spans="1:34">
      <c r="A2405" s="37">
        <v>341</v>
      </c>
      <c r="B2405" s="37" t="s">
        <v>52</v>
      </c>
      <c r="C2405" s="37" t="s">
        <v>5022</v>
      </c>
      <c r="D2405" s="34" t="s">
        <v>5487</v>
      </c>
      <c r="E2405" s="163" t="s">
        <v>5488</v>
      </c>
      <c r="F2405" s="163" t="s">
        <v>5489</v>
      </c>
      <c r="G2405" s="34" t="s">
        <v>114</v>
      </c>
      <c r="H2405" s="166" t="s">
        <v>6182</v>
      </c>
      <c r="I2405" s="163" t="s">
        <v>6183</v>
      </c>
      <c r="J2405" s="163" t="s">
        <v>6183</v>
      </c>
      <c r="K2405" s="163" t="s">
        <v>5492</v>
      </c>
      <c r="L2405" s="163" t="s">
        <v>6184</v>
      </c>
      <c r="M2405" s="167">
        <v>45884</v>
      </c>
      <c r="N2405" s="167" t="s">
        <v>6180</v>
      </c>
      <c r="O2405" s="167" t="s">
        <v>6181</v>
      </c>
      <c r="P2405" s="163">
        <v>25</v>
      </c>
      <c r="Q2405" s="174">
        <v>8000</v>
      </c>
      <c r="R2405" s="175">
        <v>0.05263158</v>
      </c>
      <c r="S2405" s="176">
        <v>400</v>
      </c>
      <c r="T2405" s="164">
        <v>20000</v>
      </c>
      <c r="U2405" s="164">
        <v>2000</v>
      </c>
      <c r="V2405" s="177">
        <v>0.1</v>
      </c>
      <c r="W2405" s="164">
        <v>10000</v>
      </c>
      <c r="X2405" s="160">
        <v>0.5</v>
      </c>
      <c r="Y2405" s="164">
        <v>6000</v>
      </c>
      <c r="Z2405" s="177">
        <v>0.3</v>
      </c>
      <c r="AA2405" s="164">
        <v>4000</v>
      </c>
      <c r="AB2405" s="160">
        <v>0.2</v>
      </c>
      <c r="AC2405" s="164">
        <v>8000</v>
      </c>
      <c r="AD2405" s="202">
        <v>0.4</v>
      </c>
      <c r="AE2405" s="147">
        <v>2000</v>
      </c>
      <c r="AF2405" s="182"/>
      <c r="AH2405" s="34" t="s">
        <v>5496</v>
      </c>
    </row>
    <row r="2406" s="114" customFormat="1" ht="60" spans="1:34">
      <c r="A2406" s="37">
        <v>342</v>
      </c>
      <c r="B2406" s="37" t="s">
        <v>52</v>
      </c>
      <c r="C2406" s="37" t="s">
        <v>5022</v>
      </c>
      <c r="D2406" s="34" t="s">
        <v>5487</v>
      </c>
      <c r="E2406" s="163" t="s">
        <v>5488</v>
      </c>
      <c r="F2406" s="163" t="s">
        <v>5489</v>
      </c>
      <c r="G2406" s="34" t="s">
        <v>114</v>
      </c>
      <c r="H2406" s="166" t="s">
        <v>6185</v>
      </c>
      <c r="I2406" s="163" t="s">
        <v>6186</v>
      </c>
      <c r="J2406" s="163" t="s">
        <v>6186</v>
      </c>
      <c r="K2406" s="163" t="s">
        <v>5492</v>
      </c>
      <c r="L2406" s="163" t="s">
        <v>6187</v>
      </c>
      <c r="M2406" s="167">
        <v>45884</v>
      </c>
      <c r="N2406" s="167" t="s">
        <v>6180</v>
      </c>
      <c r="O2406" s="167" t="s">
        <v>6181</v>
      </c>
      <c r="P2406" s="163">
        <v>16</v>
      </c>
      <c r="Q2406" s="174">
        <v>8000</v>
      </c>
      <c r="R2406" s="175">
        <v>0.05263158</v>
      </c>
      <c r="S2406" s="176">
        <v>400</v>
      </c>
      <c r="T2406" s="164">
        <v>12800</v>
      </c>
      <c r="U2406" s="164">
        <v>1280</v>
      </c>
      <c r="V2406" s="177">
        <v>0.1</v>
      </c>
      <c r="W2406" s="164">
        <v>6400</v>
      </c>
      <c r="X2406" s="160">
        <v>0.5</v>
      </c>
      <c r="Y2406" s="164">
        <v>3840</v>
      </c>
      <c r="Z2406" s="177">
        <v>0.3</v>
      </c>
      <c r="AA2406" s="164">
        <v>2560</v>
      </c>
      <c r="AB2406" s="160">
        <v>0.2</v>
      </c>
      <c r="AC2406" s="164">
        <v>5120</v>
      </c>
      <c r="AD2406" s="202">
        <v>0.4</v>
      </c>
      <c r="AE2406" s="147">
        <v>1280</v>
      </c>
      <c r="AF2406" s="182"/>
      <c r="AH2406" s="34" t="s">
        <v>5496</v>
      </c>
    </row>
    <row r="2407" s="114" customFormat="1" ht="72" spans="1:34">
      <c r="A2407" s="37">
        <v>343</v>
      </c>
      <c r="B2407" s="37" t="s">
        <v>52</v>
      </c>
      <c r="C2407" s="37" t="s">
        <v>5022</v>
      </c>
      <c r="D2407" s="34" t="s">
        <v>5487</v>
      </c>
      <c r="E2407" s="163" t="s">
        <v>5488</v>
      </c>
      <c r="F2407" s="163" t="s">
        <v>5489</v>
      </c>
      <c r="G2407" s="34" t="s">
        <v>114</v>
      </c>
      <c r="H2407" s="166" t="s">
        <v>6188</v>
      </c>
      <c r="I2407" s="163" t="s">
        <v>6189</v>
      </c>
      <c r="J2407" s="163" t="s">
        <v>6189</v>
      </c>
      <c r="K2407" s="163" t="s">
        <v>5492</v>
      </c>
      <c r="L2407" s="163" t="s">
        <v>6190</v>
      </c>
      <c r="M2407" s="167">
        <v>45888</v>
      </c>
      <c r="N2407" s="167" t="s">
        <v>6191</v>
      </c>
      <c r="O2407" s="167" t="s">
        <v>6192</v>
      </c>
      <c r="P2407" s="163">
        <v>11.6</v>
      </c>
      <c r="Q2407" s="174">
        <v>8000</v>
      </c>
      <c r="R2407" s="175">
        <v>0.05128205</v>
      </c>
      <c r="S2407" s="176">
        <v>400</v>
      </c>
      <c r="T2407" s="164">
        <v>9280</v>
      </c>
      <c r="U2407" s="164">
        <v>928</v>
      </c>
      <c r="V2407" s="177">
        <v>0.1</v>
      </c>
      <c r="W2407" s="164">
        <v>4640</v>
      </c>
      <c r="X2407" s="160">
        <v>0.5</v>
      </c>
      <c r="Y2407" s="164">
        <v>2784</v>
      </c>
      <c r="Z2407" s="177">
        <v>0.3</v>
      </c>
      <c r="AA2407" s="164">
        <v>1856</v>
      </c>
      <c r="AB2407" s="160">
        <v>0.2</v>
      </c>
      <c r="AC2407" s="164">
        <v>3712</v>
      </c>
      <c r="AD2407" s="202">
        <v>0.4</v>
      </c>
      <c r="AE2407" s="147">
        <v>928</v>
      </c>
      <c r="AF2407" s="182"/>
      <c r="AH2407" s="34" t="s">
        <v>5496</v>
      </c>
    </row>
    <row r="2408" s="114" customFormat="1" ht="84" spans="1:34">
      <c r="A2408" s="37">
        <v>344</v>
      </c>
      <c r="B2408" s="37" t="s">
        <v>52</v>
      </c>
      <c r="C2408" s="37" t="s">
        <v>5022</v>
      </c>
      <c r="D2408" s="34" t="s">
        <v>5487</v>
      </c>
      <c r="E2408" s="163" t="s">
        <v>5488</v>
      </c>
      <c r="F2408" s="163" t="s">
        <v>5489</v>
      </c>
      <c r="G2408" s="34" t="s">
        <v>114</v>
      </c>
      <c r="H2408" s="166" t="s">
        <v>6193</v>
      </c>
      <c r="I2408" s="163" t="s">
        <v>6194</v>
      </c>
      <c r="J2408" s="163" t="s">
        <v>6194</v>
      </c>
      <c r="K2408" s="163" t="s">
        <v>5492</v>
      </c>
      <c r="L2408" s="163" t="s">
        <v>6195</v>
      </c>
      <c r="M2408" s="167">
        <v>45888</v>
      </c>
      <c r="N2408" s="167" t="s">
        <v>6191</v>
      </c>
      <c r="O2408" s="167" t="s">
        <v>6192</v>
      </c>
      <c r="P2408" s="163">
        <v>8.1</v>
      </c>
      <c r="Q2408" s="174">
        <v>8000</v>
      </c>
      <c r="R2408" s="175">
        <v>0.05128205</v>
      </c>
      <c r="S2408" s="176">
        <v>400</v>
      </c>
      <c r="T2408" s="164">
        <v>6480</v>
      </c>
      <c r="U2408" s="164">
        <v>648</v>
      </c>
      <c r="V2408" s="177">
        <v>0.1</v>
      </c>
      <c r="W2408" s="164">
        <v>3240</v>
      </c>
      <c r="X2408" s="160">
        <v>0.5</v>
      </c>
      <c r="Y2408" s="164">
        <v>1944</v>
      </c>
      <c r="Z2408" s="177">
        <v>0.3</v>
      </c>
      <c r="AA2408" s="164">
        <v>1296</v>
      </c>
      <c r="AB2408" s="160">
        <v>0.2</v>
      </c>
      <c r="AC2408" s="164">
        <v>2592</v>
      </c>
      <c r="AD2408" s="202">
        <v>0.4</v>
      </c>
      <c r="AE2408" s="147">
        <v>648</v>
      </c>
      <c r="AF2408" s="182"/>
      <c r="AH2408" s="34" t="s">
        <v>5496</v>
      </c>
    </row>
    <row r="2409" s="114" customFormat="1" ht="96" spans="1:34">
      <c r="A2409" s="37">
        <v>345</v>
      </c>
      <c r="B2409" s="37" t="s">
        <v>52</v>
      </c>
      <c r="C2409" s="37" t="s">
        <v>5022</v>
      </c>
      <c r="D2409" s="34" t="s">
        <v>5487</v>
      </c>
      <c r="E2409" s="163" t="s">
        <v>5488</v>
      </c>
      <c r="F2409" s="163" t="s">
        <v>5489</v>
      </c>
      <c r="G2409" s="34" t="s">
        <v>114</v>
      </c>
      <c r="H2409" s="166" t="s">
        <v>6196</v>
      </c>
      <c r="I2409" s="163" t="s">
        <v>6197</v>
      </c>
      <c r="J2409" s="163" t="s">
        <v>6197</v>
      </c>
      <c r="K2409" s="163" t="s">
        <v>5492</v>
      </c>
      <c r="L2409" s="163" t="s">
        <v>6198</v>
      </c>
      <c r="M2409" s="167">
        <v>45888</v>
      </c>
      <c r="N2409" s="167" t="s">
        <v>6191</v>
      </c>
      <c r="O2409" s="167" t="s">
        <v>6192</v>
      </c>
      <c r="P2409" s="163">
        <v>37</v>
      </c>
      <c r="Q2409" s="174">
        <v>8000</v>
      </c>
      <c r="R2409" s="175">
        <v>0.05128205</v>
      </c>
      <c r="S2409" s="176">
        <v>400</v>
      </c>
      <c r="T2409" s="164">
        <v>29600</v>
      </c>
      <c r="U2409" s="164">
        <v>2960</v>
      </c>
      <c r="V2409" s="177">
        <v>0.1</v>
      </c>
      <c r="W2409" s="164">
        <v>14800</v>
      </c>
      <c r="X2409" s="160">
        <v>0.5</v>
      </c>
      <c r="Y2409" s="164">
        <v>8880</v>
      </c>
      <c r="Z2409" s="177">
        <v>0.3</v>
      </c>
      <c r="AA2409" s="164">
        <v>5920</v>
      </c>
      <c r="AB2409" s="160">
        <v>0.2</v>
      </c>
      <c r="AC2409" s="164">
        <v>11840</v>
      </c>
      <c r="AD2409" s="202">
        <v>0.4</v>
      </c>
      <c r="AE2409" s="147">
        <v>2960</v>
      </c>
      <c r="AF2409" s="182"/>
      <c r="AH2409" s="34" t="s">
        <v>5496</v>
      </c>
    </row>
    <row r="2410" s="114" customFormat="1" ht="96" spans="1:34">
      <c r="A2410" s="37">
        <v>346</v>
      </c>
      <c r="B2410" s="37" t="s">
        <v>52</v>
      </c>
      <c r="C2410" s="37" t="s">
        <v>5001</v>
      </c>
      <c r="D2410" s="34" t="s">
        <v>5487</v>
      </c>
      <c r="E2410" s="163" t="s">
        <v>5488</v>
      </c>
      <c r="F2410" s="163" t="s">
        <v>5489</v>
      </c>
      <c r="G2410" s="34" t="s">
        <v>114</v>
      </c>
      <c r="H2410" s="166" t="s">
        <v>6199</v>
      </c>
      <c r="I2410" s="163" t="s">
        <v>6200</v>
      </c>
      <c r="J2410" s="163" t="s">
        <v>6200</v>
      </c>
      <c r="K2410" s="163" t="s">
        <v>5492</v>
      </c>
      <c r="L2410" s="163" t="s">
        <v>6201</v>
      </c>
      <c r="M2410" s="167">
        <v>45889</v>
      </c>
      <c r="N2410" s="167" t="s">
        <v>2929</v>
      </c>
      <c r="O2410" s="167" t="s">
        <v>2930</v>
      </c>
      <c r="P2410" s="163">
        <v>200</v>
      </c>
      <c r="Q2410" s="174">
        <v>8000</v>
      </c>
      <c r="R2410" s="175">
        <v>0.09195402</v>
      </c>
      <c r="S2410" s="176">
        <v>640</v>
      </c>
      <c r="T2410" s="164">
        <v>256000</v>
      </c>
      <c r="U2410" s="164">
        <v>25600</v>
      </c>
      <c r="V2410" s="177">
        <v>0.1</v>
      </c>
      <c r="W2410" s="164">
        <v>128000</v>
      </c>
      <c r="X2410" s="160">
        <v>0.5</v>
      </c>
      <c r="Y2410" s="164">
        <v>76800</v>
      </c>
      <c r="Z2410" s="177">
        <v>0.3</v>
      </c>
      <c r="AA2410" s="164">
        <v>51200</v>
      </c>
      <c r="AB2410" s="160">
        <v>0.2</v>
      </c>
      <c r="AC2410" s="164">
        <v>102400</v>
      </c>
      <c r="AD2410" s="202">
        <v>0.4</v>
      </c>
      <c r="AE2410" s="147">
        <v>25600</v>
      </c>
      <c r="AF2410" s="182"/>
      <c r="AH2410" s="34" t="s">
        <v>5496</v>
      </c>
    </row>
    <row r="2411" s="114" customFormat="1" ht="84" spans="1:34">
      <c r="A2411" s="37">
        <v>347</v>
      </c>
      <c r="B2411" s="37" t="s">
        <v>52</v>
      </c>
      <c r="C2411" s="37" t="s">
        <v>5022</v>
      </c>
      <c r="D2411" s="34" t="s">
        <v>5487</v>
      </c>
      <c r="E2411" s="163" t="s">
        <v>5488</v>
      </c>
      <c r="F2411" s="163" t="s">
        <v>5489</v>
      </c>
      <c r="G2411" s="34" t="s">
        <v>114</v>
      </c>
      <c r="H2411" s="166" t="s">
        <v>6202</v>
      </c>
      <c r="I2411" s="163" t="s">
        <v>6055</v>
      </c>
      <c r="J2411" s="163" t="s">
        <v>6055</v>
      </c>
      <c r="K2411" s="163" t="s">
        <v>5492</v>
      </c>
      <c r="L2411" s="163" t="s">
        <v>6203</v>
      </c>
      <c r="M2411" s="167">
        <v>45887</v>
      </c>
      <c r="N2411" s="167" t="s">
        <v>6191</v>
      </c>
      <c r="O2411" s="167" t="s">
        <v>6192</v>
      </c>
      <c r="P2411" s="163">
        <v>10</v>
      </c>
      <c r="Q2411" s="174">
        <v>8000</v>
      </c>
      <c r="R2411" s="175">
        <v>0.05263158</v>
      </c>
      <c r="S2411" s="176">
        <v>400</v>
      </c>
      <c r="T2411" s="164">
        <v>8000</v>
      </c>
      <c r="U2411" s="164">
        <v>800</v>
      </c>
      <c r="V2411" s="177">
        <v>0.1</v>
      </c>
      <c r="W2411" s="164">
        <v>4000</v>
      </c>
      <c r="X2411" s="160">
        <v>0.5</v>
      </c>
      <c r="Y2411" s="164">
        <v>2400</v>
      </c>
      <c r="Z2411" s="177">
        <v>0.3</v>
      </c>
      <c r="AA2411" s="164">
        <v>1600</v>
      </c>
      <c r="AB2411" s="160">
        <v>0.2</v>
      </c>
      <c r="AC2411" s="164">
        <v>3200</v>
      </c>
      <c r="AD2411" s="202">
        <v>0.4</v>
      </c>
      <c r="AE2411" s="147">
        <v>800</v>
      </c>
      <c r="AF2411" s="182"/>
      <c r="AH2411" s="34" t="s">
        <v>5496</v>
      </c>
    </row>
    <row r="2412" s="114" customFormat="1" ht="72" spans="1:34">
      <c r="A2412" s="37">
        <v>348</v>
      </c>
      <c r="B2412" s="37" t="s">
        <v>52</v>
      </c>
      <c r="C2412" s="37" t="s">
        <v>5001</v>
      </c>
      <c r="D2412" s="34" t="s">
        <v>5487</v>
      </c>
      <c r="E2412" s="163" t="s">
        <v>5488</v>
      </c>
      <c r="F2412" s="163" t="s">
        <v>5489</v>
      </c>
      <c r="G2412" s="34" t="s">
        <v>114</v>
      </c>
      <c r="H2412" s="166" t="s">
        <v>6204</v>
      </c>
      <c r="I2412" s="163" t="s">
        <v>5564</v>
      </c>
      <c r="J2412" s="163" t="s">
        <v>5564</v>
      </c>
      <c r="K2412" s="163" t="s">
        <v>5492</v>
      </c>
      <c r="L2412" s="163" t="s">
        <v>6205</v>
      </c>
      <c r="M2412" s="167">
        <v>45889</v>
      </c>
      <c r="N2412" s="167" t="s">
        <v>2929</v>
      </c>
      <c r="O2412" s="167" t="s">
        <v>2930</v>
      </c>
      <c r="P2412" s="163">
        <v>63</v>
      </c>
      <c r="Q2412" s="174">
        <v>8000</v>
      </c>
      <c r="R2412" s="175">
        <v>0.09195402</v>
      </c>
      <c r="S2412" s="176">
        <v>640</v>
      </c>
      <c r="T2412" s="164">
        <v>80640</v>
      </c>
      <c r="U2412" s="164">
        <v>8064</v>
      </c>
      <c r="V2412" s="177">
        <v>0.1</v>
      </c>
      <c r="W2412" s="164">
        <v>40320</v>
      </c>
      <c r="X2412" s="160">
        <v>0.5</v>
      </c>
      <c r="Y2412" s="164">
        <v>24192</v>
      </c>
      <c r="Z2412" s="177">
        <v>0.3</v>
      </c>
      <c r="AA2412" s="164">
        <v>16128</v>
      </c>
      <c r="AB2412" s="160">
        <v>0.2</v>
      </c>
      <c r="AC2412" s="164">
        <v>32256</v>
      </c>
      <c r="AD2412" s="202">
        <v>0.4</v>
      </c>
      <c r="AE2412" s="147">
        <v>8064</v>
      </c>
      <c r="AF2412" s="182"/>
      <c r="AH2412" s="34" t="s">
        <v>5496</v>
      </c>
    </row>
    <row r="2413" s="114" customFormat="1" ht="132" spans="1:34">
      <c r="A2413" s="37">
        <v>349</v>
      </c>
      <c r="B2413" s="37" t="s">
        <v>52</v>
      </c>
      <c r="C2413" s="37" t="s">
        <v>5022</v>
      </c>
      <c r="D2413" s="34" t="s">
        <v>5487</v>
      </c>
      <c r="E2413" s="163" t="s">
        <v>5488</v>
      </c>
      <c r="F2413" s="163" t="s">
        <v>5489</v>
      </c>
      <c r="G2413" s="34" t="s">
        <v>114</v>
      </c>
      <c r="H2413" s="166" t="s">
        <v>6206</v>
      </c>
      <c r="I2413" s="163" t="s">
        <v>6207</v>
      </c>
      <c r="J2413" s="163" t="s">
        <v>6207</v>
      </c>
      <c r="K2413" s="163" t="s">
        <v>5492</v>
      </c>
      <c r="L2413" s="163" t="s">
        <v>6208</v>
      </c>
      <c r="M2413" s="167">
        <v>45888</v>
      </c>
      <c r="N2413" s="167" t="s">
        <v>6191</v>
      </c>
      <c r="O2413" s="167" t="s">
        <v>6192</v>
      </c>
      <c r="P2413" s="163">
        <v>5.4</v>
      </c>
      <c r="Q2413" s="174">
        <v>8000</v>
      </c>
      <c r="R2413" s="175">
        <v>0.05263158</v>
      </c>
      <c r="S2413" s="176">
        <v>400</v>
      </c>
      <c r="T2413" s="164">
        <v>4320</v>
      </c>
      <c r="U2413" s="164">
        <v>432</v>
      </c>
      <c r="V2413" s="177">
        <v>0.1</v>
      </c>
      <c r="W2413" s="164">
        <v>2160</v>
      </c>
      <c r="X2413" s="160">
        <v>0.5</v>
      </c>
      <c r="Y2413" s="164">
        <v>1296</v>
      </c>
      <c r="Z2413" s="177">
        <v>0.3</v>
      </c>
      <c r="AA2413" s="164">
        <v>864</v>
      </c>
      <c r="AB2413" s="160">
        <v>0.2</v>
      </c>
      <c r="AC2413" s="164">
        <v>1728</v>
      </c>
      <c r="AD2413" s="202">
        <v>0.4</v>
      </c>
      <c r="AE2413" s="147">
        <v>432</v>
      </c>
      <c r="AF2413" s="182"/>
      <c r="AH2413" s="34" t="s">
        <v>5496</v>
      </c>
    </row>
    <row r="2414" s="114" customFormat="1" ht="60" spans="1:34">
      <c r="A2414" s="37">
        <v>350</v>
      </c>
      <c r="B2414" s="37" t="s">
        <v>52</v>
      </c>
      <c r="C2414" s="37" t="s">
        <v>5029</v>
      </c>
      <c r="D2414" s="34" t="s">
        <v>5487</v>
      </c>
      <c r="E2414" s="163" t="s">
        <v>5488</v>
      </c>
      <c r="F2414" s="163" t="s">
        <v>5489</v>
      </c>
      <c r="G2414" s="34" t="s">
        <v>114</v>
      </c>
      <c r="H2414" s="166" t="s">
        <v>6209</v>
      </c>
      <c r="I2414" s="163" t="s">
        <v>5748</v>
      </c>
      <c r="J2414" s="163" t="s">
        <v>5748</v>
      </c>
      <c r="K2414" s="163" t="s">
        <v>5492</v>
      </c>
      <c r="L2414" s="163" t="s">
        <v>5611</v>
      </c>
      <c r="M2414" s="167">
        <v>45888</v>
      </c>
      <c r="N2414" s="167" t="s">
        <v>6191</v>
      </c>
      <c r="O2414" s="167" t="s">
        <v>6192</v>
      </c>
      <c r="P2414" s="163">
        <v>34</v>
      </c>
      <c r="Q2414" s="174">
        <v>8000</v>
      </c>
      <c r="R2414" s="175">
        <v>0.06842105</v>
      </c>
      <c r="S2414" s="176">
        <v>520</v>
      </c>
      <c r="T2414" s="164">
        <v>35360</v>
      </c>
      <c r="U2414" s="164">
        <v>3536</v>
      </c>
      <c r="V2414" s="177">
        <v>0.1</v>
      </c>
      <c r="W2414" s="164">
        <v>17680</v>
      </c>
      <c r="X2414" s="160">
        <v>0.5</v>
      </c>
      <c r="Y2414" s="164">
        <v>0</v>
      </c>
      <c r="Z2414" s="177">
        <v>0</v>
      </c>
      <c r="AA2414" s="164">
        <v>17680</v>
      </c>
      <c r="AB2414" s="160">
        <v>0.5</v>
      </c>
      <c r="AC2414" s="164">
        <v>14144</v>
      </c>
      <c r="AD2414" s="202">
        <v>0.4</v>
      </c>
      <c r="AE2414" s="147">
        <v>3536</v>
      </c>
      <c r="AF2414" s="182"/>
      <c r="AH2414" s="34" t="s">
        <v>5496</v>
      </c>
    </row>
    <row r="2415" s="114" customFormat="1" ht="60" spans="1:34">
      <c r="A2415" s="37">
        <v>351</v>
      </c>
      <c r="B2415" s="37" t="s">
        <v>52</v>
      </c>
      <c r="C2415" s="37" t="s">
        <v>5029</v>
      </c>
      <c r="D2415" s="34" t="s">
        <v>5487</v>
      </c>
      <c r="E2415" s="163" t="s">
        <v>5488</v>
      </c>
      <c r="F2415" s="163" t="s">
        <v>5489</v>
      </c>
      <c r="G2415" s="34" t="s">
        <v>114</v>
      </c>
      <c r="H2415" s="166" t="s">
        <v>6210</v>
      </c>
      <c r="I2415" s="163" t="s">
        <v>6211</v>
      </c>
      <c r="J2415" s="163" t="s">
        <v>6211</v>
      </c>
      <c r="K2415" s="163" t="s">
        <v>5492</v>
      </c>
      <c r="L2415" s="163" t="s">
        <v>5616</v>
      </c>
      <c r="M2415" s="167">
        <v>45889</v>
      </c>
      <c r="N2415" s="167" t="s">
        <v>6191</v>
      </c>
      <c r="O2415" s="167" t="s">
        <v>6192</v>
      </c>
      <c r="P2415" s="163">
        <v>17</v>
      </c>
      <c r="Q2415" s="174">
        <v>8000</v>
      </c>
      <c r="R2415" s="175">
        <v>0.06842105</v>
      </c>
      <c r="S2415" s="176">
        <v>520</v>
      </c>
      <c r="T2415" s="164">
        <v>17680</v>
      </c>
      <c r="U2415" s="164">
        <v>1768</v>
      </c>
      <c r="V2415" s="177">
        <v>0.1</v>
      </c>
      <c r="W2415" s="164">
        <v>8840</v>
      </c>
      <c r="X2415" s="160">
        <v>0.5</v>
      </c>
      <c r="Y2415" s="164">
        <v>0</v>
      </c>
      <c r="Z2415" s="177">
        <v>0</v>
      </c>
      <c r="AA2415" s="164">
        <v>8840</v>
      </c>
      <c r="AB2415" s="160">
        <v>0.5</v>
      </c>
      <c r="AC2415" s="164">
        <v>7072</v>
      </c>
      <c r="AD2415" s="202">
        <v>0.4</v>
      </c>
      <c r="AE2415" s="147">
        <v>1768</v>
      </c>
      <c r="AF2415" s="182"/>
      <c r="AH2415" s="34" t="s">
        <v>5496</v>
      </c>
    </row>
    <row r="2416" s="114" customFormat="1" ht="60" spans="1:34">
      <c r="A2416" s="37">
        <v>352</v>
      </c>
      <c r="B2416" s="37" t="s">
        <v>52</v>
      </c>
      <c r="C2416" s="37" t="s">
        <v>5029</v>
      </c>
      <c r="D2416" s="34" t="s">
        <v>5487</v>
      </c>
      <c r="E2416" s="163" t="s">
        <v>5488</v>
      </c>
      <c r="F2416" s="163" t="s">
        <v>5489</v>
      </c>
      <c r="G2416" s="34" t="s">
        <v>114</v>
      </c>
      <c r="H2416" s="166" t="s">
        <v>6212</v>
      </c>
      <c r="I2416" s="163" t="s">
        <v>6213</v>
      </c>
      <c r="J2416" s="163" t="s">
        <v>6213</v>
      </c>
      <c r="K2416" s="163" t="s">
        <v>5492</v>
      </c>
      <c r="L2416" s="163" t="s">
        <v>5524</v>
      </c>
      <c r="M2416" s="167">
        <v>45889</v>
      </c>
      <c r="N2416" s="167" t="s">
        <v>6191</v>
      </c>
      <c r="O2416" s="167" t="s">
        <v>6192</v>
      </c>
      <c r="P2416" s="163">
        <v>51</v>
      </c>
      <c r="Q2416" s="174">
        <v>8000</v>
      </c>
      <c r="R2416" s="175">
        <v>0.06842105</v>
      </c>
      <c r="S2416" s="176">
        <v>520</v>
      </c>
      <c r="T2416" s="164">
        <v>53040</v>
      </c>
      <c r="U2416" s="164">
        <v>5304</v>
      </c>
      <c r="V2416" s="177">
        <v>0.1</v>
      </c>
      <c r="W2416" s="164">
        <v>26520</v>
      </c>
      <c r="X2416" s="160">
        <v>0.5</v>
      </c>
      <c r="Y2416" s="164">
        <v>0</v>
      </c>
      <c r="Z2416" s="177">
        <v>0</v>
      </c>
      <c r="AA2416" s="164">
        <v>26520</v>
      </c>
      <c r="AB2416" s="160">
        <v>0.5</v>
      </c>
      <c r="AC2416" s="164">
        <v>21216</v>
      </c>
      <c r="AD2416" s="202">
        <v>0.4</v>
      </c>
      <c r="AE2416" s="147">
        <v>5304</v>
      </c>
      <c r="AF2416" s="182"/>
      <c r="AH2416" s="34" t="s">
        <v>5496</v>
      </c>
    </row>
    <row r="2417" s="114" customFormat="1" ht="60" spans="1:34">
      <c r="A2417" s="37">
        <v>353</v>
      </c>
      <c r="B2417" s="37" t="s">
        <v>52</v>
      </c>
      <c r="C2417" s="37" t="s">
        <v>5029</v>
      </c>
      <c r="D2417" s="34" t="s">
        <v>5487</v>
      </c>
      <c r="E2417" s="163" t="s">
        <v>5488</v>
      </c>
      <c r="F2417" s="163" t="s">
        <v>5489</v>
      </c>
      <c r="G2417" s="34" t="s">
        <v>114</v>
      </c>
      <c r="H2417" s="166" t="s">
        <v>6214</v>
      </c>
      <c r="I2417" s="163" t="s">
        <v>6215</v>
      </c>
      <c r="J2417" s="163" t="s">
        <v>6215</v>
      </c>
      <c r="K2417" s="163" t="s">
        <v>5492</v>
      </c>
      <c r="L2417" s="163" t="s">
        <v>5511</v>
      </c>
      <c r="M2417" s="167">
        <v>45888</v>
      </c>
      <c r="N2417" s="167" t="s">
        <v>6191</v>
      </c>
      <c r="O2417" s="167" t="s">
        <v>6192</v>
      </c>
      <c r="P2417" s="163">
        <v>41</v>
      </c>
      <c r="Q2417" s="174">
        <v>8000</v>
      </c>
      <c r="R2417" s="175">
        <v>0.06842105</v>
      </c>
      <c r="S2417" s="176">
        <v>520</v>
      </c>
      <c r="T2417" s="164">
        <v>42640</v>
      </c>
      <c r="U2417" s="164">
        <v>4264</v>
      </c>
      <c r="V2417" s="177">
        <v>0.1</v>
      </c>
      <c r="W2417" s="164">
        <v>21320</v>
      </c>
      <c r="X2417" s="160">
        <v>0.5</v>
      </c>
      <c r="Y2417" s="164">
        <v>0</v>
      </c>
      <c r="Z2417" s="177">
        <v>0</v>
      </c>
      <c r="AA2417" s="164">
        <v>21320</v>
      </c>
      <c r="AB2417" s="160">
        <v>0.5</v>
      </c>
      <c r="AC2417" s="164">
        <v>17056</v>
      </c>
      <c r="AD2417" s="202">
        <v>0.4</v>
      </c>
      <c r="AE2417" s="147">
        <v>4264</v>
      </c>
      <c r="AF2417" s="182"/>
      <c r="AH2417" s="34" t="s">
        <v>5496</v>
      </c>
    </row>
    <row r="2418" s="114" customFormat="1" ht="60" spans="1:34">
      <c r="A2418" s="37">
        <v>354</v>
      </c>
      <c r="B2418" s="37" t="s">
        <v>52</v>
      </c>
      <c r="C2418" s="37" t="s">
        <v>5029</v>
      </c>
      <c r="D2418" s="34" t="s">
        <v>5487</v>
      </c>
      <c r="E2418" s="163" t="s">
        <v>5488</v>
      </c>
      <c r="F2418" s="163" t="s">
        <v>5489</v>
      </c>
      <c r="G2418" s="34" t="s">
        <v>114</v>
      </c>
      <c r="H2418" s="166" t="s">
        <v>6216</v>
      </c>
      <c r="I2418" s="163" t="s">
        <v>6217</v>
      </c>
      <c r="J2418" s="163" t="s">
        <v>6217</v>
      </c>
      <c r="K2418" s="163" t="s">
        <v>5492</v>
      </c>
      <c r="L2418" s="163" t="s">
        <v>6218</v>
      </c>
      <c r="M2418" s="167">
        <v>45889</v>
      </c>
      <c r="N2418" s="167" t="s">
        <v>2929</v>
      </c>
      <c r="O2418" s="167" t="s">
        <v>2930</v>
      </c>
      <c r="P2418" s="163">
        <v>71</v>
      </c>
      <c r="Q2418" s="174">
        <v>8000</v>
      </c>
      <c r="R2418" s="175">
        <v>0.08888889</v>
      </c>
      <c r="S2418" s="176">
        <v>640</v>
      </c>
      <c r="T2418" s="164">
        <v>45440</v>
      </c>
      <c r="U2418" s="164">
        <v>4544</v>
      </c>
      <c r="V2418" s="177">
        <v>0.1</v>
      </c>
      <c r="W2418" s="164">
        <v>22720</v>
      </c>
      <c r="X2418" s="160">
        <v>0.5</v>
      </c>
      <c r="Y2418" s="164">
        <v>0</v>
      </c>
      <c r="Z2418" s="177">
        <v>0</v>
      </c>
      <c r="AA2418" s="164">
        <v>22720</v>
      </c>
      <c r="AB2418" s="160">
        <v>0.5</v>
      </c>
      <c r="AC2418" s="164">
        <v>18176</v>
      </c>
      <c r="AD2418" s="202">
        <v>0.4</v>
      </c>
      <c r="AE2418" s="147">
        <v>4544</v>
      </c>
      <c r="AF2418" s="182"/>
      <c r="AH2418" s="34" t="s">
        <v>5496</v>
      </c>
    </row>
    <row r="2419" s="114" customFormat="1" ht="72" spans="1:34">
      <c r="A2419" s="37">
        <v>355</v>
      </c>
      <c r="B2419" s="37" t="s">
        <v>52</v>
      </c>
      <c r="C2419" s="37" t="s">
        <v>5362</v>
      </c>
      <c r="D2419" s="34" t="s">
        <v>5487</v>
      </c>
      <c r="E2419" s="163" t="s">
        <v>5488</v>
      </c>
      <c r="F2419" s="163" t="s">
        <v>5489</v>
      </c>
      <c r="G2419" s="34" t="s">
        <v>114</v>
      </c>
      <c r="H2419" s="166" t="s">
        <v>6219</v>
      </c>
      <c r="I2419" s="163" t="s">
        <v>5798</v>
      </c>
      <c r="J2419" s="163" t="s">
        <v>5798</v>
      </c>
      <c r="K2419" s="163" t="s">
        <v>5799</v>
      </c>
      <c r="L2419" s="163" t="s">
        <v>6220</v>
      </c>
      <c r="M2419" s="167">
        <v>45889</v>
      </c>
      <c r="N2419" s="167" t="s">
        <v>6191</v>
      </c>
      <c r="O2419" s="167" t="s">
        <v>6192</v>
      </c>
      <c r="P2419" s="163">
        <v>12</v>
      </c>
      <c r="Q2419" s="174">
        <v>8000</v>
      </c>
      <c r="R2419" s="175">
        <v>0.06951872</v>
      </c>
      <c r="S2419" s="176">
        <v>520</v>
      </c>
      <c r="T2419" s="164">
        <v>12480</v>
      </c>
      <c r="U2419" s="164">
        <v>1248</v>
      </c>
      <c r="V2419" s="177">
        <v>0.1</v>
      </c>
      <c r="W2419" s="164">
        <v>6240</v>
      </c>
      <c r="X2419" s="160">
        <v>0.5</v>
      </c>
      <c r="Y2419" s="164">
        <v>3744</v>
      </c>
      <c r="Z2419" s="177">
        <v>0.3</v>
      </c>
      <c r="AA2419" s="164">
        <v>2496</v>
      </c>
      <c r="AB2419" s="160">
        <v>0.2</v>
      </c>
      <c r="AC2419" s="164">
        <v>4992</v>
      </c>
      <c r="AD2419" s="202">
        <v>0.4</v>
      </c>
      <c r="AE2419" s="147">
        <v>1248</v>
      </c>
      <c r="AF2419" s="182"/>
      <c r="AH2419" s="34" t="s">
        <v>5496</v>
      </c>
    </row>
    <row r="2420" s="114" customFormat="1" ht="60" spans="1:34">
      <c r="A2420" s="37">
        <v>356</v>
      </c>
      <c r="B2420" s="37" t="s">
        <v>52</v>
      </c>
      <c r="C2420" s="37" t="s">
        <v>5142</v>
      </c>
      <c r="D2420" s="34" t="s">
        <v>5487</v>
      </c>
      <c r="E2420" s="163" t="s">
        <v>5488</v>
      </c>
      <c r="F2420" s="163" t="s">
        <v>5489</v>
      </c>
      <c r="G2420" s="34" t="s">
        <v>114</v>
      </c>
      <c r="H2420" s="166" t="s">
        <v>6221</v>
      </c>
      <c r="I2420" s="163" t="s">
        <v>6222</v>
      </c>
      <c r="J2420" s="163" t="s">
        <v>6222</v>
      </c>
      <c r="K2420" s="163" t="s">
        <v>5492</v>
      </c>
      <c r="L2420" s="163" t="s">
        <v>6223</v>
      </c>
      <c r="M2420" s="167">
        <v>45889</v>
      </c>
      <c r="N2420" s="167" t="s">
        <v>6191</v>
      </c>
      <c r="O2420" s="167" t="s">
        <v>6192</v>
      </c>
      <c r="P2420" s="163">
        <v>50</v>
      </c>
      <c r="Q2420" s="174">
        <v>8000</v>
      </c>
      <c r="R2420" s="175">
        <v>0.08510638</v>
      </c>
      <c r="S2420" s="176">
        <v>640</v>
      </c>
      <c r="T2420" s="164">
        <v>64000</v>
      </c>
      <c r="U2420" s="164">
        <v>6400</v>
      </c>
      <c r="V2420" s="177">
        <v>0.1</v>
      </c>
      <c r="W2420" s="164">
        <v>32000</v>
      </c>
      <c r="X2420" s="160">
        <v>0.5</v>
      </c>
      <c r="Y2420" s="164">
        <v>19200</v>
      </c>
      <c r="Z2420" s="177">
        <v>0.3</v>
      </c>
      <c r="AA2420" s="164">
        <v>12800</v>
      </c>
      <c r="AB2420" s="160">
        <v>0.2</v>
      </c>
      <c r="AC2420" s="164">
        <v>25600</v>
      </c>
      <c r="AD2420" s="202">
        <v>0.4</v>
      </c>
      <c r="AE2420" s="147">
        <v>6400</v>
      </c>
      <c r="AF2420" s="182"/>
      <c r="AH2420" s="34" t="s">
        <v>5496</v>
      </c>
    </row>
    <row r="2421" s="114" customFormat="1" ht="72" spans="1:34">
      <c r="A2421" s="37">
        <v>357</v>
      </c>
      <c r="B2421" s="37" t="s">
        <v>52</v>
      </c>
      <c r="C2421" s="37" t="s">
        <v>5362</v>
      </c>
      <c r="D2421" s="34" t="s">
        <v>5487</v>
      </c>
      <c r="E2421" s="163" t="s">
        <v>5488</v>
      </c>
      <c r="F2421" s="163" t="s">
        <v>5489</v>
      </c>
      <c r="G2421" s="34" t="s">
        <v>114</v>
      </c>
      <c r="H2421" s="166" t="s">
        <v>6224</v>
      </c>
      <c r="I2421" s="163" t="s">
        <v>3882</v>
      </c>
      <c r="J2421" s="163" t="s">
        <v>3882</v>
      </c>
      <c r="K2421" s="163" t="s">
        <v>6225</v>
      </c>
      <c r="L2421" s="163" t="s">
        <v>6226</v>
      </c>
      <c r="M2421" s="167">
        <v>45889</v>
      </c>
      <c r="N2421" s="167" t="s">
        <v>6191</v>
      </c>
      <c r="O2421" s="167" t="s">
        <v>6192</v>
      </c>
      <c r="P2421" s="163">
        <v>13.5</v>
      </c>
      <c r="Q2421" s="174">
        <v>8000</v>
      </c>
      <c r="R2421" s="175">
        <v>0.06951872</v>
      </c>
      <c r="S2421" s="176">
        <v>520</v>
      </c>
      <c r="T2421" s="164">
        <v>14040</v>
      </c>
      <c r="U2421" s="164">
        <v>1404</v>
      </c>
      <c r="V2421" s="177">
        <v>0.1</v>
      </c>
      <c r="W2421" s="164">
        <v>7020</v>
      </c>
      <c r="X2421" s="160">
        <v>0.5</v>
      </c>
      <c r="Y2421" s="164">
        <v>4212</v>
      </c>
      <c r="Z2421" s="177">
        <v>0.3</v>
      </c>
      <c r="AA2421" s="164">
        <v>2808</v>
      </c>
      <c r="AB2421" s="160">
        <v>0.2</v>
      </c>
      <c r="AC2421" s="164">
        <v>5616</v>
      </c>
      <c r="AD2421" s="202">
        <v>0.4</v>
      </c>
      <c r="AE2421" s="147">
        <v>1404</v>
      </c>
      <c r="AF2421" s="182"/>
      <c r="AH2421" s="34" t="s">
        <v>5496</v>
      </c>
    </row>
    <row r="2422" s="114" customFormat="1" ht="60" spans="1:34">
      <c r="A2422" s="37">
        <v>358</v>
      </c>
      <c r="B2422" s="37" t="s">
        <v>52</v>
      </c>
      <c r="C2422" s="37" t="s">
        <v>5029</v>
      </c>
      <c r="D2422" s="34" t="s">
        <v>5487</v>
      </c>
      <c r="E2422" s="163" t="s">
        <v>5488</v>
      </c>
      <c r="F2422" s="163" t="s">
        <v>5489</v>
      </c>
      <c r="G2422" s="34" t="s">
        <v>114</v>
      </c>
      <c r="H2422" s="166" t="s">
        <v>6227</v>
      </c>
      <c r="I2422" s="163" t="s">
        <v>6228</v>
      </c>
      <c r="J2422" s="163" t="s">
        <v>6228</v>
      </c>
      <c r="K2422" s="163" t="s">
        <v>5492</v>
      </c>
      <c r="L2422" s="163" t="s">
        <v>5749</v>
      </c>
      <c r="M2422" s="167">
        <v>45889</v>
      </c>
      <c r="N2422" s="167" t="s">
        <v>6191</v>
      </c>
      <c r="O2422" s="167" t="s">
        <v>6192</v>
      </c>
      <c r="P2422" s="163">
        <v>16</v>
      </c>
      <c r="Q2422" s="174">
        <v>8000</v>
      </c>
      <c r="R2422" s="175">
        <v>0.06842105</v>
      </c>
      <c r="S2422" s="176">
        <v>520</v>
      </c>
      <c r="T2422" s="164">
        <v>16640</v>
      </c>
      <c r="U2422" s="164">
        <v>1664</v>
      </c>
      <c r="V2422" s="177">
        <v>0.1</v>
      </c>
      <c r="W2422" s="164">
        <v>8320</v>
      </c>
      <c r="X2422" s="160">
        <v>0.5</v>
      </c>
      <c r="Y2422" s="164">
        <v>0</v>
      </c>
      <c r="Z2422" s="177">
        <v>0</v>
      </c>
      <c r="AA2422" s="164">
        <v>8320</v>
      </c>
      <c r="AB2422" s="160">
        <v>0.5</v>
      </c>
      <c r="AC2422" s="164">
        <v>6656</v>
      </c>
      <c r="AD2422" s="202">
        <v>0.4</v>
      </c>
      <c r="AE2422" s="147">
        <v>1664</v>
      </c>
      <c r="AF2422" s="182"/>
      <c r="AH2422" s="34" t="s">
        <v>5496</v>
      </c>
    </row>
    <row r="2423" s="114" customFormat="1" ht="72" spans="1:34">
      <c r="A2423" s="37">
        <v>359</v>
      </c>
      <c r="B2423" s="37" t="s">
        <v>52</v>
      </c>
      <c r="C2423" s="37" t="s">
        <v>5362</v>
      </c>
      <c r="D2423" s="34" t="s">
        <v>5487</v>
      </c>
      <c r="E2423" s="163" t="s">
        <v>5488</v>
      </c>
      <c r="F2423" s="163" t="s">
        <v>5489</v>
      </c>
      <c r="G2423" s="34" t="s">
        <v>114</v>
      </c>
      <c r="H2423" s="166" t="s">
        <v>6229</v>
      </c>
      <c r="I2423" s="163" t="s">
        <v>6230</v>
      </c>
      <c r="J2423" s="163" t="s">
        <v>6230</v>
      </c>
      <c r="K2423" s="163" t="s">
        <v>5492</v>
      </c>
      <c r="L2423" s="163" t="s">
        <v>6231</v>
      </c>
      <c r="M2423" s="167">
        <v>45889</v>
      </c>
      <c r="N2423" s="167" t="s">
        <v>6191</v>
      </c>
      <c r="O2423" s="167" t="s">
        <v>6192</v>
      </c>
      <c r="P2423" s="163">
        <v>30</v>
      </c>
      <c r="Q2423" s="174">
        <v>8000</v>
      </c>
      <c r="R2423" s="175">
        <v>0.06951872</v>
      </c>
      <c r="S2423" s="176">
        <v>520</v>
      </c>
      <c r="T2423" s="164">
        <v>31200</v>
      </c>
      <c r="U2423" s="164">
        <v>3120</v>
      </c>
      <c r="V2423" s="177">
        <v>0.1</v>
      </c>
      <c r="W2423" s="164">
        <v>15600</v>
      </c>
      <c r="X2423" s="160">
        <v>0.5</v>
      </c>
      <c r="Y2423" s="164">
        <v>9360</v>
      </c>
      <c r="Z2423" s="177">
        <v>0.3</v>
      </c>
      <c r="AA2423" s="164">
        <v>6240</v>
      </c>
      <c r="AB2423" s="160">
        <v>0.2</v>
      </c>
      <c r="AC2423" s="164">
        <v>12480</v>
      </c>
      <c r="AD2423" s="202">
        <v>0.4</v>
      </c>
      <c r="AE2423" s="147">
        <v>3120</v>
      </c>
      <c r="AF2423" s="182"/>
      <c r="AH2423" s="34" t="s">
        <v>5496</v>
      </c>
    </row>
    <row r="2424" s="114" customFormat="1" ht="132" spans="1:34">
      <c r="A2424" s="37">
        <v>360</v>
      </c>
      <c r="B2424" s="37" t="s">
        <v>52</v>
      </c>
      <c r="C2424" s="37" t="s">
        <v>5022</v>
      </c>
      <c r="D2424" s="34" t="s">
        <v>5487</v>
      </c>
      <c r="E2424" s="163" t="s">
        <v>5488</v>
      </c>
      <c r="F2424" s="163" t="s">
        <v>5489</v>
      </c>
      <c r="G2424" s="34" t="s">
        <v>114</v>
      </c>
      <c r="H2424" s="166" t="s">
        <v>6232</v>
      </c>
      <c r="I2424" s="163" t="s">
        <v>6233</v>
      </c>
      <c r="J2424" s="163" t="s">
        <v>6233</v>
      </c>
      <c r="K2424" s="163" t="s">
        <v>5492</v>
      </c>
      <c r="L2424" s="163" t="s">
        <v>6234</v>
      </c>
      <c r="M2424" s="167">
        <v>45888</v>
      </c>
      <c r="N2424" s="167" t="s">
        <v>6191</v>
      </c>
      <c r="O2424" s="167" t="s">
        <v>6192</v>
      </c>
      <c r="P2424" s="163">
        <v>14</v>
      </c>
      <c r="Q2424" s="174">
        <v>8000</v>
      </c>
      <c r="R2424" s="175">
        <v>0.05128205</v>
      </c>
      <c r="S2424" s="176">
        <v>400</v>
      </c>
      <c r="T2424" s="164">
        <v>11200</v>
      </c>
      <c r="U2424" s="164">
        <v>1120</v>
      </c>
      <c r="V2424" s="177">
        <v>0.1</v>
      </c>
      <c r="W2424" s="164">
        <v>5600</v>
      </c>
      <c r="X2424" s="160">
        <v>0.5</v>
      </c>
      <c r="Y2424" s="164">
        <v>3360</v>
      </c>
      <c r="Z2424" s="177">
        <v>0.3</v>
      </c>
      <c r="AA2424" s="164">
        <v>2240</v>
      </c>
      <c r="AB2424" s="160">
        <v>0.2</v>
      </c>
      <c r="AC2424" s="164">
        <v>4480</v>
      </c>
      <c r="AD2424" s="202">
        <v>0.4</v>
      </c>
      <c r="AE2424" s="147">
        <v>1120</v>
      </c>
      <c r="AF2424" s="182"/>
      <c r="AH2424" s="34" t="s">
        <v>5496</v>
      </c>
    </row>
    <row r="2425" s="114" customFormat="1" ht="60" spans="1:34">
      <c r="A2425" s="37">
        <v>361</v>
      </c>
      <c r="B2425" s="37" t="s">
        <v>52</v>
      </c>
      <c r="C2425" s="37" t="s">
        <v>5142</v>
      </c>
      <c r="D2425" s="34" t="s">
        <v>5487</v>
      </c>
      <c r="E2425" s="163" t="s">
        <v>5488</v>
      </c>
      <c r="F2425" s="163" t="s">
        <v>5489</v>
      </c>
      <c r="G2425" s="34" t="s">
        <v>114</v>
      </c>
      <c r="H2425" s="166" t="s">
        <v>6235</v>
      </c>
      <c r="I2425" s="163" t="s">
        <v>6236</v>
      </c>
      <c r="J2425" s="163" t="s">
        <v>6236</v>
      </c>
      <c r="K2425" s="163" t="s">
        <v>5492</v>
      </c>
      <c r="L2425" s="163" t="s">
        <v>6223</v>
      </c>
      <c r="M2425" s="167">
        <v>45889</v>
      </c>
      <c r="N2425" s="167" t="s">
        <v>6191</v>
      </c>
      <c r="O2425" s="167" t="s">
        <v>6192</v>
      </c>
      <c r="P2425" s="163">
        <v>50</v>
      </c>
      <c r="Q2425" s="174">
        <v>8000</v>
      </c>
      <c r="R2425" s="175">
        <v>0.08510638</v>
      </c>
      <c r="S2425" s="176">
        <v>640</v>
      </c>
      <c r="T2425" s="164">
        <v>64000</v>
      </c>
      <c r="U2425" s="164">
        <v>6400</v>
      </c>
      <c r="V2425" s="177">
        <v>0.1</v>
      </c>
      <c r="W2425" s="164">
        <v>32000</v>
      </c>
      <c r="X2425" s="160">
        <v>0.5</v>
      </c>
      <c r="Y2425" s="164">
        <v>19200</v>
      </c>
      <c r="Z2425" s="177">
        <v>0.3</v>
      </c>
      <c r="AA2425" s="164">
        <v>12800</v>
      </c>
      <c r="AB2425" s="160">
        <v>0.2</v>
      </c>
      <c r="AC2425" s="164">
        <v>25600</v>
      </c>
      <c r="AD2425" s="202">
        <v>0.4</v>
      </c>
      <c r="AE2425" s="147">
        <v>6400</v>
      </c>
      <c r="AF2425" s="182"/>
      <c r="AH2425" s="34" t="s">
        <v>5496</v>
      </c>
    </row>
    <row r="2426" s="114" customFormat="1" ht="72" spans="1:34">
      <c r="A2426" s="37">
        <v>362</v>
      </c>
      <c r="B2426" s="37" t="s">
        <v>52</v>
      </c>
      <c r="C2426" s="37" t="s">
        <v>5022</v>
      </c>
      <c r="D2426" s="34" t="s">
        <v>5487</v>
      </c>
      <c r="E2426" s="163" t="s">
        <v>5488</v>
      </c>
      <c r="F2426" s="163" t="s">
        <v>5489</v>
      </c>
      <c r="G2426" s="34" t="s">
        <v>114</v>
      </c>
      <c r="H2426" s="166" t="s">
        <v>6237</v>
      </c>
      <c r="I2426" s="163" t="s">
        <v>6238</v>
      </c>
      <c r="J2426" s="163" t="s">
        <v>6238</v>
      </c>
      <c r="K2426" s="163" t="s">
        <v>5492</v>
      </c>
      <c r="L2426" s="163" t="s">
        <v>6239</v>
      </c>
      <c r="M2426" s="167">
        <v>45888</v>
      </c>
      <c r="N2426" s="167" t="s">
        <v>6191</v>
      </c>
      <c r="O2426" s="167" t="s">
        <v>6192</v>
      </c>
      <c r="P2426" s="163">
        <v>5.9</v>
      </c>
      <c r="Q2426" s="174">
        <v>8000</v>
      </c>
      <c r="R2426" s="175">
        <v>0.05263158</v>
      </c>
      <c r="S2426" s="176">
        <v>400</v>
      </c>
      <c r="T2426" s="164">
        <v>4720</v>
      </c>
      <c r="U2426" s="164">
        <v>472</v>
      </c>
      <c r="V2426" s="177">
        <v>0.1</v>
      </c>
      <c r="W2426" s="164">
        <v>2360</v>
      </c>
      <c r="X2426" s="160">
        <v>0.5</v>
      </c>
      <c r="Y2426" s="164">
        <v>1416</v>
      </c>
      <c r="Z2426" s="177">
        <v>0.3</v>
      </c>
      <c r="AA2426" s="164">
        <v>944</v>
      </c>
      <c r="AB2426" s="160">
        <v>0.2</v>
      </c>
      <c r="AC2426" s="164">
        <v>1888</v>
      </c>
      <c r="AD2426" s="202">
        <v>0.4</v>
      </c>
      <c r="AE2426" s="147">
        <v>472</v>
      </c>
      <c r="AF2426" s="182"/>
      <c r="AH2426" s="34" t="s">
        <v>5496</v>
      </c>
    </row>
    <row r="2427" s="114" customFormat="1" ht="60" spans="1:34">
      <c r="A2427" s="37">
        <v>363</v>
      </c>
      <c r="B2427" s="37" t="s">
        <v>52</v>
      </c>
      <c r="C2427" s="37" t="s">
        <v>5029</v>
      </c>
      <c r="D2427" s="34" t="s">
        <v>5487</v>
      </c>
      <c r="E2427" s="163" t="s">
        <v>5488</v>
      </c>
      <c r="F2427" s="163" t="s">
        <v>5489</v>
      </c>
      <c r="G2427" s="34" t="s">
        <v>114</v>
      </c>
      <c r="H2427" s="166" t="s">
        <v>6240</v>
      </c>
      <c r="I2427" s="163" t="s">
        <v>5962</v>
      </c>
      <c r="J2427" s="163" t="s">
        <v>5962</v>
      </c>
      <c r="K2427" s="163" t="s">
        <v>5492</v>
      </c>
      <c r="L2427" s="163" t="s">
        <v>5616</v>
      </c>
      <c r="M2427" s="167">
        <v>45889</v>
      </c>
      <c r="N2427" s="167" t="s">
        <v>6191</v>
      </c>
      <c r="O2427" s="167" t="s">
        <v>6192</v>
      </c>
      <c r="P2427" s="163">
        <v>14.5</v>
      </c>
      <c r="Q2427" s="174">
        <v>8000</v>
      </c>
      <c r="R2427" s="175">
        <v>0.08888889</v>
      </c>
      <c r="S2427" s="176">
        <v>640</v>
      </c>
      <c r="T2427" s="164">
        <v>9280</v>
      </c>
      <c r="U2427" s="164">
        <v>928</v>
      </c>
      <c r="V2427" s="177">
        <v>0.1</v>
      </c>
      <c r="W2427" s="164">
        <v>4640</v>
      </c>
      <c r="X2427" s="160">
        <v>0.5</v>
      </c>
      <c r="Y2427" s="164">
        <v>0</v>
      </c>
      <c r="Z2427" s="177">
        <v>0</v>
      </c>
      <c r="AA2427" s="164">
        <v>4640</v>
      </c>
      <c r="AB2427" s="160">
        <v>0.5</v>
      </c>
      <c r="AC2427" s="164">
        <v>3712</v>
      </c>
      <c r="AD2427" s="202">
        <v>0.4</v>
      </c>
      <c r="AE2427" s="147">
        <v>928</v>
      </c>
      <c r="AF2427" s="182"/>
      <c r="AH2427" s="34" t="s">
        <v>5496</v>
      </c>
    </row>
    <row r="2428" s="114" customFormat="1" ht="84" spans="1:34">
      <c r="A2428" s="37">
        <v>364</v>
      </c>
      <c r="B2428" s="37" t="s">
        <v>52</v>
      </c>
      <c r="C2428" s="37" t="s">
        <v>5617</v>
      </c>
      <c r="D2428" s="34" t="s">
        <v>5487</v>
      </c>
      <c r="E2428" s="163" t="s">
        <v>5488</v>
      </c>
      <c r="F2428" s="163" t="s">
        <v>5489</v>
      </c>
      <c r="G2428" s="34" t="s">
        <v>114</v>
      </c>
      <c r="H2428" s="166" t="s">
        <v>6241</v>
      </c>
      <c r="I2428" s="163" t="s">
        <v>6242</v>
      </c>
      <c r="J2428" s="163" t="s">
        <v>6242</v>
      </c>
      <c r="K2428" s="163" t="s">
        <v>5837</v>
      </c>
      <c r="L2428" s="163" t="s">
        <v>6243</v>
      </c>
      <c r="M2428" s="167">
        <v>45889</v>
      </c>
      <c r="N2428" s="167" t="s">
        <v>6191</v>
      </c>
      <c r="O2428" s="167" t="s">
        <v>6192</v>
      </c>
      <c r="P2428" s="163">
        <v>19</v>
      </c>
      <c r="Q2428" s="174">
        <v>8000</v>
      </c>
      <c r="R2428" s="175">
        <v>0.05102041</v>
      </c>
      <c r="S2428" s="176">
        <v>400</v>
      </c>
      <c r="T2428" s="164">
        <v>15200</v>
      </c>
      <c r="U2428" s="164">
        <v>1520</v>
      </c>
      <c r="V2428" s="177">
        <v>0.1</v>
      </c>
      <c r="W2428" s="164">
        <v>7600</v>
      </c>
      <c r="X2428" s="160">
        <v>0.5</v>
      </c>
      <c r="Y2428" s="164">
        <v>4560</v>
      </c>
      <c r="Z2428" s="177">
        <v>0.3</v>
      </c>
      <c r="AA2428" s="164">
        <v>3040</v>
      </c>
      <c r="AB2428" s="160">
        <v>0.2</v>
      </c>
      <c r="AC2428" s="164">
        <v>6080</v>
      </c>
      <c r="AD2428" s="202">
        <v>0.4</v>
      </c>
      <c r="AE2428" s="147">
        <v>1520</v>
      </c>
      <c r="AF2428" s="182"/>
      <c r="AH2428" s="34" t="s">
        <v>5496</v>
      </c>
    </row>
    <row r="2429" s="114" customFormat="1" ht="84" spans="1:34">
      <c r="A2429" s="37">
        <v>365</v>
      </c>
      <c r="B2429" s="37" t="s">
        <v>52</v>
      </c>
      <c r="C2429" s="37" t="s">
        <v>5022</v>
      </c>
      <c r="D2429" s="34" t="s">
        <v>5487</v>
      </c>
      <c r="E2429" s="163" t="s">
        <v>5488</v>
      </c>
      <c r="F2429" s="163" t="s">
        <v>5489</v>
      </c>
      <c r="G2429" s="34" t="s">
        <v>114</v>
      </c>
      <c r="H2429" s="166" t="s">
        <v>6244</v>
      </c>
      <c r="I2429" s="163" t="s">
        <v>6245</v>
      </c>
      <c r="J2429" s="163" t="s">
        <v>6245</v>
      </c>
      <c r="K2429" s="163" t="s">
        <v>5492</v>
      </c>
      <c r="L2429" s="163" t="s">
        <v>6246</v>
      </c>
      <c r="M2429" s="167">
        <v>45888</v>
      </c>
      <c r="N2429" s="167" t="s">
        <v>6191</v>
      </c>
      <c r="O2429" s="167" t="s">
        <v>6192</v>
      </c>
      <c r="P2429" s="163">
        <v>1.6</v>
      </c>
      <c r="Q2429" s="174">
        <v>8000</v>
      </c>
      <c r="R2429" s="175">
        <v>0.05128205</v>
      </c>
      <c r="S2429" s="176">
        <v>400</v>
      </c>
      <c r="T2429" s="164">
        <v>1280</v>
      </c>
      <c r="U2429" s="164">
        <v>128</v>
      </c>
      <c r="V2429" s="177">
        <v>0.1</v>
      </c>
      <c r="W2429" s="164">
        <v>640</v>
      </c>
      <c r="X2429" s="160">
        <v>0.5</v>
      </c>
      <c r="Y2429" s="164">
        <v>384</v>
      </c>
      <c r="Z2429" s="177">
        <v>0.3</v>
      </c>
      <c r="AA2429" s="164">
        <v>256</v>
      </c>
      <c r="AB2429" s="160">
        <v>0.2</v>
      </c>
      <c r="AC2429" s="164">
        <v>512</v>
      </c>
      <c r="AD2429" s="202">
        <v>0.4</v>
      </c>
      <c r="AE2429" s="147">
        <v>128</v>
      </c>
      <c r="AF2429" s="182"/>
      <c r="AH2429" s="34" t="s">
        <v>5496</v>
      </c>
    </row>
    <row r="2430" s="114" customFormat="1" ht="96" spans="1:34">
      <c r="A2430" s="37">
        <v>366</v>
      </c>
      <c r="B2430" s="37" t="s">
        <v>52</v>
      </c>
      <c r="C2430" s="37" t="s">
        <v>5022</v>
      </c>
      <c r="D2430" s="34" t="s">
        <v>5487</v>
      </c>
      <c r="E2430" s="163" t="s">
        <v>5488</v>
      </c>
      <c r="F2430" s="163" t="s">
        <v>5489</v>
      </c>
      <c r="G2430" s="34" t="s">
        <v>114</v>
      </c>
      <c r="H2430" s="166" t="s">
        <v>6247</v>
      </c>
      <c r="I2430" s="163" t="s">
        <v>6248</v>
      </c>
      <c r="J2430" s="163" t="s">
        <v>6248</v>
      </c>
      <c r="K2430" s="163" t="s">
        <v>5492</v>
      </c>
      <c r="L2430" s="163" t="s">
        <v>6249</v>
      </c>
      <c r="M2430" s="167">
        <v>45888</v>
      </c>
      <c r="N2430" s="167" t="s">
        <v>6191</v>
      </c>
      <c r="O2430" s="167" t="s">
        <v>6192</v>
      </c>
      <c r="P2430" s="163">
        <v>9.8</v>
      </c>
      <c r="Q2430" s="174">
        <v>8000</v>
      </c>
      <c r="R2430" s="175">
        <v>0.05263158</v>
      </c>
      <c r="S2430" s="176">
        <v>400</v>
      </c>
      <c r="T2430" s="164">
        <v>7840</v>
      </c>
      <c r="U2430" s="164">
        <v>784</v>
      </c>
      <c r="V2430" s="177">
        <v>0.1</v>
      </c>
      <c r="W2430" s="164">
        <v>3920</v>
      </c>
      <c r="X2430" s="160">
        <v>0.5</v>
      </c>
      <c r="Y2430" s="164">
        <v>2352</v>
      </c>
      <c r="Z2430" s="177">
        <v>0.3</v>
      </c>
      <c r="AA2430" s="164">
        <v>1568</v>
      </c>
      <c r="AB2430" s="160">
        <v>0.2</v>
      </c>
      <c r="AC2430" s="164">
        <v>3136</v>
      </c>
      <c r="AD2430" s="202">
        <v>0.4</v>
      </c>
      <c r="AE2430" s="147">
        <v>784</v>
      </c>
      <c r="AF2430" s="182"/>
      <c r="AH2430" s="34" t="s">
        <v>5496</v>
      </c>
    </row>
    <row r="2431" s="114" customFormat="1" ht="72" spans="1:34">
      <c r="A2431" s="37">
        <v>367</v>
      </c>
      <c r="B2431" s="37" t="s">
        <v>52</v>
      </c>
      <c r="C2431" s="37" t="s">
        <v>5022</v>
      </c>
      <c r="D2431" s="34" t="s">
        <v>5487</v>
      </c>
      <c r="E2431" s="163" t="s">
        <v>5488</v>
      </c>
      <c r="F2431" s="163" t="s">
        <v>5489</v>
      </c>
      <c r="G2431" s="34" t="s">
        <v>114</v>
      </c>
      <c r="H2431" s="166" t="s">
        <v>6250</v>
      </c>
      <c r="I2431" s="163" t="s">
        <v>6251</v>
      </c>
      <c r="J2431" s="163" t="s">
        <v>6251</v>
      </c>
      <c r="K2431" s="163" t="s">
        <v>5492</v>
      </c>
      <c r="L2431" s="163" t="s">
        <v>6252</v>
      </c>
      <c r="M2431" s="167">
        <v>45888</v>
      </c>
      <c r="N2431" s="167" t="s">
        <v>6191</v>
      </c>
      <c r="O2431" s="167" t="s">
        <v>6192</v>
      </c>
      <c r="P2431" s="163">
        <v>11</v>
      </c>
      <c r="Q2431" s="174">
        <v>8000</v>
      </c>
      <c r="R2431" s="175">
        <v>0.05128205</v>
      </c>
      <c r="S2431" s="176">
        <v>400</v>
      </c>
      <c r="T2431" s="164">
        <v>8800</v>
      </c>
      <c r="U2431" s="164">
        <v>880</v>
      </c>
      <c r="V2431" s="177">
        <v>0.1</v>
      </c>
      <c r="W2431" s="164">
        <v>4400</v>
      </c>
      <c r="X2431" s="160">
        <v>0.5</v>
      </c>
      <c r="Y2431" s="164">
        <v>2640</v>
      </c>
      <c r="Z2431" s="177">
        <v>0.3</v>
      </c>
      <c r="AA2431" s="164">
        <v>1760</v>
      </c>
      <c r="AB2431" s="160">
        <v>0.2</v>
      </c>
      <c r="AC2431" s="164">
        <v>3520</v>
      </c>
      <c r="AD2431" s="202">
        <v>0.4</v>
      </c>
      <c r="AE2431" s="147">
        <v>880</v>
      </c>
      <c r="AF2431" s="182"/>
      <c r="AH2431" s="34" t="s">
        <v>5496</v>
      </c>
    </row>
    <row r="2432" s="114" customFormat="1" ht="60" spans="1:34">
      <c r="A2432" s="37">
        <v>368</v>
      </c>
      <c r="B2432" s="37" t="s">
        <v>52</v>
      </c>
      <c r="C2432" s="37" t="s">
        <v>5029</v>
      </c>
      <c r="D2432" s="34" t="s">
        <v>5487</v>
      </c>
      <c r="E2432" s="163" t="s">
        <v>5488</v>
      </c>
      <c r="F2432" s="163" t="s">
        <v>5489</v>
      </c>
      <c r="G2432" s="34" t="s">
        <v>114</v>
      </c>
      <c r="H2432" s="166" t="s">
        <v>6253</v>
      </c>
      <c r="I2432" s="163" t="s">
        <v>5898</v>
      </c>
      <c r="J2432" s="163" t="s">
        <v>5898</v>
      </c>
      <c r="K2432" s="163" t="s">
        <v>5492</v>
      </c>
      <c r="L2432" s="163" t="s">
        <v>5749</v>
      </c>
      <c r="M2432" s="167">
        <v>45889</v>
      </c>
      <c r="N2432" s="167" t="s">
        <v>2929</v>
      </c>
      <c r="O2432" s="167" t="s">
        <v>2930</v>
      </c>
      <c r="P2432" s="163">
        <v>13.5</v>
      </c>
      <c r="Q2432" s="174">
        <v>8000</v>
      </c>
      <c r="R2432" s="175">
        <v>0.06842105</v>
      </c>
      <c r="S2432" s="176">
        <v>520</v>
      </c>
      <c r="T2432" s="164">
        <v>14040</v>
      </c>
      <c r="U2432" s="164">
        <v>1404</v>
      </c>
      <c r="V2432" s="177">
        <v>0.1</v>
      </c>
      <c r="W2432" s="164">
        <v>7020</v>
      </c>
      <c r="X2432" s="160">
        <v>0.5</v>
      </c>
      <c r="Y2432" s="164">
        <v>0</v>
      </c>
      <c r="Z2432" s="177">
        <v>0</v>
      </c>
      <c r="AA2432" s="164">
        <v>7020</v>
      </c>
      <c r="AB2432" s="160">
        <v>0.5</v>
      </c>
      <c r="AC2432" s="164">
        <v>5616</v>
      </c>
      <c r="AD2432" s="202">
        <v>0.4</v>
      </c>
      <c r="AE2432" s="147">
        <v>1404</v>
      </c>
      <c r="AF2432" s="182"/>
      <c r="AH2432" s="34" t="s">
        <v>5496</v>
      </c>
    </row>
    <row r="2433" s="114" customFormat="1" ht="60" spans="1:34">
      <c r="A2433" s="37">
        <v>369</v>
      </c>
      <c r="B2433" s="37" t="s">
        <v>52</v>
      </c>
      <c r="C2433" s="37" t="s">
        <v>5029</v>
      </c>
      <c r="D2433" s="34" t="s">
        <v>5487</v>
      </c>
      <c r="E2433" s="163" t="s">
        <v>5488</v>
      </c>
      <c r="F2433" s="163" t="s">
        <v>5489</v>
      </c>
      <c r="G2433" s="34" t="s">
        <v>114</v>
      </c>
      <c r="H2433" s="166" t="s">
        <v>6254</v>
      </c>
      <c r="I2433" s="163" t="s">
        <v>6255</v>
      </c>
      <c r="J2433" s="163" t="s">
        <v>6255</v>
      </c>
      <c r="K2433" s="163" t="s">
        <v>5492</v>
      </c>
      <c r="L2433" s="163" t="s">
        <v>5749</v>
      </c>
      <c r="M2433" s="167">
        <v>45889</v>
      </c>
      <c r="N2433" s="167" t="s">
        <v>2929</v>
      </c>
      <c r="O2433" s="167" t="s">
        <v>2930</v>
      </c>
      <c r="P2433" s="163">
        <v>39</v>
      </c>
      <c r="Q2433" s="174">
        <v>8000</v>
      </c>
      <c r="R2433" s="175">
        <v>0.06842105</v>
      </c>
      <c r="S2433" s="176">
        <v>520</v>
      </c>
      <c r="T2433" s="164">
        <v>40560</v>
      </c>
      <c r="U2433" s="164">
        <v>4056</v>
      </c>
      <c r="V2433" s="177">
        <v>0.1</v>
      </c>
      <c r="W2433" s="164">
        <v>20280</v>
      </c>
      <c r="X2433" s="160">
        <v>0.5</v>
      </c>
      <c r="Y2433" s="164">
        <v>0</v>
      </c>
      <c r="Z2433" s="177">
        <v>0</v>
      </c>
      <c r="AA2433" s="164">
        <v>20280</v>
      </c>
      <c r="AB2433" s="160">
        <v>0.5</v>
      </c>
      <c r="AC2433" s="164">
        <v>16224</v>
      </c>
      <c r="AD2433" s="202">
        <v>0.4</v>
      </c>
      <c r="AE2433" s="147">
        <v>4056</v>
      </c>
      <c r="AF2433" s="182"/>
      <c r="AH2433" s="34" t="s">
        <v>5496</v>
      </c>
    </row>
    <row r="2434" s="114" customFormat="1" ht="72" spans="1:34">
      <c r="A2434" s="37">
        <v>370</v>
      </c>
      <c r="B2434" s="37" t="s">
        <v>52</v>
      </c>
      <c r="C2434" s="37" t="s">
        <v>5022</v>
      </c>
      <c r="D2434" s="34" t="s">
        <v>5487</v>
      </c>
      <c r="E2434" s="163" t="s">
        <v>5488</v>
      </c>
      <c r="F2434" s="163" t="s">
        <v>5489</v>
      </c>
      <c r="G2434" s="34" t="s">
        <v>114</v>
      </c>
      <c r="H2434" s="166" t="s">
        <v>6256</v>
      </c>
      <c r="I2434" s="163" t="s">
        <v>6233</v>
      </c>
      <c r="J2434" s="163" t="s">
        <v>6233</v>
      </c>
      <c r="K2434" s="163" t="s">
        <v>5492</v>
      </c>
      <c r="L2434" s="163" t="s">
        <v>6257</v>
      </c>
      <c r="M2434" s="167">
        <v>45890</v>
      </c>
      <c r="N2434" s="167" t="s">
        <v>2929</v>
      </c>
      <c r="O2434" s="167" t="s">
        <v>2930</v>
      </c>
      <c r="P2434" s="163">
        <v>12.9</v>
      </c>
      <c r="Q2434" s="174">
        <v>8000</v>
      </c>
      <c r="R2434" s="175">
        <v>0.05128205</v>
      </c>
      <c r="S2434" s="176">
        <v>400</v>
      </c>
      <c r="T2434" s="164">
        <v>10320</v>
      </c>
      <c r="U2434" s="164">
        <v>1032</v>
      </c>
      <c r="V2434" s="177">
        <v>0.1</v>
      </c>
      <c r="W2434" s="164">
        <v>5160</v>
      </c>
      <c r="X2434" s="160">
        <v>0.5</v>
      </c>
      <c r="Y2434" s="164">
        <v>3096</v>
      </c>
      <c r="Z2434" s="177">
        <v>0.3</v>
      </c>
      <c r="AA2434" s="164">
        <v>2064</v>
      </c>
      <c r="AB2434" s="160">
        <v>0.2</v>
      </c>
      <c r="AC2434" s="164">
        <v>4128</v>
      </c>
      <c r="AD2434" s="202">
        <v>0.4</v>
      </c>
      <c r="AE2434" s="147">
        <v>1032</v>
      </c>
      <c r="AF2434" s="182"/>
      <c r="AH2434" s="34" t="s">
        <v>5496</v>
      </c>
    </row>
    <row r="2435" s="114" customFormat="1" ht="60" spans="1:34">
      <c r="A2435" s="37">
        <v>371</v>
      </c>
      <c r="B2435" s="37" t="s">
        <v>52</v>
      </c>
      <c r="C2435" s="37" t="s">
        <v>5029</v>
      </c>
      <c r="D2435" s="34" t="s">
        <v>5487</v>
      </c>
      <c r="E2435" s="163" t="s">
        <v>5488</v>
      </c>
      <c r="F2435" s="163" t="s">
        <v>5489</v>
      </c>
      <c r="G2435" s="34" t="s">
        <v>114</v>
      </c>
      <c r="H2435" s="166" t="s">
        <v>6258</v>
      </c>
      <c r="I2435" s="163" t="s">
        <v>5651</v>
      </c>
      <c r="J2435" s="163" t="s">
        <v>5651</v>
      </c>
      <c r="K2435" s="163" t="s">
        <v>5492</v>
      </c>
      <c r="L2435" s="163" t="s">
        <v>6014</v>
      </c>
      <c r="M2435" s="167">
        <v>45890</v>
      </c>
      <c r="N2435" s="167" t="s">
        <v>1374</v>
      </c>
      <c r="O2435" s="167" t="s">
        <v>6259</v>
      </c>
      <c r="P2435" s="163">
        <v>11.6</v>
      </c>
      <c r="Q2435" s="174">
        <v>8000</v>
      </c>
      <c r="R2435" s="175">
        <v>0.06842105</v>
      </c>
      <c r="S2435" s="176">
        <v>520</v>
      </c>
      <c r="T2435" s="164">
        <v>12064</v>
      </c>
      <c r="U2435" s="164">
        <v>1206.4</v>
      </c>
      <c r="V2435" s="177">
        <v>0.1</v>
      </c>
      <c r="W2435" s="164">
        <v>6032</v>
      </c>
      <c r="X2435" s="160">
        <v>0.5</v>
      </c>
      <c r="Y2435" s="164">
        <v>0</v>
      </c>
      <c r="Z2435" s="177">
        <v>0</v>
      </c>
      <c r="AA2435" s="164">
        <v>6032</v>
      </c>
      <c r="AB2435" s="160">
        <v>0.5</v>
      </c>
      <c r="AC2435" s="164">
        <v>4825.6</v>
      </c>
      <c r="AD2435" s="202">
        <v>0.4</v>
      </c>
      <c r="AE2435" s="147">
        <v>1206.4</v>
      </c>
      <c r="AF2435" s="182"/>
      <c r="AH2435" s="34" t="s">
        <v>5496</v>
      </c>
    </row>
    <row r="2436" s="114" customFormat="1" ht="60" spans="1:34">
      <c r="A2436" s="37">
        <v>372</v>
      </c>
      <c r="B2436" s="37" t="s">
        <v>52</v>
      </c>
      <c r="C2436" s="37" t="s">
        <v>5029</v>
      </c>
      <c r="D2436" s="34" t="s">
        <v>5487</v>
      </c>
      <c r="E2436" s="163" t="s">
        <v>5488</v>
      </c>
      <c r="F2436" s="163" t="s">
        <v>5489</v>
      </c>
      <c r="G2436" s="34" t="s">
        <v>114</v>
      </c>
      <c r="H2436" s="166" t="s">
        <v>6260</v>
      </c>
      <c r="I2436" s="163" t="s">
        <v>6261</v>
      </c>
      <c r="J2436" s="163" t="s">
        <v>6261</v>
      </c>
      <c r="K2436" s="163" t="s">
        <v>5492</v>
      </c>
      <c r="L2436" s="163" t="s">
        <v>5511</v>
      </c>
      <c r="M2436" s="167">
        <v>45890</v>
      </c>
      <c r="N2436" s="167" t="s">
        <v>1374</v>
      </c>
      <c r="O2436" s="167" t="s">
        <v>6259</v>
      </c>
      <c r="P2436" s="163">
        <v>27</v>
      </c>
      <c r="Q2436" s="174">
        <v>8000</v>
      </c>
      <c r="R2436" s="175">
        <v>0.06842105</v>
      </c>
      <c r="S2436" s="176">
        <v>520</v>
      </c>
      <c r="T2436" s="164">
        <v>28080</v>
      </c>
      <c r="U2436" s="164">
        <v>2808</v>
      </c>
      <c r="V2436" s="177">
        <v>0.1</v>
      </c>
      <c r="W2436" s="164">
        <v>14040</v>
      </c>
      <c r="X2436" s="160">
        <v>0.5</v>
      </c>
      <c r="Y2436" s="164">
        <v>0</v>
      </c>
      <c r="Z2436" s="177">
        <v>0</v>
      </c>
      <c r="AA2436" s="164">
        <v>14040</v>
      </c>
      <c r="AB2436" s="160">
        <v>0.5</v>
      </c>
      <c r="AC2436" s="164">
        <v>11232</v>
      </c>
      <c r="AD2436" s="202">
        <v>0.4</v>
      </c>
      <c r="AE2436" s="147">
        <v>2808</v>
      </c>
      <c r="AF2436" s="182"/>
      <c r="AH2436" s="34" t="s">
        <v>5496</v>
      </c>
    </row>
    <row r="2437" s="114" customFormat="1" ht="60" spans="1:34">
      <c r="A2437" s="37">
        <v>373</v>
      </c>
      <c r="B2437" s="37" t="s">
        <v>52</v>
      </c>
      <c r="C2437" s="37" t="s">
        <v>5107</v>
      </c>
      <c r="D2437" s="34" t="s">
        <v>5487</v>
      </c>
      <c r="E2437" s="163" t="s">
        <v>5488</v>
      </c>
      <c r="F2437" s="163" t="s">
        <v>5489</v>
      </c>
      <c r="G2437" s="34" t="s">
        <v>114</v>
      </c>
      <c r="H2437" s="166" t="s">
        <v>6262</v>
      </c>
      <c r="I2437" s="163" t="s">
        <v>6263</v>
      </c>
      <c r="J2437" s="163" t="s">
        <v>6263</v>
      </c>
      <c r="K2437" s="163" t="s">
        <v>5492</v>
      </c>
      <c r="L2437" s="163" t="s">
        <v>6264</v>
      </c>
      <c r="M2437" s="167">
        <v>45889</v>
      </c>
      <c r="N2437" s="167" t="s">
        <v>6265</v>
      </c>
      <c r="O2437" s="167" t="s">
        <v>6266</v>
      </c>
      <c r="P2437" s="163">
        <v>35</v>
      </c>
      <c r="Q2437" s="174">
        <v>5000</v>
      </c>
      <c r="R2437" s="175">
        <v>0.08205128</v>
      </c>
      <c r="S2437" s="176">
        <v>400</v>
      </c>
      <c r="T2437" s="164">
        <v>28000</v>
      </c>
      <c r="U2437" s="164">
        <v>2800</v>
      </c>
      <c r="V2437" s="177">
        <v>0.1</v>
      </c>
      <c r="W2437" s="164">
        <v>14000</v>
      </c>
      <c r="X2437" s="160">
        <v>0.5</v>
      </c>
      <c r="Y2437" s="164">
        <v>8400</v>
      </c>
      <c r="Z2437" s="177">
        <v>0.3</v>
      </c>
      <c r="AA2437" s="164">
        <v>5600</v>
      </c>
      <c r="AB2437" s="160">
        <v>0.2</v>
      </c>
      <c r="AC2437" s="164">
        <v>11200</v>
      </c>
      <c r="AD2437" s="202">
        <v>0.4</v>
      </c>
      <c r="AE2437" s="147">
        <v>2800</v>
      </c>
      <c r="AF2437" s="182"/>
      <c r="AH2437" s="34" t="s">
        <v>5496</v>
      </c>
    </row>
    <row r="2438" s="114" customFormat="1" ht="108" spans="1:34">
      <c r="A2438" s="37">
        <v>374</v>
      </c>
      <c r="B2438" s="37" t="s">
        <v>52</v>
      </c>
      <c r="C2438" s="37" t="s">
        <v>5022</v>
      </c>
      <c r="D2438" s="34" t="s">
        <v>5487</v>
      </c>
      <c r="E2438" s="163" t="s">
        <v>5488</v>
      </c>
      <c r="F2438" s="163" t="s">
        <v>5489</v>
      </c>
      <c r="G2438" s="34" t="s">
        <v>114</v>
      </c>
      <c r="H2438" s="166" t="s">
        <v>6267</v>
      </c>
      <c r="I2438" s="163" t="s">
        <v>6268</v>
      </c>
      <c r="J2438" s="163" t="s">
        <v>6268</v>
      </c>
      <c r="K2438" s="163" t="s">
        <v>5492</v>
      </c>
      <c r="L2438" s="163" t="s">
        <v>6269</v>
      </c>
      <c r="M2438" s="167">
        <v>45869</v>
      </c>
      <c r="N2438" s="167" t="s">
        <v>5882</v>
      </c>
      <c r="O2438" s="167" t="s">
        <v>2642</v>
      </c>
      <c r="P2438" s="163">
        <v>45</v>
      </c>
      <c r="Q2438" s="174">
        <v>8000</v>
      </c>
      <c r="R2438" s="175">
        <v>0.05263158</v>
      </c>
      <c r="S2438" s="176">
        <v>400</v>
      </c>
      <c r="T2438" s="164">
        <v>18000</v>
      </c>
      <c r="U2438" s="164">
        <v>1800</v>
      </c>
      <c r="V2438" s="177">
        <v>0.1</v>
      </c>
      <c r="W2438" s="164">
        <v>9000</v>
      </c>
      <c r="X2438" s="160">
        <v>0.5</v>
      </c>
      <c r="Y2438" s="164">
        <v>5400</v>
      </c>
      <c r="Z2438" s="177">
        <v>0.3</v>
      </c>
      <c r="AA2438" s="164">
        <v>3600</v>
      </c>
      <c r="AB2438" s="160">
        <v>0.2</v>
      </c>
      <c r="AC2438" s="164">
        <v>7200</v>
      </c>
      <c r="AD2438" s="202">
        <v>0.4</v>
      </c>
      <c r="AE2438" s="147">
        <v>1800</v>
      </c>
      <c r="AF2438" s="182"/>
      <c r="AH2438" s="34" t="s">
        <v>5496</v>
      </c>
    </row>
    <row r="2439" s="114" customFormat="1" ht="84" spans="1:34">
      <c r="A2439" s="37">
        <v>375</v>
      </c>
      <c r="B2439" s="37" t="s">
        <v>52</v>
      </c>
      <c r="C2439" s="37" t="s">
        <v>5362</v>
      </c>
      <c r="D2439" s="34" t="s">
        <v>5487</v>
      </c>
      <c r="E2439" s="163" t="s">
        <v>5488</v>
      </c>
      <c r="F2439" s="163" t="s">
        <v>5489</v>
      </c>
      <c r="G2439" s="34" t="s">
        <v>114</v>
      </c>
      <c r="H2439" s="166" t="s">
        <v>6270</v>
      </c>
      <c r="I2439" s="163" t="s">
        <v>6271</v>
      </c>
      <c r="J2439" s="163" t="s">
        <v>6271</v>
      </c>
      <c r="K2439" s="163" t="s">
        <v>5492</v>
      </c>
      <c r="L2439" s="163" t="s">
        <v>6272</v>
      </c>
      <c r="M2439" s="167">
        <v>45890</v>
      </c>
      <c r="N2439" s="167" t="s">
        <v>1374</v>
      </c>
      <c r="O2439" s="167" t="s">
        <v>6259</v>
      </c>
      <c r="P2439" s="163">
        <v>49.3</v>
      </c>
      <c r="Q2439" s="174">
        <v>8000</v>
      </c>
      <c r="R2439" s="175">
        <v>0.06951872</v>
      </c>
      <c r="S2439" s="176">
        <v>520</v>
      </c>
      <c r="T2439" s="164">
        <v>51272</v>
      </c>
      <c r="U2439" s="164">
        <v>5127.2</v>
      </c>
      <c r="V2439" s="177">
        <v>0.1</v>
      </c>
      <c r="W2439" s="164">
        <v>25636</v>
      </c>
      <c r="X2439" s="160">
        <v>0.5</v>
      </c>
      <c r="Y2439" s="164">
        <v>15381.6</v>
      </c>
      <c r="Z2439" s="177">
        <v>0.3</v>
      </c>
      <c r="AA2439" s="164">
        <v>10254.4</v>
      </c>
      <c r="AB2439" s="160">
        <v>0.2</v>
      </c>
      <c r="AC2439" s="164">
        <v>20508.8</v>
      </c>
      <c r="AD2439" s="202">
        <v>0.4</v>
      </c>
      <c r="AE2439" s="147">
        <v>5127.2</v>
      </c>
      <c r="AF2439" s="182"/>
      <c r="AH2439" s="34" t="s">
        <v>5496</v>
      </c>
    </row>
    <row r="2440" s="114" customFormat="1" ht="60" spans="1:34">
      <c r="A2440" s="37">
        <v>376</v>
      </c>
      <c r="B2440" s="37" t="s">
        <v>52</v>
      </c>
      <c r="C2440" s="37" t="s">
        <v>5362</v>
      </c>
      <c r="D2440" s="34" t="s">
        <v>5487</v>
      </c>
      <c r="E2440" s="163" t="s">
        <v>5488</v>
      </c>
      <c r="F2440" s="163" t="s">
        <v>5489</v>
      </c>
      <c r="G2440" s="34" t="s">
        <v>114</v>
      </c>
      <c r="H2440" s="166" t="s">
        <v>6273</v>
      </c>
      <c r="I2440" s="163" t="s">
        <v>6274</v>
      </c>
      <c r="J2440" s="163" t="s">
        <v>6274</v>
      </c>
      <c r="K2440" s="163" t="s">
        <v>5492</v>
      </c>
      <c r="L2440" s="163" t="s">
        <v>6275</v>
      </c>
      <c r="M2440" s="167">
        <v>45890</v>
      </c>
      <c r="N2440" s="167" t="s">
        <v>1374</v>
      </c>
      <c r="O2440" s="167" t="s">
        <v>6259</v>
      </c>
      <c r="P2440" s="163">
        <v>18.2</v>
      </c>
      <c r="Q2440" s="174">
        <v>8000</v>
      </c>
      <c r="R2440" s="175">
        <v>0.06951872</v>
      </c>
      <c r="S2440" s="176">
        <v>520</v>
      </c>
      <c r="T2440" s="164">
        <v>18928</v>
      </c>
      <c r="U2440" s="164">
        <v>1892.8</v>
      </c>
      <c r="V2440" s="177">
        <v>0.1</v>
      </c>
      <c r="W2440" s="164">
        <v>9464</v>
      </c>
      <c r="X2440" s="160">
        <v>0.5</v>
      </c>
      <c r="Y2440" s="164">
        <v>5678.4</v>
      </c>
      <c r="Z2440" s="177">
        <v>0.3</v>
      </c>
      <c r="AA2440" s="164">
        <v>3785.6</v>
      </c>
      <c r="AB2440" s="160">
        <v>0.2</v>
      </c>
      <c r="AC2440" s="164">
        <v>7571.2</v>
      </c>
      <c r="AD2440" s="202">
        <v>0.4</v>
      </c>
      <c r="AE2440" s="147">
        <v>1892.8</v>
      </c>
      <c r="AF2440" s="182"/>
      <c r="AH2440" s="34" t="s">
        <v>5496</v>
      </c>
    </row>
    <row r="2441" s="114" customFormat="1" ht="60" spans="1:34">
      <c r="A2441" s="37">
        <v>377</v>
      </c>
      <c r="B2441" s="37" t="s">
        <v>52</v>
      </c>
      <c r="C2441" s="37" t="s">
        <v>6276</v>
      </c>
      <c r="D2441" s="34" t="s">
        <v>5487</v>
      </c>
      <c r="E2441" s="163" t="s">
        <v>5488</v>
      </c>
      <c r="F2441" s="163" t="s">
        <v>5489</v>
      </c>
      <c r="G2441" s="34" t="s">
        <v>114</v>
      </c>
      <c r="H2441" s="166" t="s">
        <v>6277</v>
      </c>
      <c r="I2441" s="163" t="s">
        <v>6278</v>
      </c>
      <c r="J2441" s="163" t="s">
        <v>6278</v>
      </c>
      <c r="K2441" s="163" t="s">
        <v>5492</v>
      </c>
      <c r="L2441" s="163" t="s">
        <v>6279</v>
      </c>
      <c r="M2441" s="167">
        <v>45891</v>
      </c>
      <c r="N2441" s="167" t="s">
        <v>6265</v>
      </c>
      <c r="O2441" s="167" t="s">
        <v>6266</v>
      </c>
      <c r="P2441" s="163">
        <v>12</v>
      </c>
      <c r="Q2441" s="174">
        <v>8000</v>
      </c>
      <c r="R2441" s="175">
        <v>0.065</v>
      </c>
      <c r="S2441" s="176">
        <v>520</v>
      </c>
      <c r="T2441" s="164">
        <v>12480</v>
      </c>
      <c r="U2441" s="164">
        <v>1248</v>
      </c>
      <c r="V2441" s="177">
        <v>0.1</v>
      </c>
      <c r="W2441" s="164">
        <v>6240</v>
      </c>
      <c r="X2441" s="160">
        <v>0.5</v>
      </c>
      <c r="Y2441" s="164">
        <v>0</v>
      </c>
      <c r="Z2441" s="177">
        <v>0</v>
      </c>
      <c r="AA2441" s="164">
        <v>6240</v>
      </c>
      <c r="AB2441" s="160">
        <v>0.5</v>
      </c>
      <c r="AC2441" s="164">
        <v>4992</v>
      </c>
      <c r="AD2441" s="202">
        <v>0.4</v>
      </c>
      <c r="AE2441" s="147">
        <v>1248</v>
      </c>
      <c r="AF2441" s="182"/>
      <c r="AH2441" s="34" t="s">
        <v>5496</v>
      </c>
    </row>
    <row r="2442" s="114" customFormat="1" ht="60" spans="1:34">
      <c r="A2442" s="37">
        <v>378</v>
      </c>
      <c r="B2442" s="37" t="s">
        <v>52</v>
      </c>
      <c r="C2442" s="37" t="s">
        <v>5029</v>
      </c>
      <c r="D2442" s="34" t="s">
        <v>5487</v>
      </c>
      <c r="E2442" s="163" t="s">
        <v>5488</v>
      </c>
      <c r="F2442" s="163" t="s">
        <v>5489</v>
      </c>
      <c r="G2442" s="34" t="s">
        <v>114</v>
      </c>
      <c r="H2442" s="166" t="s">
        <v>6280</v>
      </c>
      <c r="I2442" s="163" t="s">
        <v>5915</v>
      </c>
      <c r="J2442" s="163" t="s">
        <v>5915</v>
      </c>
      <c r="K2442" s="163" t="s">
        <v>5492</v>
      </c>
      <c r="L2442" s="163" t="s">
        <v>5749</v>
      </c>
      <c r="M2442" s="167">
        <v>45891</v>
      </c>
      <c r="N2442" s="167" t="s">
        <v>1374</v>
      </c>
      <c r="O2442" s="167" t="s">
        <v>6259</v>
      </c>
      <c r="P2442" s="163">
        <v>17.9</v>
      </c>
      <c r="Q2442" s="174">
        <v>8000</v>
      </c>
      <c r="R2442" s="175">
        <v>0.06842105</v>
      </c>
      <c r="S2442" s="176">
        <v>520</v>
      </c>
      <c r="T2442" s="164">
        <v>18616</v>
      </c>
      <c r="U2442" s="164">
        <v>1861.6</v>
      </c>
      <c r="V2442" s="177">
        <v>0.1</v>
      </c>
      <c r="W2442" s="164">
        <v>9308</v>
      </c>
      <c r="X2442" s="160">
        <v>0.5</v>
      </c>
      <c r="Y2442" s="164">
        <v>0</v>
      </c>
      <c r="Z2442" s="177">
        <v>0</v>
      </c>
      <c r="AA2442" s="164">
        <v>9308</v>
      </c>
      <c r="AB2442" s="160">
        <v>0.5</v>
      </c>
      <c r="AC2442" s="164">
        <v>7446.4</v>
      </c>
      <c r="AD2442" s="202">
        <v>0.4</v>
      </c>
      <c r="AE2442" s="147">
        <v>1861.6</v>
      </c>
      <c r="AF2442" s="182"/>
      <c r="AH2442" s="34" t="s">
        <v>5496</v>
      </c>
    </row>
    <row r="2443" s="114" customFormat="1" ht="108" spans="1:34">
      <c r="A2443" s="37">
        <v>379</v>
      </c>
      <c r="B2443" s="37" t="s">
        <v>52</v>
      </c>
      <c r="C2443" s="37" t="s">
        <v>5617</v>
      </c>
      <c r="D2443" s="34" t="s">
        <v>5487</v>
      </c>
      <c r="E2443" s="163" t="s">
        <v>5488</v>
      </c>
      <c r="F2443" s="163" t="s">
        <v>5489</v>
      </c>
      <c r="G2443" s="34" t="s">
        <v>114</v>
      </c>
      <c r="H2443" s="166" t="s">
        <v>6281</v>
      </c>
      <c r="I2443" s="163" t="s">
        <v>6282</v>
      </c>
      <c r="J2443" s="163" t="s">
        <v>6282</v>
      </c>
      <c r="K2443" s="163" t="s">
        <v>5492</v>
      </c>
      <c r="L2443" s="163" t="s">
        <v>6283</v>
      </c>
      <c r="M2443" s="167">
        <v>45894</v>
      </c>
      <c r="N2443" s="167" t="s">
        <v>2630</v>
      </c>
      <c r="O2443" s="167" t="s">
        <v>2631</v>
      </c>
      <c r="P2443" s="163">
        <v>34</v>
      </c>
      <c r="Q2443" s="174">
        <v>8000</v>
      </c>
      <c r="R2443" s="175">
        <v>0.05102041</v>
      </c>
      <c r="S2443" s="176">
        <v>400</v>
      </c>
      <c r="T2443" s="164">
        <v>27200</v>
      </c>
      <c r="U2443" s="164">
        <v>2720</v>
      </c>
      <c r="V2443" s="177">
        <v>0.1</v>
      </c>
      <c r="W2443" s="164">
        <v>13600</v>
      </c>
      <c r="X2443" s="160">
        <v>0.5</v>
      </c>
      <c r="Y2443" s="164">
        <v>8160</v>
      </c>
      <c r="Z2443" s="177">
        <v>0.3</v>
      </c>
      <c r="AA2443" s="164">
        <v>5440</v>
      </c>
      <c r="AB2443" s="160">
        <v>0.2</v>
      </c>
      <c r="AC2443" s="164">
        <v>10880</v>
      </c>
      <c r="AD2443" s="202">
        <v>0.4</v>
      </c>
      <c r="AE2443" s="147">
        <v>2720</v>
      </c>
      <c r="AF2443" s="182"/>
      <c r="AH2443" s="34" t="s">
        <v>5496</v>
      </c>
    </row>
    <row r="2444" s="114" customFormat="1" ht="60" spans="1:34">
      <c r="A2444" s="37">
        <v>380</v>
      </c>
      <c r="B2444" s="37" t="s">
        <v>52</v>
      </c>
      <c r="C2444" s="37" t="s">
        <v>5029</v>
      </c>
      <c r="D2444" s="34" t="s">
        <v>5487</v>
      </c>
      <c r="E2444" s="163" t="s">
        <v>5488</v>
      </c>
      <c r="F2444" s="163" t="s">
        <v>5489</v>
      </c>
      <c r="G2444" s="34" t="s">
        <v>114</v>
      </c>
      <c r="H2444" s="166" t="s">
        <v>6284</v>
      </c>
      <c r="I2444" s="163" t="s">
        <v>6285</v>
      </c>
      <c r="J2444" s="163" t="s">
        <v>6285</v>
      </c>
      <c r="K2444" s="163" t="s">
        <v>6286</v>
      </c>
      <c r="L2444" s="163" t="s">
        <v>5611</v>
      </c>
      <c r="M2444" s="167">
        <v>45894</v>
      </c>
      <c r="N2444" s="167" t="s">
        <v>6287</v>
      </c>
      <c r="O2444" s="167" t="s">
        <v>6288</v>
      </c>
      <c r="P2444" s="163">
        <v>38</v>
      </c>
      <c r="Q2444" s="174">
        <v>8000</v>
      </c>
      <c r="R2444" s="175">
        <v>0.06842105</v>
      </c>
      <c r="S2444" s="176">
        <v>520</v>
      </c>
      <c r="T2444" s="164">
        <v>39520</v>
      </c>
      <c r="U2444" s="164">
        <v>3952</v>
      </c>
      <c r="V2444" s="177">
        <v>0.1</v>
      </c>
      <c r="W2444" s="164">
        <v>19760</v>
      </c>
      <c r="X2444" s="160">
        <v>0.5</v>
      </c>
      <c r="Y2444" s="164">
        <v>0</v>
      </c>
      <c r="Z2444" s="177">
        <v>0</v>
      </c>
      <c r="AA2444" s="164">
        <v>19760</v>
      </c>
      <c r="AB2444" s="160">
        <v>0.5</v>
      </c>
      <c r="AC2444" s="164">
        <v>15808</v>
      </c>
      <c r="AD2444" s="202">
        <v>0.4</v>
      </c>
      <c r="AE2444" s="147">
        <v>3952</v>
      </c>
      <c r="AF2444" s="182"/>
      <c r="AH2444" s="34" t="s">
        <v>5496</v>
      </c>
    </row>
    <row r="2445" s="114" customFormat="1" ht="60" spans="1:34">
      <c r="A2445" s="37">
        <v>381</v>
      </c>
      <c r="B2445" s="37" t="s">
        <v>52</v>
      </c>
      <c r="C2445" s="37" t="s">
        <v>5029</v>
      </c>
      <c r="D2445" s="34" t="s">
        <v>5487</v>
      </c>
      <c r="E2445" s="163" t="s">
        <v>5488</v>
      </c>
      <c r="F2445" s="163" t="s">
        <v>5489</v>
      </c>
      <c r="G2445" s="34" t="s">
        <v>114</v>
      </c>
      <c r="H2445" s="166" t="s">
        <v>6289</v>
      </c>
      <c r="I2445" s="163" t="s">
        <v>6290</v>
      </c>
      <c r="J2445" s="163" t="s">
        <v>6290</v>
      </c>
      <c r="K2445" s="163" t="s">
        <v>5492</v>
      </c>
      <c r="L2445" s="163" t="s">
        <v>5616</v>
      </c>
      <c r="M2445" s="167">
        <v>45894</v>
      </c>
      <c r="N2445" s="167" t="s">
        <v>6287</v>
      </c>
      <c r="O2445" s="167" t="s">
        <v>6288</v>
      </c>
      <c r="P2445" s="163">
        <v>34</v>
      </c>
      <c r="Q2445" s="174">
        <v>8000</v>
      </c>
      <c r="R2445" s="175">
        <v>0.06842105</v>
      </c>
      <c r="S2445" s="176">
        <v>520</v>
      </c>
      <c r="T2445" s="164">
        <v>35360</v>
      </c>
      <c r="U2445" s="164">
        <v>3536</v>
      </c>
      <c r="V2445" s="177">
        <v>0.1</v>
      </c>
      <c r="W2445" s="164">
        <v>17680</v>
      </c>
      <c r="X2445" s="160">
        <v>0.5</v>
      </c>
      <c r="Y2445" s="164">
        <v>0</v>
      </c>
      <c r="Z2445" s="177">
        <v>0</v>
      </c>
      <c r="AA2445" s="164">
        <v>17680</v>
      </c>
      <c r="AB2445" s="160">
        <v>0.5</v>
      </c>
      <c r="AC2445" s="164">
        <v>14144</v>
      </c>
      <c r="AD2445" s="202">
        <v>0.4</v>
      </c>
      <c r="AE2445" s="147">
        <v>3536</v>
      </c>
      <c r="AF2445" s="182"/>
      <c r="AH2445" s="34" t="s">
        <v>5496</v>
      </c>
    </row>
    <row r="2446" s="114" customFormat="1" ht="60" spans="1:34">
      <c r="A2446" s="37">
        <v>382</v>
      </c>
      <c r="B2446" s="37" t="s">
        <v>52</v>
      </c>
      <c r="C2446" s="37" t="s">
        <v>5029</v>
      </c>
      <c r="D2446" s="34" t="s">
        <v>5487</v>
      </c>
      <c r="E2446" s="163" t="s">
        <v>5488</v>
      </c>
      <c r="F2446" s="163" t="s">
        <v>5489</v>
      </c>
      <c r="G2446" s="34" t="s">
        <v>114</v>
      </c>
      <c r="H2446" s="166" t="s">
        <v>6291</v>
      </c>
      <c r="I2446" s="163" t="s">
        <v>6292</v>
      </c>
      <c r="J2446" s="163" t="s">
        <v>6292</v>
      </c>
      <c r="K2446" s="163" t="s">
        <v>6293</v>
      </c>
      <c r="L2446" s="163" t="s">
        <v>5916</v>
      </c>
      <c r="M2446" s="167">
        <v>45894</v>
      </c>
      <c r="N2446" s="167" t="s">
        <v>6287</v>
      </c>
      <c r="O2446" s="167" t="s">
        <v>6288</v>
      </c>
      <c r="P2446" s="163">
        <v>36</v>
      </c>
      <c r="Q2446" s="174">
        <v>8000</v>
      </c>
      <c r="R2446" s="175">
        <v>0.08888889</v>
      </c>
      <c r="S2446" s="176">
        <v>640</v>
      </c>
      <c r="T2446" s="164">
        <v>23040</v>
      </c>
      <c r="U2446" s="164">
        <v>2304</v>
      </c>
      <c r="V2446" s="177">
        <v>0.1</v>
      </c>
      <c r="W2446" s="164">
        <v>11520</v>
      </c>
      <c r="X2446" s="160">
        <v>0.5</v>
      </c>
      <c r="Y2446" s="164">
        <v>0</v>
      </c>
      <c r="Z2446" s="177">
        <v>0</v>
      </c>
      <c r="AA2446" s="164">
        <v>11520</v>
      </c>
      <c r="AB2446" s="160">
        <v>0.5</v>
      </c>
      <c r="AC2446" s="164">
        <v>9216</v>
      </c>
      <c r="AD2446" s="202">
        <v>0.4</v>
      </c>
      <c r="AE2446" s="147">
        <v>2304</v>
      </c>
      <c r="AF2446" s="182"/>
      <c r="AH2446" s="34" t="s">
        <v>5496</v>
      </c>
    </row>
    <row r="2447" s="114" customFormat="1" ht="60" spans="1:34">
      <c r="A2447" s="37">
        <v>383</v>
      </c>
      <c r="B2447" s="37" t="s">
        <v>52</v>
      </c>
      <c r="C2447" s="37" t="s">
        <v>5385</v>
      </c>
      <c r="D2447" s="34" t="s">
        <v>5487</v>
      </c>
      <c r="E2447" s="163" t="s">
        <v>5488</v>
      </c>
      <c r="F2447" s="163" t="s">
        <v>5489</v>
      </c>
      <c r="G2447" s="34" t="s">
        <v>114</v>
      </c>
      <c r="H2447" s="166" t="s">
        <v>6294</v>
      </c>
      <c r="I2447" s="163" t="s">
        <v>5571</v>
      </c>
      <c r="J2447" s="163" t="s">
        <v>5571</v>
      </c>
      <c r="K2447" s="163" t="s">
        <v>6295</v>
      </c>
      <c r="L2447" s="163" t="s">
        <v>6296</v>
      </c>
      <c r="M2447" s="167">
        <v>45894</v>
      </c>
      <c r="N2447" s="167" t="s">
        <v>6287</v>
      </c>
      <c r="O2447" s="167" t="s">
        <v>6288</v>
      </c>
      <c r="P2447" s="163">
        <v>40</v>
      </c>
      <c r="Q2447" s="174">
        <v>8000</v>
      </c>
      <c r="R2447" s="175">
        <v>0.05181347</v>
      </c>
      <c r="S2447" s="176">
        <v>400</v>
      </c>
      <c r="T2447" s="164">
        <v>32000</v>
      </c>
      <c r="U2447" s="164">
        <v>3200</v>
      </c>
      <c r="V2447" s="177">
        <v>0.1</v>
      </c>
      <c r="W2447" s="164">
        <v>16000</v>
      </c>
      <c r="X2447" s="160">
        <v>0.5</v>
      </c>
      <c r="Y2447" s="164">
        <v>9600</v>
      </c>
      <c r="Z2447" s="177">
        <v>0.3</v>
      </c>
      <c r="AA2447" s="164">
        <v>6400</v>
      </c>
      <c r="AB2447" s="160">
        <v>0.2</v>
      </c>
      <c r="AC2447" s="164">
        <v>12800</v>
      </c>
      <c r="AD2447" s="202">
        <v>0.4</v>
      </c>
      <c r="AE2447" s="147">
        <v>3200</v>
      </c>
      <c r="AF2447" s="182"/>
      <c r="AH2447" s="34" t="s">
        <v>5496</v>
      </c>
    </row>
    <row r="2448" s="114" customFormat="1" ht="60" spans="1:34">
      <c r="A2448" s="37">
        <v>384</v>
      </c>
      <c r="B2448" s="37" t="s">
        <v>52</v>
      </c>
      <c r="C2448" s="37" t="s">
        <v>5029</v>
      </c>
      <c r="D2448" s="34" t="s">
        <v>5487</v>
      </c>
      <c r="E2448" s="163" t="s">
        <v>5488</v>
      </c>
      <c r="F2448" s="163" t="s">
        <v>5489</v>
      </c>
      <c r="G2448" s="34" t="s">
        <v>114</v>
      </c>
      <c r="H2448" s="166" t="s">
        <v>6297</v>
      </c>
      <c r="I2448" s="163" t="s">
        <v>6298</v>
      </c>
      <c r="J2448" s="163" t="s">
        <v>6298</v>
      </c>
      <c r="K2448" s="163" t="s">
        <v>5492</v>
      </c>
      <c r="L2448" s="163" t="s">
        <v>5635</v>
      </c>
      <c r="M2448" s="167">
        <v>45894</v>
      </c>
      <c r="N2448" s="167" t="s">
        <v>6287</v>
      </c>
      <c r="O2448" s="167" t="s">
        <v>6288</v>
      </c>
      <c r="P2448" s="163">
        <v>94</v>
      </c>
      <c r="Q2448" s="174">
        <v>8000</v>
      </c>
      <c r="R2448" s="175">
        <v>0.06842105</v>
      </c>
      <c r="S2448" s="176">
        <v>520</v>
      </c>
      <c r="T2448" s="164">
        <v>97760</v>
      </c>
      <c r="U2448" s="164">
        <v>9776</v>
      </c>
      <c r="V2448" s="177">
        <v>0.1</v>
      </c>
      <c r="W2448" s="164">
        <v>48880</v>
      </c>
      <c r="X2448" s="160">
        <v>0.5</v>
      </c>
      <c r="Y2448" s="164">
        <v>0</v>
      </c>
      <c r="Z2448" s="177">
        <v>0</v>
      </c>
      <c r="AA2448" s="164">
        <v>48880</v>
      </c>
      <c r="AB2448" s="160">
        <v>0.5</v>
      </c>
      <c r="AC2448" s="164">
        <v>39104</v>
      </c>
      <c r="AD2448" s="202">
        <v>0.4</v>
      </c>
      <c r="AE2448" s="147">
        <v>9776</v>
      </c>
      <c r="AF2448" s="182"/>
      <c r="AH2448" s="34" t="s">
        <v>5496</v>
      </c>
    </row>
    <row r="2449" s="114" customFormat="1" ht="60" spans="1:34">
      <c r="A2449" s="37">
        <v>385</v>
      </c>
      <c r="B2449" s="37" t="s">
        <v>52</v>
      </c>
      <c r="C2449" s="37" t="s">
        <v>5022</v>
      </c>
      <c r="D2449" s="34" t="s">
        <v>5487</v>
      </c>
      <c r="E2449" s="163" t="s">
        <v>5488</v>
      </c>
      <c r="F2449" s="163" t="s">
        <v>5489</v>
      </c>
      <c r="G2449" s="34" t="s">
        <v>114</v>
      </c>
      <c r="H2449" s="166" t="s">
        <v>6299</v>
      </c>
      <c r="I2449" s="163" t="s">
        <v>6300</v>
      </c>
      <c r="J2449" s="163" t="s">
        <v>6300</v>
      </c>
      <c r="K2449" s="163" t="s">
        <v>5492</v>
      </c>
      <c r="L2449" s="163" t="s">
        <v>6301</v>
      </c>
      <c r="M2449" s="167">
        <v>45894</v>
      </c>
      <c r="N2449" s="167" t="s">
        <v>6302</v>
      </c>
      <c r="O2449" s="167" t="s">
        <v>6303</v>
      </c>
      <c r="P2449" s="163">
        <v>2</v>
      </c>
      <c r="Q2449" s="174">
        <v>8000</v>
      </c>
      <c r="R2449" s="175">
        <v>0.05263158</v>
      </c>
      <c r="S2449" s="176">
        <v>400</v>
      </c>
      <c r="T2449" s="164">
        <v>1600</v>
      </c>
      <c r="U2449" s="164">
        <v>160</v>
      </c>
      <c r="V2449" s="177">
        <v>0.1</v>
      </c>
      <c r="W2449" s="164">
        <v>800</v>
      </c>
      <c r="X2449" s="160">
        <v>0.5</v>
      </c>
      <c r="Y2449" s="164">
        <v>480</v>
      </c>
      <c r="Z2449" s="177">
        <v>0.3</v>
      </c>
      <c r="AA2449" s="164">
        <v>320</v>
      </c>
      <c r="AB2449" s="160">
        <v>0.2</v>
      </c>
      <c r="AC2449" s="164">
        <v>640</v>
      </c>
      <c r="AD2449" s="202">
        <v>0.4</v>
      </c>
      <c r="AE2449" s="147">
        <v>160</v>
      </c>
      <c r="AF2449" s="182"/>
      <c r="AH2449" s="34" t="s">
        <v>5496</v>
      </c>
    </row>
    <row r="2450" s="114" customFormat="1" ht="72" spans="1:34">
      <c r="A2450" s="37">
        <v>386</v>
      </c>
      <c r="B2450" s="37" t="s">
        <v>52</v>
      </c>
      <c r="C2450" s="37" t="s">
        <v>5001</v>
      </c>
      <c r="D2450" s="34" t="s">
        <v>5487</v>
      </c>
      <c r="E2450" s="163" t="s">
        <v>5488</v>
      </c>
      <c r="F2450" s="163" t="s">
        <v>5489</v>
      </c>
      <c r="G2450" s="34" t="s">
        <v>114</v>
      </c>
      <c r="H2450" s="166" t="s">
        <v>6304</v>
      </c>
      <c r="I2450" s="163" t="s">
        <v>6305</v>
      </c>
      <c r="J2450" s="163" t="s">
        <v>6305</v>
      </c>
      <c r="K2450" s="163" t="s">
        <v>5492</v>
      </c>
      <c r="L2450" s="163" t="s">
        <v>6306</v>
      </c>
      <c r="M2450" s="167">
        <v>45890</v>
      </c>
      <c r="N2450" s="167" t="s">
        <v>6307</v>
      </c>
      <c r="O2450" s="167" t="s">
        <v>6308</v>
      </c>
      <c r="P2450" s="163">
        <v>185</v>
      </c>
      <c r="Q2450" s="174">
        <v>8000</v>
      </c>
      <c r="R2450" s="175">
        <v>0.09195402</v>
      </c>
      <c r="S2450" s="176">
        <v>640</v>
      </c>
      <c r="T2450" s="164">
        <v>236800</v>
      </c>
      <c r="U2450" s="164">
        <v>23680</v>
      </c>
      <c r="V2450" s="177">
        <v>0.1</v>
      </c>
      <c r="W2450" s="164">
        <v>118400</v>
      </c>
      <c r="X2450" s="160">
        <v>0.5</v>
      </c>
      <c r="Y2450" s="164">
        <v>71040</v>
      </c>
      <c r="Z2450" s="177">
        <v>0.3</v>
      </c>
      <c r="AA2450" s="164">
        <v>47360</v>
      </c>
      <c r="AB2450" s="160">
        <v>0.2</v>
      </c>
      <c r="AC2450" s="164">
        <v>94720</v>
      </c>
      <c r="AD2450" s="202">
        <v>0.4</v>
      </c>
      <c r="AE2450" s="147">
        <v>23680</v>
      </c>
      <c r="AF2450" s="182"/>
      <c r="AH2450" s="34" t="s">
        <v>5496</v>
      </c>
    </row>
    <row r="2451" s="114" customFormat="1" ht="60" spans="1:34">
      <c r="A2451" s="37">
        <v>387</v>
      </c>
      <c r="B2451" s="37" t="s">
        <v>52</v>
      </c>
      <c r="C2451" s="37" t="s">
        <v>5022</v>
      </c>
      <c r="D2451" s="34" t="s">
        <v>5487</v>
      </c>
      <c r="E2451" s="163" t="s">
        <v>5488</v>
      </c>
      <c r="F2451" s="163" t="s">
        <v>5489</v>
      </c>
      <c r="G2451" s="34" t="s">
        <v>114</v>
      </c>
      <c r="H2451" s="166" t="s">
        <v>6309</v>
      </c>
      <c r="I2451" s="163" t="s">
        <v>6310</v>
      </c>
      <c r="J2451" s="163" t="s">
        <v>6310</v>
      </c>
      <c r="K2451" s="163" t="s">
        <v>5492</v>
      </c>
      <c r="L2451" s="163" t="s">
        <v>6311</v>
      </c>
      <c r="M2451" s="167">
        <v>45895</v>
      </c>
      <c r="N2451" s="167" t="s">
        <v>6302</v>
      </c>
      <c r="O2451" s="167" t="s">
        <v>6303</v>
      </c>
      <c r="P2451" s="163">
        <v>8.6</v>
      </c>
      <c r="Q2451" s="174">
        <v>8000</v>
      </c>
      <c r="R2451" s="175">
        <v>0.05128205</v>
      </c>
      <c r="S2451" s="176">
        <v>400</v>
      </c>
      <c r="T2451" s="164">
        <v>6880</v>
      </c>
      <c r="U2451" s="164">
        <v>688</v>
      </c>
      <c r="V2451" s="177">
        <v>0.1</v>
      </c>
      <c r="W2451" s="164">
        <v>3440</v>
      </c>
      <c r="X2451" s="160">
        <v>0.5</v>
      </c>
      <c r="Y2451" s="164">
        <v>2064</v>
      </c>
      <c r="Z2451" s="177">
        <v>0.3</v>
      </c>
      <c r="AA2451" s="164">
        <v>1376</v>
      </c>
      <c r="AB2451" s="160">
        <v>0.2</v>
      </c>
      <c r="AC2451" s="164">
        <v>2752</v>
      </c>
      <c r="AD2451" s="202">
        <v>0.4</v>
      </c>
      <c r="AE2451" s="147">
        <v>688</v>
      </c>
      <c r="AF2451" s="182"/>
      <c r="AH2451" s="34" t="s">
        <v>5496</v>
      </c>
    </row>
    <row r="2452" s="114" customFormat="1" ht="72" spans="1:34">
      <c r="A2452" s="37">
        <v>388</v>
      </c>
      <c r="B2452" s="37" t="s">
        <v>52</v>
      </c>
      <c r="C2452" s="37" t="s">
        <v>5022</v>
      </c>
      <c r="D2452" s="34" t="s">
        <v>5487</v>
      </c>
      <c r="E2452" s="163" t="s">
        <v>5488</v>
      </c>
      <c r="F2452" s="163" t="s">
        <v>5489</v>
      </c>
      <c r="G2452" s="34" t="s">
        <v>114</v>
      </c>
      <c r="H2452" s="166" t="s">
        <v>6312</v>
      </c>
      <c r="I2452" s="163" t="s">
        <v>6313</v>
      </c>
      <c r="J2452" s="163" t="s">
        <v>6313</v>
      </c>
      <c r="K2452" s="163" t="s">
        <v>5492</v>
      </c>
      <c r="L2452" s="163" t="s">
        <v>6314</v>
      </c>
      <c r="M2452" s="167">
        <v>45894</v>
      </c>
      <c r="N2452" s="167" t="s">
        <v>6302</v>
      </c>
      <c r="O2452" s="167" t="s">
        <v>6303</v>
      </c>
      <c r="P2452" s="163">
        <v>5</v>
      </c>
      <c r="Q2452" s="174">
        <v>8000</v>
      </c>
      <c r="R2452" s="175">
        <v>0.05263158</v>
      </c>
      <c r="S2452" s="176">
        <v>400</v>
      </c>
      <c r="T2452" s="164">
        <v>4000</v>
      </c>
      <c r="U2452" s="164">
        <v>400</v>
      </c>
      <c r="V2452" s="177">
        <v>0.1</v>
      </c>
      <c r="W2452" s="164">
        <v>2000</v>
      </c>
      <c r="X2452" s="160">
        <v>0.5</v>
      </c>
      <c r="Y2452" s="164">
        <v>1200</v>
      </c>
      <c r="Z2452" s="177">
        <v>0.3</v>
      </c>
      <c r="AA2452" s="164">
        <v>800</v>
      </c>
      <c r="AB2452" s="160">
        <v>0.2</v>
      </c>
      <c r="AC2452" s="164">
        <v>1600</v>
      </c>
      <c r="AD2452" s="202">
        <v>0.4</v>
      </c>
      <c r="AE2452" s="147">
        <v>400</v>
      </c>
      <c r="AF2452" s="182"/>
      <c r="AH2452" s="34" t="s">
        <v>5496</v>
      </c>
    </row>
    <row r="2453" s="114" customFormat="1" ht="144" spans="1:34">
      <c r="A2453" s="37">
        <v>389</v>
      </c>
      <c r="B2453" s="37" t="s">
        <v>52</v>
      </c>
      <c r="C2453" s="37" t="s">
        <v>5022</v>
      </c>
      <c r="D2453" s="34" t="s">
        <v>5487</v>
      </c>
      <c r="E2453" s="163" t="s">
        <v>5488</v>
      </c>
      <c r="F2453" s="163" t="s">
        <v>5489</v>
      </c>
      <c r="G2453" s="34" t="s">
        <v>114</v>
      </c>
      <c r="H2453" s="166" t="s">
        <v>6315</v>
      </c>
      <c r="I2453" s="163" t="s">
        <v>6316</v>
      </c>
      <c r="J2453" s="163" t="s">
        <v>6316</v>
      </c>
      <c r="K2453" s="163" t="s">
        <v>5492</v>
      </c>
      <c r="L2453" s="163" t="s">
        <v>6317</v>
      </c>
      <c r="M2453" s="167">
        <v>45894</v>
      </c>
      <c r="N2453" s="167" t="s">
        <v>6302</v>
      </c>
      <c r="O2453" s="167" t="s">
        <v>6303</v>
      </c>
      <c r="P2453" s="163">
        <v>8.7</v>
      </c>
      <c r="Q2453" s="174">
        <v>8000</v>
      </c>
      <c r="R2453" s="175">
        <v>0.05263158</v>
      </c>
      <c r="S2453" s="176">
        <v>400</v>
      </c>
      <c r="T2453" s="164">
        <v>6960</v>
      </c>
      <c r="U2453" s="164">
        <v>696</v>
      </c>
      <c r="V2453" s="177">
        <v>0.1</v>
      </c>
      <c r="W2453" s="164">
        <v>3480</v>
      </c>
      <c r="X2453" s="160">
        <v>0.5</v>
      </c>
      <c r="Y2453" s="164">
        <v>2088</v>
      </c>
      <c r="Z2453" s="177">
        <v>0.3</v>
      </c>
      <c r="AA2453" s="164">
        <v>1392</v>
      </c>
      <c r="AB2453" s="160">
        <v>0.2</v>
      </c>
      <c r="AC2453" s="164">
        <v>2784</v>
      </c>
      <c r="AD2453" s="202">
        <v>0.4</v>
      </c>
      <c r="AE2453" s="147">
        <v>696</v>
      </c>
      <c r="AF2453" s="182"/>
      <c r="AH2453" s="34" t="s">
        <v>5496</v>
      </c>
    </row>
    <row r="2454" s="114" customFormat="1" ht="60" spans="1:34">
      <c r="A2454" s="37">
        <v>390</v>
      </c>
      <c r="B2454" s="37" t="s">
        <v>52</v>
      </c>
      <c r="C2454" s="37" t="s">
        <v>5029</v>
      </c>
      <c r="D2454" s="34" t="s">
        <v>5487</v>
      </c>
      <c r="E2454" s="163" t="s">
        <v>5488</v>
      </c>
      <c r="F2454" s="163" t="s">
        <v>5489</v>
      </c>
      <c r="G2454" s="34" t="s">
        <v>114</v>
      </c>
      <c r="H2454" s="166" t="s">
        <v>6318</v>
      </c>
      <c r="I2454" s="163" t="s">
        <v>6319</v>
      </c>
      <c r="J2454" s="163" t="s">
        <v>6319</v>
      </c>
      <c r="K2454" s="163" t="s">
        <v>5492</v>
      </c>
      <c r="L2454" s="163" t="s">
        <v>5813</v>
      </c>
      <c r="M2454" s="167">
        <v>45894</v>
      </c>
      <c r="N2454" s="167" t="s">
        <v>1377</v>
      </c>
      <c r="O2454" s="167" t="s">
        <v>6320</v>
      </c>
      <c r="P2454" s="163">
        <v>40</v>
      </c>
      <c r="Q2454" s="174">
        <v>8000</v>
      </c>
      <c r="R2454" s="175">
        <v>0.06842105</v>
      </c>
      <c r="S2454" s="176">
        <v>520</v>
      </c>
      <c r="T2454" s="164">
        <v>41600</v>
      </c>
      <c r="U2454" s="164">
        <v>4160</v>
      </c>
      <c r="V2454" s="177">
        <v>0.1</v>
      </c>
      <c r="W2454" s="164">
        <v>20800</v>
      </c>
      <c r="X2454" s="160">
        <v>0.5</v>
      </c>
      <c r="Y2454" s="164">
        <v>0</v>
      </c>
      <c r="Z2454" s="177">
        <v>0</v>
      </c>
      <c r="AA2454" s="164">
        <v>20800</v>
      </c>
      <c r="AB2454" s="160">
        <v>0.5</v>
      </c>
      <c r="AC2454" s="164">
        <v>16640</v>
      </c>
      <c r="AD2454" s="202">
        <v>0.4</v>
      </c>
      <c r="AE2454" s="147">
        <v>4160</v>
      </c>
      <c r="AF2454" s="182"/>
      <c r="AH2454" s="34" t="s">
        <v>5496</v>
      </c>
    </row>
    <row r="2455" s="114" customFormat="1" ht="60" spans="1:34">
      <c r="A2455" s="37">
        <v>391</v>
      </c>
      <c r="B2455" s="37" t="s">
        <v>52</v>
      </c>
      <c r="C2455" s="37" t="s">
        <v>5022</v>
      </c>
      <c r="D2455" s="34" t="s">
        <v>5487</v>
      </c>
      <c r="E2455" s="163" t="s">
        <v>5488</v>
      </c>
      <c r="F2455" s="163" t="s">
        <v>5489</v>
      </c>
      <c r="G2455" s="34" t="s">
        <v>114</v>
      </c>
      <c r="H2455" s="166" t="s">
        <v>6321</v>
      </c>
      <c r="I2455" s="163" t="s">
        <v>6322</v>
      </c>
      <c r="J2455" s="163" t="s">
        <v>6322</v>
      </c>
      <c r="K2455" s="163" t="s">
        <v>5492</v>
      </c>
      <c r="L2455" s="163" t="s">
        <v>6323</v>
      </c>
      <c r="M2455" s="167">
        <v>45894</v>
      </c>
      <c r="N2455" s="167" t="s">
        <v>6324</v>
      </c>
      <c r="O2455" s="167" t="s">
        <v>6325</v>
      </c>
      <c r="P2455" s="163">
        <v>4.2</v>
      </c>
      <c r="Q2455" s="174">
        <v>8000</v>
      </c>
      <c r="R2455" s="175">
        <v>0.05128205</v>
      </c>
      <c r="S2455" s="176">
        <v>400</v>
      </c>
      <c r="T2455" s="164">
        <v>3360</v>
      </c>
      <c r="U2455" s="164">
        <v>336</v>
      </c>
      <c r="V2455" s="177">
        <v>0.1</v>
      </c>
      <c r="W2455" s="164">
        <v>1680</v>
      </c>
      <c r="X2455" s="160">
        <v>0.5</v>
      </c>
      <c r="Y2455" s="164">
        <v>1008</v>
      </c>
      <c r="Z2455" s="177">
        <v>0.3</v>
      </c>
      <c r="AA2455" s="164">
        <v>672</v>
      </c>
      <c r="AB2455" s="160">
        <v>0.2</v>
      </c>
      <c r="AC2455" s="164">
        <v>1344</v>
      </c>
      <c r="AD2455" s="202">
        <v>0.4</v>
      </c>
      <c r="AE2455" s="147">
        <v>336</v>
      </c>
      <c r="AF2455" s="182"/>
      <c r="AH2455" s="34" t="s">
        <v>5496</v>
      </c>
    </row>
    <row r="2456" s="114" customFormat="1" ht="60" spans="1:34">
      <c r="A2456" s="37">
        <v>392</v>
      </c>
      <c r="B2456" s="37" t="s">
        <v>52</v>
      </c>
      <c r="C2456" s="37" t="s">
        <v>5022</v>
      </c>
      <c r="D2456" s="34" t="s">
        <v>5487</v>
      </c>
      <c r="E2456" s="163" t="s">
        <v>5488</v>
      </c>
      <c r="F2456" s="163" t="s">
        <v>5489</v>
      </c>
      <c r="G2456" s="34" t="s">
        <v>114</v>
      </c>
      <c r="H2456" s="166" t="s">
        <v>6326</v>
      </c>
      <c r="I2456" s="163" t="s">
        <v>6116</v>
      </c>
      <c r="J2456" s="163" t="s">
        <v>6116</v>
      </c>
      <c r="K2456" s="163" t="s">
        <v>5492</v>
      </c>
      <c r="L2456" s="163" t="s">
        <v>6327</v>
      </c>
      <c r="M2456" s="167">
        <v>45895</v>
      </c>
      <c r="N2456" s="167" t="s">
        <v>6302</v>
      </c>
      <c r="O2456" s="167" t="s">
        <v>6303</v>
      </c>
      <c r="P2456" s="163">
        <v>8.5</v>
      </c>
      <c r="Q2456" s="174">
        <v>8000</v>
      </c>
      <c r="R2456" s="175">
        <v>0.05263158</v>
      </c>
      <c r="S2456" s="176">
        <v>400</v>
      </c>
      <c r="T2456" s="164">
        <v>6800</v>
      </c>
      <c r="U2456" s="164">
        <v>680</v>
      </c>
      <c r="V2456" s="177">
        <v>0.1</v>
      </c>
      <c r="W2456" s="164">
        <v>3400</v>
      </c>
      <c r="X2456" s="160">
        <v>0.5</v>
      </c>
      <c r="Y2456" s="164">
        <v>2040</v>
      </c>
      <c r="Z2456" s="177">
        <v>0.3</v>
      </c>
      <c r="AA2456" s="164">
        <v>1360</v>
      </c>
      <c r="AB2456" s="160">
        <v>0.2</v>
      </c>
      <c r="AC2456" s="164">
        <v>2720</v>
      </c>
      <c r="AD2456" s="202">
        <v>0.4</v>
      </c>
      <c r="AE2456" s="147">
        <v>680</v>
      </c>
      <c r="AF2456" s="182"/>
      <c r="AH2456" s="34" t="s">
        <v>5496</v>
      </c>
    </row>
    <row r="2457" s="114" customFormat="1" ht="60" spans="1:34">
      <c r="A2457" s="37">
        <v>393</v>
      </c>
      <c r="B2457" s="37" t="s">
        <v>52</v>
      </c>
      <c r="C2457" s="37" t="s">
        <v>5029</v>
      </c>
      <c r="D2457" s="34" t="s">
        <v>5487</v>
      </c>
      <c r="E2457" s="163" t="s">
        <v>5488</v>
      </c>
      <c r="F2457" s="163" t="s">
        <v>5489</v>
      </c>
      <c r="G2457" s="34" t="s">
        <v>114</v>
      </c>
      <c r="H2457" s="166" t="s">
        <v>6328</v>
      </c>
      <c r="I2457" s="163" t="s">
        <v>6329</v>
      </c>
      <c r="J2457" s="163" t="s">
        <v>6329</v>
      </c>
      <c r="K2457" s="163" t="s">
        <v>5492</v>
      </c>
      <c r="L2457" s="163" t="s">
        <v>6330</v>
      </c>
      <c r="M2457" s="167">
        <v>45896</v>
      </c>
      <c r="N2457" s="167" t="s">
        <v>6331</v>
      </c>
      <c r="O2457" s="167" t="s">
        <v>6332</v>
      </c>
      <c r="P2457" s="163">
        <v>75</v>
      </c>
      <c r="Q2457" s="174">
        <v>8000</v>
      </c>
      <c r="R2457" s="175">
        <v>0.06842105</v>
      </c>
      <c r="S2457" s="176">
        <v>520</v>
      </c>
      <c r="T2457" s="164">
        <v>78000</v>
      </c>
      <c r="U2457" s="164">
        <v>7800</v>
      </c>
      <c r="V2457" s="177">
        <v>0.1</v>
      </c>
      <c r="W2457" s="164">
        <v>39000</v>
      </c>
      <c r="X2457" s="160">
        <v>0.5</v>
      </c>
      <c r="Y2457" s="164">
        <v>0</v>
      </c>
      <c r="Z2457" s="177">
        <v>0</v>
      </c>
      <c r="AA2457" s="164">
        <v>39000</v>
      </c>
      <c r="AB2457" s="160">
        <v>0.5</v>
      </c>
      <c r="AC2457" s="164">
        <v>31200</v>
      </c>
      <c r="AD2457" s="202">
        <v>0.4</v>
      </c>
      <c r="AE2457" s="147">
        <v>7800</v>
      </c>
      <c r="AF2457" s="182"/>
      <c r="AH2457" s="34" t="s">
        <v>5496</v>
      </c>
    </row>
    <row r="2458" s="114" customFormat="1" ht="60" spans="1:34">
      <c r="A2458" s="37">
        <v>394</v>
      </c>
      <c r="B2458" s="37" t="s">
        <v>52</v>
      </c>
      <c r="C2458" s="37" t="s">
        <v>5029</v>
      </c>
      <c r="D2458" s="34" t="s">
        <v>5487</v>
      </c>
      <c r="E2458" s="163" t="s">
        <v>5488</v>
      </c>
      <c r="F2458" s="163" t="s">
        <v>5489</v>
      </c>
      <c r="G2458" s="34" t="s">
        <v>114</v>
      </c>
      <c r="H2458" s="166" t="s">
        <v>6333</v>
      </c>
      <c r="I2458" s="163" t="s">
        <v>6334</v>
      </c>
      <c r="J2458" s="163" t="s">
        <v>6334</v>
      </c>
      <c r="K2458" s="163" t="s">
        <v>5492</v>
      </c>
      <c r="L2458" s="163" t="s">
        <v>6330</v>
      </c>
      <c r="M2458" s="167">
        <v>45896</v>
      </c>
      <c r="N2458" s="167" t="s">
        <v>6331</v>
      </c>
      <c r="O2458" s="167" t="s">
        <v>6332</v>
      </c>
      <c r="P2458" s="163">
        <v>16.2</v>
      </c>
      <c r="Q2458" s="174">
        <v>8000</v>
      </c>
      <c r="R2458" s="175">
        <v>0.06842105</v>
      </c>
      <c r="S2458" s="176">
        <v>520</v>
      </c>
      <c r="T2458" s="164">
        <v>16848</v>
      </c>
      <c r="U2458" s="164">
        <v>1684.8</v>
      </c>
      <c r="V2458" s="177">
        <v>0.1</v>
      </c>
      <c r="W2458" s="164">
        <v>8424</v>
      </c>
      <c r="X2458" s="160">
        <v>0.5</v>
      </c>
      <c r="Y2458" s="164">
        <v>0</v>
      </c>
      <c r="Z2458" s="177">
        <v>0</v>
      </c>
      <c r="AA2458" s="164">
        <v>8424</v>
      </c>
      <c r="AB2458" s="160">
        <v>0.5</v>
      </c>
      <c r="AC2458" s="164">
        <v>6739.2</v>
      </c>
      <c r="AD2458" s="202">
        <v>0.4</v>
      </c>
      <c r="AE2458" s="147">
        <v>1684.8</v>
      </c>
      <c r="AF2458" s="182"/>
      <c r="AH2458" s="34" t="s">
        <v>5496</v>
      </c>
    </row>
    <row r="2459" s="114" customFormat="1" ht="120" spans="1:34">
      <c r="A2459" s="37">
        <v>395</v>
      </c>
      <c r="B2459" s="37" t="s">
        <v>52</v>
      </c>
      <c r="C2459" s="37" t="s">
        <v>5022</v>
      </c>
      <c r="D2459" s="34" t="s">
        <v>5487</v>
      </c>
      <c r="E2459" s="163" t="s">
        <v>5488</v>
      </c>
      <c r="F2459" s="163" t="s">
        <v>5489</v>
      </c>
      <c r="G2459" s="34" t="s">
        <v>114</v>
      </c>
      <c r="H2459" s="166" t="s">
        <v>6335</v>
      </c>
      <c r="I2459" s="163" t="s">
        <v>6336</v>
      </c>
      <c r="J2459" s="163" t="s">
        <v>6336</v>
      </c>
      <c r="K2459" s="163" t="s">
        <v>5492</v>
      </c>
      <c r="L2459" s="163" t="s">
        <v>6337</v>
      </c>
      <c r="M2459" s="167">
        <v>45896</v>
      </c>
      <c r="N2459" s="167" t="s">
        <v>2645</v>
      </c>
      <c r="O2459" s="167" t="s">
        <v>2646</v>
      </c>
      <c r="P2459" s="163">
        <v>24</v>
      </c>
      <c r="Q2459" s="174">
        <v>8000</v>
      </c>
      <c r="R2459" s="175">
        <v>0.05128205</v>
      </c>
      <c r="S2459" s="176">
        <v>400</v>
      </c>
      <c r="T2459" s="164">
        <v>19200</v>
      </c>
      <c r="U2459" s="164">
        <v>1920</v>
      </c>
      <c r="V2459" s="177">
        <v>0.1</v>
      </c>
      <c r="W2459" s="164">
        <v>9600</v>
      </c>
      <c r="X2459" s="160">
        <v>0.5</v>
      </c>
      <c r="Y2459" s="164">
        <v>5760</v>
      </c>
      <c r="Z2459" s="177">
        <v>0.3</v>
      </c>
      <c r="AA2459" s="164">
        <v>3840</v>
      </c>
      <c r="AB2459" s="160">
        <v>0.2</v>
      </c>
      <c r="AC2459" s="164">
        <v>7680</v>
      </c>
      <c r="AD2459" s="202">
        <v>0.4</v>
      </c>
      <c r="AE2459" s="147">
        <v>1920</v>
      </c>
      <c r="AF2459" s="182"/>
      <c r="AH2459" s="34" t="s">
        <v>5496</v>
      </c>
    </row>
    <row r="2460" s="114" customFormat="1" ht="60" spans="1:34">
      <c r="A2460" s="37">
        <v>396</v>
      </c>
      <c r="B2460" s="37" t="s">
        <v>52</v>
      </c>
      <c r="C2460" s="37" t="s">
        <v>5029</v>
      </c>
      <c r="D2460" s="34" t="s">
        <v>5487</v>
      </c>
      <c r="E2460" s="163" t="s">
        <v>5488</v>
      </c>
      <c r="F2460" s="163" t="s">
        <v>5489</v>
      </c>
      <c r="G2460" s="34" t="s">
        <v>114</v>
      </c>
      <c r="H2460" s="166" t="s">
        <v>6338</v>
      </c>
      <c r="I2460" s="163" t="s">
        <v>6339</v>
      </c>
      <c r="J2460" s="163" t="s">
        <v>6339</v>
      </c>
      <c r="K2460" s="163" t="s">
        <v>5492</v>
      </c>
      <c r="L2460" s="163" t="s">
        <v>5616</v>
      </c>
      <c r="M2460" s="167">
        <v>45897</v>
      </c>
      <c r="N2460" s="167" t="s">
        <v>6331</v>
      </c>
      <c r="O2460" s="167" t="s">
        <v>6332</v>
      </c>
      <c r="P2460" s="163">
        <v>9</v>
      </c>
      <c r="Q2460" s="174">
        <v>8000</v>
      </c>
      <c r="R2460" s="175">
        <v>0.06842105</v>
      </c>
      <c r="S2460" s="176">
        <v>520</v>
      </c>
      <c r="T2460" s="164">
        <v>9360</v>
      </c>
      <c r="U2460" s="164">
        <v>936</v>
      </c>
      <c r="V2460" s="177">
        <v>0.1</v>
      </c>
      <c r="W2460" s="164">
        <v>4680</v>
      </c>
      <c r="X2460" s="160">
        <v>0.5</v>
      </c>
      <c r="Y2460" s="164">
        <v>0</v>
      </c>
      <c r="Z2460" s="177">
        <v>0</v>
      </c>
      <c r="AA2460" s="164">
        <v>4680</v>
      </c>
      <c r="AB2460" s="160">
        <v>0.5</v>
      </c>
      <c r="AC2460" s="164">
        <v>3744</v>
      </c>
      <c r="AD2460" s="202">
        <v>0.4</v>
      </c>
      <c r="AE2460" s="147">
        <v>936</v>
      </c>
      <c r="AF2460" s="182"/>
      <c r="AH2460" s="34" t="s">
        <v>5496</v>
      </c>
    </row>
    <row r="2461" s="114" customFormat="1" ht="84" spans="1:34">
      <c r="A2461" s="37">
        <v>397</v>
      </c>
      <c r="B2461" s="37" t="s">
        <v>52</v>
      </c>
      <c r="C2461" s="37" t="s">
        <v>4976</v>
      </c>
      <c r="D2461" s="34" t="s">
        <v>5487</v>
      </c>
      <c r="E2461" s="163" t="s">
        <v>5488</v>
      </c>
      <c r="F2461" s="163" t="s">
        <v>5489</v>
      </c>
      <c r="G2461" s="34" t="s">
        <v>114</v>
      </c>
      <c r="H2461" s="166" t="s">
        <v>6340</v>
      </c>
      <c r="I2461" s="163" t="s">
        <v>3992</v>
      </c>
      <c r="J2461" s="163" t="s">
        <v>3992</v>
      </c>
      <c r="K2461" s="163" t="s">
        <v>5492</v>
      </c>
      <c r="L2461" s="163" t="s">
        <v>6341</v>
      </c>
      <c r="M2461" s="167">
        <v>45896</v>
      </c>
      <c r="N2461" s="167" t="s">
        <v>6331</v>
      </c>
      <c r="O2461" s="167" t="s">
        <v>6332</v>
      </c>
      <c r="P2461" s="163">
        <v>19</v>
      </c>
      <c r="Q2461" s="174">
        <v>8000</v>
      </c>
      <c r="R2461" s="175">
        <v>0.05</v>
      </c>
      <c r="S2461" s="176">
        <v>400</v>
      </c>
      <c r="T2461" s="164">
        <v>15200</v>
      </c>
      <c r="U2461" s="164">
        <v>1520</v>
      </c>
      <c r="V2461" s="177">
        <v>0.1</v>
      </c>
      <c r="W2461" s="164">
        <v>7600</v>
      </c>
      <c r="X2461" s="160">
        <v>0.5</v>
      </c>
      <c r="Y2461" s="164">
        <v>4560</v>
      </c>
      <c r="Z2461" s="177">
        <v>0.3</v>
      </c>
      <c r="AA2461" s="164">
        <v>3040</v>
      </c>
      <c r="AB2461" s="160">
        <v>0.2</v>
      </c>
      <c r="AC2461" s="164">
        <v>6080</v>
      </c>
      <c r="AD2461" s="202">
        <v>0.4</v>
      </c>
      <c r="AE2461" s="147">
        <v>1520</v>
      </c>
      <c r="AF2461" s="182"/>
      <c r="AH2461" s="34" t="s">
        <v>5496</v>
      </c>
    </row>
    <row r="2462" s="114" customFormat="1" ht="180" spans="1:34">
      <c r="A2462" s="37">
        <v>398</v>
      </c>
      <c r="B2462" s="37" t="s">
        <v>52</v>
      </c>
      <c r="C2462" s="37" t="s">
        <v>5022</v>
      </c>
      <c r="D2462" s="34" t="s">
        <v>5487</v>
      </c>
      <c r="E2462" s="163" t="s">
        <v>5488</v>
      </c>
      <c r="F2462" s="163" t="s">
        <v>5489</v>
      </c>
      <c r="G2462" s="34" t="s">
        <v>114</v>
      </c>
      <c r="H2462" s="166" t="s">
        <v>6342</v>
      </c>
      <c r="I2462" s="163" t="s">
        <v>6343</v>
      </c>
      <c r="J2462" s="163" t="s">
        <v>6343</v>
      </c>
      <c r="K2462" s="163" t="s">
        <v>5492</v>
      </c>
      <c r="L2462" s="163" t="s">
        <v>6344</v>
      </c>
      <c r="M2462" s="167">
        <v>45897</v>
      </c>
      <c r="N2462" s="167" t="s">
        <v>6331</v>
      </c>
      <c r="O2462" s="167" t="s">
        <v>6332</v>
      </c>
      <c r="P2462" s="163">
        <v>16.5</v>
      </c>
      <c r="Q2462" s="174">
        <v>8000</v>
      </c>
      <c r="R2462" s="175">
        <v>0.05263158</v>
      </c>
      <c r="S2462" s="176">
        <v>400</v>
      </c>
      <c r="T2462" s="164">
        <v>13200</v>
      </c>
      <c r="U2462" s="164">
        <v>1320</v>
      </c>
      <c r="V2462" s="177">
        <v>0.1</v>
      </c>
      <c r="W2462" s="164">
        <v>6600</v>
      </c>
      <c r="X2462" s="160">
        <v>0.5</v>
      </c>
      <c r="Y2462" s="164">
        <v>3960</v>
      </c>
      <c r="Z2462" s="177">
        <v>0.3</v>
      </c>
      <c r="AA2462" s="164">
        <v>2640</v>
      </c>
      <c r="AB2462" s="160">
        <v>0.2</v>
      </c>
      <c r="AC2462" s="164">
        <v>5280</v>
      </c>
      <c r="AD2462" s="202">
        <v>0.4</v>
      </c>
      <c r="AE2462" s="147">
        <v>1320</v>
      </c>
      <c r="AF2462" s="182"/>
      <c r="AH2462" s="34" t="s">
        <v>5496</v>
      </c>
    </row>
    <row r="2463" s="114" customFormat="1" ht="84" spans="1:34">
      <c r="A2463" s="37">
        <v>399</v>
      </c>
      <c r="B2463" s="37" t="s">
        <v>52</v>
      </c>
      <c r="C2463" s="37" t="s">
        <v>5022</v>
      </c>
      <c r="D2463" s="34" t="s">
        <v>5487</v>
      </c>
      <c r="E2463" s="163" t="s">
        <v>5488</v>
      </c>
      <c r="F2463" s="163" t="s">
        <v>5489</v>
      </c>
      <c r="G2463" s="34" t="s">
        <v>114</v>
      </c>
      <c r="H2463" s="166" t="s">
        <v>6345</v>
      </c>
      <c r="I2463" s="163" t="s">
        <v>6346</v>
      </c>
      <c r="J2463" s="163" t="s">
        <v>6346</v>
      </c>
      <c r="K2463" s="163" t="s">
        <v>5492</v>
      </c>
      <c r="L2463" s="163" t="s">
        <v>6347</v>
      </c>
      <c r="M2463" s="167">
        <v>45897</v>
      </c>
      <c r="N2463" s="167" t="s">
        <v>2645</v>
      </c>
      <c r="O2463" s="167" t="s">
        <v>2646</v>
      </c>
      <c r="P2463" s="163">
        <v>6</v>
      </c>
      <c r="Q2463" s="174">
        <v>8000</v>
      </c>
      <c r="R2463" s="175">
        <v>0.05263158</v>
      </c>
      <c r="S2463" s="176">
        <v>400</v>
      </c>
      <c r="T2463" s="164">
        <v>4800</v>
      </c>
      <c r="U2463" s="164">
        <v>480</v>
      </c>
      <c r="V2463" s="177">
        <v>0.1</v>
      </c>
      <c r="W2463" s="164">
        <v>2400</v>
      </c>
      <c r="X2463" s="160">
        <v>0.5</v>
      </c>
      <c r="Y2463" s="164">
        <v>1440</v>
      </c>
      <c r="Z2463" s="177">
        <v>0.3</v>
      </c>
      <c r="AA2463" s="164">
        <v>960</v>
      </c>
      <c r="AB2463" s="160">
        <v>0.2</v>
      </c>
      <c r="AC2463" s="164">
        <v>1920</v>
      </c>
      <c r="AD2463" s="202">
        <v>0.4</v>
      </c>
      <c r="AE2463" s="147">
        <v>480</v>
      </c>
      <c r="AF2463" s="182"/>
      <c r="AH2463" s="34" t="s">
        <v>5496</v>
      </c>
    </row>
    <row r="2464" s="114" customFormat="1" ht="60" spans="1:34">
      <c r="A2464" s="37">
        <v>400</v>
      </c>
      <c r="B2464" s="37" t="s">
        <v>52</v>
      </c>
      <c r="C2464" s="37" t="s">
        <v>5029</v>
      </c>
      <c r="D2464" s="34" t="s">
        <v>5487</v>
      </c>
      <c r="E2464" s="163" t="s">
        <v>5488</v>
      </c>
      <c r="F2464" s="163" t="s">
        <v>5489</v>
      </c>
      <c r="G2464" s="34" t="s">
        <v>114</v>
      </c>
      <c r="H2464" s="166" t="s">
        <v>6348</v>
      </c>
      <c r="I2464" s="163" t="s">
        <v>6349</v>
      </c>
      <c r="J2464" s="163" t="s">
        <v>6349</v>
      </c>
      <c r="K2464" s="163" t="s">
        <v>5492</v>
      </c>
      <c r="L2464" s="163" t="s">
        <v>5616</v>
      </c>
      <c r="M2464" s="167">
        <v>45897</v>
      </c>
      <c r="N2464" s="167" t="s">
        <v>6331</v>
      </c>
      <c r="O2464" s="167" t="s">
        <v>6332</v>
      </c>
      <c r="P2464" s="163">
        <v>9</v>
      </c>
      <c r="Q2464" s="174">
        <v>8000</v>
      </c>
      <c r="R2464" s="175">
        <v>0.06842105</v>
      </c>
      <c r="S2464" s="176">
        <v>520</v>
      </c>
      <c r="T2464" s="164">
        <v>9360</v>
      </c>
      <c r="U2464" s="164">
        <v>936</v>
      </c>
      <c r="V2464" s="177">
        <v>0.1</v>
      </c>
      <c r="W2464" s="164">
        <v>4680</v>
      </c>
      <c r="X2464" s="160">
        <v>0.5</v>
      </c>
      <c r="Y2464" s="164">
        <v>0</v>
      </c>
      <c r="Z2464" s="177">
        <v>0</v>
      </c>
      <c r="AA2464" s="164">
        <v>4680</v>
      </c>
      <c r="AB2464" s="160">
        <v>0.5</v>
      </c>
      <c r="AC2464" s="164">
        <v>3744</v>
      </c>
      <c r="AD2464" s="202">
        <v>0.4</v>
      </c>
      <c r="AE2464" s="147">
        <v>936</v>
      </c>
      <c r="AF2464" s="182"/>
      <c r="AH2464" s="34" t="s">
        <v>5496</v>
      </c>
    </row>
    <row r="2465" s="114" customFormat="1" ht="84" spans="1:34">
      <c r="A2465" s="37">
        <v>401</v>
      </c>
      <c r="B2465" s="37" t="s">
        <v>52</v>
      </c>
      <c r="C2465" s="37" t="s">
        <v>5022</v>
      </c>
      <c r="D2465" s="34" t="s">
        <v>5487</v>
      </c>
      <c r="E2465" s="163" t="s">
        <v>5488</v>
      </c>
      <c r="F2465" s="163" t="s">
        <v>5489</v>
      </c>
      <c r="G2465" s="34" t="s">
        <v>114</v>
      </c>
      <c r="H2465" s="166" t="s">
        <v>6350</v>
      </c>
      <c r="I2465" s="163" t="s">
        <v>6351</v>
      </c>
      <c r="J2465" s="163" t="s">
        <v>6351</v>
      </c>
      <c r="K2465" s="163" t="s">
        <v>5492</v>
      </c>
      <c r="L2465" s="163" t="s">
        <v>6352</v>
      </c>
      <c r="M2465" s="167">
        <v>45897</v>
      </c>
      <c r="N2465" s="167" t="s">
        <v>2645</v>
      </c>
      <c r="O2465" s="167" t="s">
        <v>2646</v>
      </c>
      <c r="P2465" s="163">
        <v>2</v>
      </c>
      <c r="Q2465" s="174">
        <v>8000</v>
      </c>
      <c r="R2465" s="175">
        <v>0.05128205</v>
      </c>
      <c r="S2465" s="176">
        <v>400</v>
      </c>
      <c r="T2465" s="164">
        <v>1600</v>
      </c>
      <c r="U2465" s="164">
        <v>160</v>
      </c>
      <c r="V2465" s="177">
        <v>0.1</v>
      </c>
      <c r="W2465" s="164">
        <v>800</v>
      </c>
      <c r="X2465" s="160">
        <v>0.5</v>
      </c>
      <c r="Y2465" s="164">
        <v>480</v>
      </c>
      <c r="Z2465" s="177">
        <v>0.3</v>
      </c>
      <c r="AA2465" s="164">
        <v>320</v>
      </c>
      <c r="AB2465" s="160">
        <v>0.2</v>
      </c>
      <c r="AC2465" s="164">
        <v>640</v>
      </c>
      <c r="AD2465" s="202">
        <v>0.4</v>
      </c>
      <c r="AE2465" s="147">
        <v>160</v>
      </c>
      <c r="AF2465" s="182"/>
      <c r="AH2465" s="34" t="s">
        <v>5496</v>
      </c>
    </row>
    <row r="2466" s="114" customFormat="1" ht="96" spans="1:34">
      <c r="A2466" s="37">
        <v>402</v>
      </c>
      <c r="B2466" s="37" t="s">
        <v>52</v>
      </c>
      <c r="C2466" s="37" t="s">
        <v>5022</v>
      </c>
      <c r="D2466" s="34" t="s">
        <v>5487</v>
      </c>
      <c r="E2466" s="163" t="s">
        <v>5488</v>
      </c>
      <c r="F2466" s="163" t="s">
        <v>5489</v>
      </c>
      <c r="G2466" s="34" t="s">
        <v>114</v>
      </c>
      <c r="H2466" s="166" t="s">
        <v>6353</v>
      </c>
      <c r="I2466" s="163" t="s">
        <v>6354</v>
      </c>
      <c r="J2466" s="163" t="s">
        <v>6354</v>
      </c>
      <c r="K2466" s="163" t="s">
        <v>5492</v>
      </c>
      <c r="L2466" s="163" t="s">
        <v>6355</v>
      </c>
      <c r="M2466" s="167">
        <v>45897</v>
      </c>
      <c r="N2466" s="167" t="s">
        <v>6331</v>
      </c>
      <c r="O2466" s="167" t="s">
        <v>6332</v>
      </c>
      <c r="P2466" s="163">
        <v>14</v>
      </c>
      <c r="Q2466" s="174">
        <v>8000</v>
      </c>
      <c r="R2466" s="175">
        <v>0.05263158</v>
      </c>
      <c r="S2466" s="176">
        <v>400</v>
      </c>
      <c r="T2466" s="164">
        <v>11200</v>
      </c>
      <c r="U2466" s="164">
        <v>1120</v>
      </c>
      <c r="V2466" s="177">
        <v>0.1</v>
      </c>
      <c r="W2466" s="164">
        <v>5600</v>
      </c>
      <c r="X2466" s="160">
        <v>0.5</v>
      </c>
      <c r="Y2466" s="164">
        <v>3360</v>
      </c>
      <c r="Z2466" s="177">
        <v>0.3</v>
      </c>
      <c r="AA2466" s="164">
        <v>2240</v>
      </c>
      <c r="AB2466" s="160">
        <v>0.2</v>
      </c>
      <c r="AC2466" s="164">
        <v>4480</v>
      </c>
      <c r="AD2466" s="202">
        <v>0.4</v>
      </c>
      <c r="AE2466" s="147">
        <v>1120</v>
      </c>
      <c r="AF2466" s="182"/>
      <c r="AH2466" s="34" t="s">
        <v>5496</v>
      </c>
    </row>
    <row r="2467" s="114" customFormat="1" ht="84" spans="1:34">
      <c r="A2467" s="37">
        <v>403</v>
      </c>
      <c r="B2467" s="37" t="s">
        <v>52</v>
      </c>
      <c r="C2467" s="37" t="s">
        <v>5022</v>
      </c>
      <c r="D2467" s="34" t="s">
        <v>5487</v>
      </c>
      <c r="E2467" s="163" t="s">
        <v>5488</v>
      </c>
      <c r="F2467" s="163" t="s">
        <v>5489</v>
      </c>
      <c r="G2467" s="34" t="s">
        <v>114</v>
      </c>
      <c r="H2467" s="166" t="s">
        <v>6356</v>
      </c>
      <c r="I2467" s="163" t="s">
        <v>6357</v>
      </c>
      <c r="J2467" s="163" t="s">
        <v>6357</v>
      </c>
      <c r="K2467" s="163" t="s">
        <v>5492</v>
      </c>
      <c r="L2467" s="163" t="s">
        <v>6358</v>
      </c>
      <c r="M2467" s="167">
        <v>45897</v>
      </c>
      <c r="N2467" s="167" t="s">
        <v>2645</v>
      </c>
      <c r="O2467" s="167" t="s">
        <v>2646</v>
      </c>
      <c r="P2467" s="163">
        <v>12</v>
      </c>
      <c r="Q2467" s="174">
        <v>8000</v>
      </c>
      <c r="R2467" s="175">
        <v>0.05263158</v>
      </c>
      <c r="S2467" s="176">
        <v>400</v>
      </c>
      <c r="T2467" s="164">
        <v>9600</v>
      </c>
      <c r="U2467" s="164">
        <v>960</v>
      </c>
      <c r="V2467" s="177">
        <v>0.1</v>
      </c>
      <c r="W2467" s="164">
        <v>4800</v>
      </c>
      <c r="X2467" s="160">
        <v>0.5</v>
      </c>
      <c r="Y2467" s="164">
        <v>2880</v>
      </c>
      <c r="Z2467" s="177">
        <v>0.3</v>
      </c>
      <c r="AA2467" s="164">
        <v>1920</v>
      </c>
      <c r="AB2467" s="160">
        <v>0.2</v>
      </c>
      <c r="AC2467" s="164">
        <v>3840</v>
      </c>
      <c r="AD2467" s="202">
        <v>0.4</v>
      </c>
      <c r="AE2467" s="147">
        <v>960</v>
      </c>
      <c r="AF2467" s="182"/>
      <c r="AH2467" s="34" t="s">
        <v>5496</v>
      </c>
    </row>
    <row r="2468" s="114" customFormat="1" ht="120" spans="1:34">
      <c r="A2468" s="37">
        <v>404</v>
      </c>
      <c r="B2468" s="37" t="s">
        <v>52</v>
      </c>
      <c r="C2468" s="37" t="s">
        <v>5022</v>
      </c>
      <c r="D2468" s="34" t="s">
        <v>5487</v>
      </c>
      <c r="E2468" s="163" t="s">
        <v>5488</v>
      </c>
      <c r="F2468" s="163" t="s">
        <v>5489</v>
      </c>
      <c r="G2468" s="34" t="s">
        <v>114</v>
      </c>
      <c r="H2468" s="166" t="s">
        <v>6359</v>
      </c>
      <c r="I2468" s="163" t="s">
        <v>6360</v>
      </c>
      <c r="J2468" s="163" t="s">
        <v>6360</v>
      </c>
      <c r="K2468" s="163" t="s">
        <v>5492</v>
      </c>
      <c r="L2468" s="163" t="s">
        <v>6361</v>
      </c>
      <c r="M2468" s="167">
        <v>45896</v>
      </c>
      <c r="N2468" s="167" t="s">
        <v>2655</v>
      </c>
      <c r="O2468" s="167" t="s">
        <v>2656</v>
      </c>
      <c r="P2468" s="163">
        <v>59</v>
      </c>
      <c r="Q2468" s="174">
        <v>8000</v>
      </c>
      <c r="R2468" s="175">
        <v>0.05128205</v>
      </c>
      <c r="S2468" s="176">
        <v>400</v>
      </c>
      <c r="T2468" s="164">
        <v>47200</v>
      </c>
      <c r="U2468" s="164">
        <v>4720</v>
      </c>
      <c r="V2468" s="177">
        <v>0.1</v>
      </c>
      <c r="W2468" s="164">
        <v>23600</v>
      </c>
      <c r="X2468" s="160">
        <v>0.5</v>
      </c>
      <c r="Y2468" s="164">
        <v>14160</v>
      </c>
      <c r="Z2468" s="177">
        <v>0.3</v>
      </c>
      <c r="AA2468" s="164">
        <v>9440</v>
      </c>
      <c r="AB2468" s="160">
        <v>0.2</v>
      </c>
      <c r="AC2468" s="164">
        <v>18880</v>
      </c>
      <c r="AD2468" s="202">
        <v>0.4</v>
      </c>
      <c r="AE2468" s="147">
        <v>4720</v>
      </c>
      <c r="AF2468" s="182"/>
      <c r="AH2468" s="34" t="s">
        <v>5496</v>
      </c>
    </row>
    <row r="2469" s="114" customFormat="1" ht="96" spans="1:34">
      <c r="A2469" s="37">
        <v>405</v>
      </c>
      <c r="B2469" s="37" t="s">
        <v>52</v>
      </c>
      <c r="C2469" s="37" t="s">
        <v>5022</v>
      </c>
      <c r="D2469" s="34" t="s">
        <v>5487</v>
      </c>
      <c r="E2469" s="163" t="s">
        <v>5488</v>
      </c>
      <c r="F2469" s="163" t="s">
        <v>5489</v>
      </c>
      <c r="G2469" s="34" t="s">
        <v>114</v>
      </c>
      <c r="H2469" s="166" t="s">
        <v>6362</v>
      </c>
      <c r="I2469" s="163" t="s">
        <v>6363</v>
      </c>
      <c r="J2469" s="163" t="s">
        <v>6363</v>
      </c>
      <c r="K2469" s="163" t="s">
        <v>5492</v>
      </c>
      <c r="L2469" s="163" t="s">
        <v>6364</v>
      </c>
      <c r="M2469" s="167">
        <v>45897</v>
      </c>
      <c r="N2469" s="167" t="s">
        <v>2645</v>
      </c>
      <c r="O2469" s="167" t="s">
        <v>2646</v>
      </c>
      <c r="P2469" s="163">
        <v>6</v>
      </c>
      <c r="Q2469" s="174">
        <v>8000</v>
      </c>
      <c r="R2469" s="175">
        <v>0.05263158</v>
      </c>
      <c r="S2469" s="176">
        <v>400</v>
      </c>
      <c r="T2469" s="164">
        <v>4800</v>
      </c>
      <c r="U2469" s="164">
        <v>480</v>
      </c>
      <c r="V2469" s="177">
        <v>0.1</v>
      </c>
      <c r="W2469" s="164">
        <v>2400</v>
      </c>
      <c r="X2469" s="160">
        <v>0.5</v>
      </c>
      <c r="Y2469" s="164">
        <v>1440</v>
      </c>
      <c r="Z2469" s="177">
        <v>0.3</v>
      </c>
      <c r="AA2469" s="164">
        <v>960</v>
      </c>
      <c r="AB2469" s="160">
        <v>0.2</v>
      </c>
      <c r="AC2469" s="164">
        <v>1920</v>
      </c>
      <c r="AD2469" s="202">
        <v>0.4</v>
      </c>
      <c r="AE2469" s="147">
        <v>480</v>
      </c>
      <c r="AF2469" s="182"/>
      <c r="AH2469" s="34" t="s">
        <v>5496</v>
      </c>
    </row>
    <row r="2470" s="114" customFormat="1" ht="108" spans="1:34">
      <c r="A2470" s="37">
        <v>406</v>
      </c>
      <c r="B2470" s="37" t="s">
        <v>52</v>
      </c>
      <c r="C2470" s="37" t="s">
        <v>5022</v>
      </c>
      <c r="D2470" s="34" t="s">
        <v>5487</v>
      </c>
      <c r="E2470" s="163" t="s">
        <v>5488</v>
      </c>
      <c r="F2470" s="163" t="s">
        <v>5489</v>
      </c>
      <c r="G2470" s="34" t="s">
        <v>114</v>
      </c>
      <c r="H2470" s="166" t="s">
        <v>6365</v>
      </c>
      <c r="I2470" s="163" t="s">
        <v>6366</v>
      </c>
      <c r="J2470" s="163" t="s">
        <v>6366</v>
      </c>
      <c r="K2470" s="163" t="s">
        <v>5492</v>
      </c>
      <c r="L2470" s="163" t="s">
        <v>6367</v>
      </c>
      <c r="M2470" s="167">
        <v>45897</v>
      </c>
      <c r="N2470" s="167" t="s">
        <v>2645</v>
      </c>
      <c r="O2470" s="167" t="s">
        <v>2646</v>
      </c>
      <c r="P2470" s="163">
        <v>6</v>
      </c>
      <c r="Q2470" s="174">
        <v>8000</v>
      </c>
      <c r="R2470" s="175">
        <v>0.05128205</v>
      </c>
      <c r="S2470" s="176">
        <v>400</v>
      </c>
      <c r="T2470" s="164">
        <v>4800</v>
      </c>
      <c r="U2470" s="164">
        <v>480</v>
      </c>
      <c r="V2470" s="177">
        <v>0.1</v>
      </c>
      <c r="W2470" s="164">
        <v>2400</v>
      </c>
      <c r="X2470" s="160">
        <v>0.5</v>
      </c>
      <c r="Y2470" s="164">
        <v>1440</v>
      </c>
      <c r="Z2470" s="177">
        <v>0.3</v>
      </c>
      <c r="AA2470" s="164">
        <v>960</v>
      </c>
      <c r="AB2470" s="160">
        <v>0.2</v>
      </c>
      <c r="AC2470" s="164">
        <v>1920</v>
      </c>
      <c r="AD2470" s="202">
        <v>0.4</v>
      </c>
      <c r="AE2470" s="147">
        <v>480</v>
      </c>
      <c r="AF2470" s="182"/>
      <c r="AH2470" s="34" t="s">
        <v>5496</v>
      </c>
    </row>
    <row r="2471" s="114" customFormat="1" ht="96" spans="1:34">
      <c r="A2471" s="37">
        <v>407</v>
      </c>
      <c r="B2471" s="37" t="s">
        <v>52</v>
      </c>
      <c r="C2471" s="37" t="s">
        <v>5022</v>
      </c>
      <c r="D2471" s="34" t="s">
        <v>5487</v>
      </c>
      <c r="E2471" s="163" t="s">
        <v>5488</v>
      </c>
      <c r="F2471" s="163" t="s">
        <v>5489</v>
      </c>
      <c r="G2471" s="34" t="s">
        <v>114</v>
      </c>
      <c r="H2471" s="166" t="s">
        <v>6368</v>
      </c>
      <c r="I2471" s="163" t="s">
        <v>6369</v>
      </c>
      <c r="J2471" s="163" t="s">
        <v>6369</v>
      </c>
      <c r="K2471" s="163" t="s">
        <v>5492</v>
      </c>
      <c r="L2471" s="163" t="s">
        <v>6370</v>
      </c>
      <c r="M2471" s="167">
        <v>45897</v>
      </c>
      <c r="N2471" s="167" t="s">
        <v>2645</v>
      </c>
      <c r="O2471" s="167" t="s">
        <v>2646</v>
      </c>
      <c r="P2471" s="163">
        <v>3</v>
      </c>
      <c r="Q2471" s="174">
        <v>8000</v>
      </c>
      <c r="R2471" s="175">
        <v>0.05263158</v>
      </c>
      <c r="S2471" s="176">
        <v>400</v>
      </c>
      <c r="T2471" s="164">
        <v>2400</v>
      </c>
      <c r="U2471" s="164">
        <v>240</v>
      </c>
      <c r="V2471" s="177">
        <v>0.1</v>
      </c>
      <c r="W2471" s="164">
        <v>1200</v>
      </c>
      <c r="X2471" s="160">
        <v>0.5</v>
      </c>
      <c r="Y2471" s="164">
        <v>720</v>
      </c>
      <c r="Z2471" s="177">
        <v>0.3</v>
      </c>
      <c r="AA2471" s="164">
        <v>480</v>
      </c>
      <c r="AB2471" s="160">
        <v>0.2</v>
      </c>
      <c r="AC2471" s="164">
        <v>960</v>
      </c>
      <c r="AD2471" s="202">
        <v>0.4</v>
      </c>
      <c r="AE2471" s="147">
        <v>240</v>
      </c>
      <c r="AF2471" s="182"/>
      <c r="AH2471" s="34" t="s">
        <v>5496</v>
      </c>
    </row>
    <row r="2472" s="114" customFormat="1" ht="72" spans="1:34">
      <c r="A2472" s="37">
        <v>408</v>
      </c>
      <c r="B2472" s="37" t="s">
        <v>52</v>
      </c>
      <c r="C2472" s="37" t="s">
        <v>5362</v>
      </c>
      <c r="D2472" s="34" t="s">
        <v>5487</v>
      </c>
      <c r="E2472" s="163" t="s">
        <v>5488</v>
      </c>
      <c r="F2472" s="163" t="s">
        <v>5489</v>
      </c>
      <c r="G2472" s="34" t="s">
        <v>114</v>
      </c>
      <c r="H2472" s="166" t="s">
        <v>6371</v>
      </c>
      <c r="I2472" s="163" t="s">
        <v>5887</v>
      </c>
      <c r="J2472" s="163" t="s">
        <v>5887</v>
      </c>
      <c r="K2472" s="163" t="s">
        <v>5492</v>
      </c>
      <c r="L2472" s="163" t="s">
        <v>6372</v>
      </c>
      <c r="M2472" s="167">
        <v>45897</v>
      </c>
      <c r="N2472" s="167" t="s">
        <v>1377</v>
      </c>
      <c r="O2472" s="167" t="s">
        <v>6320</v>
      </c>
      <c r="P2472" s="163">
        <v>16</v>
      </c>
      <c r="Q2472" s="174">
        <v>8000</v>
      </c>
      <c r="R2472" s="175">
        <v>0.06951872</v>
      </c>
      <c r="S2472" s="176">
        <v>520</v>
      </c>
      <c r="T2472" s="164">
        <v>16640</v>
      </c>
      <c r="U2472" s="164">
        <v>1664</v>
      </c>
      <c r="V2472" s="177">
        <v>0.1</v>
      </c>
      <c r="W2472" s="164">
        <v>8320</v>
      </c>
      <c r="X2472" s="160">
        <v>0.5</v>
      </c>
      <c r="Y2472" s="164">
        <v>4992</v>
      </c>
      <c r="Z2472" s="177">
        <v>0.3</v>
      </c>
      <c r="AA2472" s="164">
        <v>3328</v>
      </c>
      <c r="AB2472" s="160">
        <v>0.2</v>
      </c>
      <c r="AC2472" s="164">
        <v>6656</v>
      </c>
      <c r="AD2472" s="202">
        <v>0.4</v>
      </c>
      <c r="AE2472" s="147">
        <v>1664</v>
      </c>
      <c r="AF2472" s="182"/>
      <c r="AH2472" s="34" t="s">
        <v>5496</v>
      </c>
    </row>
    <row r="2473" s="114" customFormat="1" ht="60" spans="1:34">
      <c r="A2473" s="37">
        <v>409</v>
      </c>
      <c r="B2473" s="37" t="s">
        <v>52</v>
      </c>
      <c r="C2473" s="37" t="s">
        <v>5362</v>
      </c>
      <c r="D2473" s="34" t="s">
        <v>5487</v>
      </c>
      <c r="E2473" s="163" t="s">
        <v>5488</v>
      </c>
      <c r="F2473" s="163" t="s">
        <v>5489</v>
      </c>
      <c r="G2473" s="34" t="s">
        <v>114</v>
      </c>
      <c r="H2473" s="166" t="s">
        <v>6373</v>
      </c>
      <c r="I2473" s="163" t="s">
        <v>6374</v>
      </c>
      <c r="J2473" s="163" t="s">
        <v>6374</v>
      </c>
      <c r="K2473" s="163" t="s">
        <v>5492</v>
      </c>
      <c r="L2473" s="163" t="s">
        <v>6275</v>
      </c>
      <c r="M2473" s="167">
        <v>45897</v>
      </c>
      <c r="N2473" s="167" t="s">
        <v>2645</v>
      </c>
      <c r="O2473" s="167" t="s">
        <v>2646</v>
      </c>
      <c r="P2473" s="163">
        <v>25.7</v>
      </c>
      <c r="Q2473" s="174">
        <v>8000</v>
      </c>
      <c r="R2473" s="175">
        <v>0.06951872</v>
      </c>
      <c r="S2473" s="176">
        <v>520</v>
      </c>
      <c r="T2473" s="164">
        <v>26728</v>
      </c>
      <c r="U2473" s="164">
        <v>2672.8</v>
      </c>
      <c r="V2473" s="177">
        <v>0.1</v>
      </c>
      <c r="W2473" s="164">
        <v>13364</v>
      </c>
      <c r="X2473" s="160">
        <v>0.5</v>
      </c>
      <c r="Y2473" s="164">
        <v>8018.4</v>
      </c>
      <c r="Z2473" s="177">
        <v>0.3</v>
      </c>
      <c r="AA2473" s="164">
        <v>5345.6</v>
      </c>
      <c r="AB2473" s="160">
        <v>0.2</v>
      </c>
      <c r="AC2473" s="164">
        <v>10691.2</v>
      </c>
      <c r="AD2473" s="202">
        <v>0.4</v>
      </c>
      <c r="AE2473" s="147">
        <v>2672.8</v>
      </c>
      <c r="AF2473" s="182"/>
      <c r="AH2473" s="34" t="s">
        <v>5496</v>
      </c>
    </row>
    <row r="2474" s="114" customFormat="1" ht="60" spans="1:34">
      <c r="A2474" s="37">
        <v>410</v>
      </c>
      <c r="B2474" s="37" t="s">
        <v>52</v>
      </c>
      <c r="C2474" s="37" t="s">
        <v>5029</v>
      </c>
      <c r="D2474" s="34" t="s">
        <v>5487</v>
      </c>
      <c r="E2474" s="163" t="s">
        <v>5488</v>
      </c>
      <c r="F2474" s="163" t="s">
        <v>5489</v>
      </c>
      <c r="G2474" s="34" t="s">
        <v>114</v>
      </c>
      <c r="H2474" s="166" t="s">
        <v>6375</v>
      </c>
      <c r="I2474" s="163" t="s">
        <v>5505</v>
      </c>
      <c r="J2474" s="163" t="s">
        <v>5505</v>
      </c>
      <c r="K2474" s="163" t="s">
        <v>5492</v>
      </c>
      <c r="L2474" s="163" t="s">
        <v>5511</v>
      </c>
      <c r="M2474" s="167">
        <v>45898</v>
      </c>
      <c r="N2474" s="167" t="s">
        <v>2645</v>
      </c>
      <c r="O2474" s="167" t="s">
        <v>2646</v>
      </c>
      <c r="P2474" s="163">
        <v>69</v>
      </c>
      <c r="Q2474" s="174">
        <v>8000</v>
      </c>
      <c r="R2474" s="175">
        <v>0.08888889</v>
      </c>
      <c r="S2474" s="176">
        <v>640</v>
      </c>
      <c r="T2474" s="164">
        <v>44160</v>
      </c>
      <c r="U2474" s="164">
        <v>4416</v>
      </c>
      <c r="V2474" s="177">
        <v>0.1</v>
      </c>
      <c r="W2474" s="164">
        <v>22080</v>
      </c>
      <c r="X2474" s="160">
        <v>0.5</v>
      </c>
      <c r="Y2474" s="164">
        <v>0</v>
      </c>
      <c r="Z2474" s="177">
        <v>0</v>
      </c>
      <c r="AA2474" s="164">
        <v>22080</v>
      </c>
      <c r="AB2474" s="160">
        <v>0.5</v>
      </c>
      <c r="AC2474" s="164">
        <v>17664</v>
      </c>
      <c r="AD2474" s="202">
        <v>0.4</v>
      </c>
      <c r="AE2474" s="147">
        <v>4416</v>
      </c>
      <c r="AF2474" s="182"/>
      <c r="AH2474" s="34" t="s">
        <v>5496</v>
      </c>
    </row>
    <row r="2475" s="114" customFormat="1" ht="60" spans="1:34">
      <c r="A2475" s="37">
        <v>411</v>
      </c>
      <c r="B2475" s="37" t="s">
        <v>52</v>
      </c>
      <c r="C2475" s="37" t="s">
        <v>5029</v>
      </c>
      <c r="D2475" s="34" t="s">
        <v>5487</v>
      </c>
      <c r="E2475" s="163" t="s">
        <v>5488</v>
      </c>
      <c r="F2475" s="163" t="s">
        <v>5489</v>
      </c>
      <c r="G2475" s="34" t="s">
        <v>114</v>
      </c>
      <c r="H2475" s="166" t="s">
        <v>6376</v>
      </c>
      <c r="I2475" s="163" t="s">
        <v>6377</v>
      </c>
      <c r="J2475" s="163" t="s">
        <v>6377</v>
      </c>
      <c r="K2475" s="163" t="s">
        <v>5492</v>
      </c>
      <c r="L2475" s="163" t="s">
        <v>5655</v>
      </c>
      <c r="M2475" s="167">
        <v>45898</v>
      </c>
      <c r="N2475" s="167" t="s">
        <v>2645</v>
      </c>
      <c r="O2475" s="167" t="s">
        <v>2646</v>
      </c>
      <c r="P2475" s="163">
        <v>12</v>
      </c>
      <c r="Q2475" s="174">
        <v>8000</v>
      </c>
      <c r="R2475" s="175">
        <v>0.06842105</v>
      </c>
      <c r="S2475" s="176">
        <v>520</v>
      </c>
      <c r="T2475" s="164">
        <v>12480</v>
      </c>
      <c r="U2475" s="164">
        <v>1248</v>
      </c>
      <c r="V2475" s="177">
        <v>0.1</v>
      </c>
      <c r="W2475" s="164">
        <v>6240</v>
      </c>
      <c r="X2475" s="160">
        <v>0.5</v>
      </c>
      <c r="Y2475" s="164">
        <v>0</v>
      </c>
      <c r="Z2475" s="177">
        <v>0</v>
      </c>
      <c r="AA2475" s="164">
        <v>6240</v>
      </c>
      <c r="AB2475" s="160">
        <v>0.5</v>
      </c>
      <c r="AC2475" s="164">
        <v>4992</v>
      </c>
      <c r="AD2475" s="202">
        <v>0.4</v>
      </c>
      <c r="AE2475" s="147">
        <v>1248</v>
      </c>
      <c r="AF2475" s="182"/>
      <c r="AH2475" s="34" t="s">
        <v>5496</v>
      </c>
    </row>
    <row r="2476" s="114" customFormat="1" ht="60" spans="1:34">
      <c r="A2476" s="37">
        <v>412</v>
      </c>
      <c r="B2476" s="37" t="s">
        <v>52</v>
      </c>
      <c r="C2476" s="37" t="s">
        <v>5107</v>
      </c>
      <c r="D2476" s="34" t="s">
        <v>5487</v>
      </c>
      <c r="E2476" s="163" t="s">
        <v>5488</v>
      </c>
      <c r="F2476" s="163" t="s">
        <v>5489</v>
      </c>
      <c r="G2476" s="34" t="s">
        <v>114</v>
      </c>
      <c r="H2476" s="166" t="s">
        <v>6378</v>
      </c>
      <c r="I2476" s="163" t="s">
        <v>6379</v>
      </c>
      <c r="J2476" s="163" t="s">
        <v>6379</v>
      </c>
      <c r="K2476" s="163" t="s">
        <v>5492</v>
      </c>
      <c r="L2476" s="163" t="s">
        <v>6380</v>
      </c>
      <c r="M2476" s="167">
        <v>45897</v>
      </c>
      <c r="N2476" s="167" t="s">
        <v>1377</v>
      </c>
      <c r="O2476" s="167" t="s">
        <v>6320</v>
      </c>
      <c r="P2476" s="163">
        <v>14</v>
      </c>
      <c r="Q2476" s="174">
        <v>5000</v>
      </c>
      <c r="R2476" s="175">
        <v>0.08205128</v>
      </c>
      <c r="S2476" s="176">
        <v>400</v>
      </c>
      <c r="T2476" s="164">
        <v>11200</v>
      </c>
      <c r="U2476" s="164">
        <v>1120</v>
      </c>
      <c r="V2476" s="177">
        <v>0.1</v>
      </c>
      <c r="W2476" s="164">
        <v>5600</v>
      </c>
      <c r="X2476" s="160">
        <v>0.5</v>
      </c>
      <c r="Y2476" s="164">
        <v>3360</v>
      </c>
      <c r="Z2476" s="177">
        <v>0.3</v>
      </c>
      <c r="AA2476" s="164">
        <v>2240</v>
      </c>
      <c r="AB2476" s="160">
        <v>0.2</v>
      </c>
      <c r="AC2476" s="164">
        <v>4480</v>
      </c>
      <c r="AD2476" s="202">
        <v>0.4</v>
      </c>
      <c r="AE2476" s="147">
        <v>1120</v>
      </c>
      <c r="AF2476" s="182"/>
      <c r="AH2476" s="34" t="s">
        <v>5496</v>
      </c>
    </row>
    <row r="2477" s="114" customFormat="1" ht="60" spans="1:34">
      <c r="A2477" s="37">
        <v>413</v>
      </c>
      <c r="B2477" s="37" t="s">
        <v>52</v>
      </c>
      <c r="C2477" s="37" t="s">
        <v>5029</v>
      </c>
      <c r="D2477" s="34" t="s">
        <v>5487</v>
      </c>
      <c r="E2477" s="163" t="s">
        <v>5488</v>
      </c>
      <c r="F2477" s="163" t="s">
        <v>5489</v>
      </c>
      <c r="G2477" s="34" t="s">
        <v>114</v>
      </c>
      <c r="H2477" s="166" t="s">
        <v>6381</v>
      </c>
      <c r="I2477" s="163" t="s">
        <v>6382</v>
      </c>
      <c r="J2477" s="163" t="s">
        <v>6382</v>
      </c>
      <c r="K2477" s="163" t="s">
        <v>5492</v>
      </c>
      <c r="L2477" s="163" t="s">
        <v>5916</v>
      </c>
      <c r="M2477" s="167">
        <v>45898</v>
      </c>
      <c r="N2477" s="167" t="s">
        <v>2645</v>
      </c>
      <c r="O2477" s="167" t="s">
        <v>2646</v>
      </c>
      <c r="P2477" s="163">
        <v>36.7</v>
      </c>
      <c r="Q2477" s="174">
        <v>8000</v>
      </c>
      <c r="R2477" s="175">
        <v>0.06842105</v>
      </c>
      <c r="S2477" s="176">
        <v>520</v>
      </c>
      <c r="T2477" s="164">
        <v>38168</v>
      </c>
      <c r="U2477" s="164">
        <v>3816.8</v>
      </c>
      <c r="V2477" s="177">
        <v>0.1</v>
      </c>
      <c r="W2477" s="164">
        <v>19084</v>
      </c>
      <c r="X2477" s="160">
        <v>0.5</v>
      </c>
      <c r="Y2477" s="164">
        <v>0</v>
      </c>
      <c r="Z2477" s="177">
        <v>0</v>
      </c>
      <c r="AA2477" s="164">
        <v>19084</v>
      </c>
      <c r="AB2477" s="160">
        <v>0.5</v>
      </c>
      <c r="AC2477" s="164">
        <v>15267.2</v>
      </c>
      <c r="AD2477" s="202">
        <v>0.4</v>
      </c>
      <c r="AE2477" s="147">
        <v>3816.8</v>
      </c>
      <c r="AF2477" s="182"/>
      <c r="AH2477" s="34" t="s">
        <v>5496</v>
      </c>
    </row>
    <row r="2478" s="114" customFormat="1" ht="84" spans="1:34">
      <c r="A2478" s="37">
        <v>414</v>
      </c>
      <c r="B2478" s="37" t="s">
        <v>52</v>
      </c>
      <c r="C2478" s="37" t="s">
        <v>5617</v>
      </c>
      <c r="D2478" s="34" t="s">
        <v>5487</v>
      </c>
      <c r="E2478" s="163" t="s">
        <v>5488</v>
      </c>
      <c r="F2478" s="163" t="s">
        <v>5489</v>
      </c>
      <c r="G2478" s="34" t="s">
        <v>114</v>
      </c>
      <c r="H2478" s="166" t="s">
        <v>6383</v>
      </c>
      <c r="I2478" s="163" t="s">
        <v>6384</v>
      </c>
      <c r="J2478" s="163" t="s">
        <v>6384</v>
      </c>
      <c r="K2478" s="163" t="s">
        <v>5492</v>
      </c>
      <c r="L2478" s="163" t="s">
        <v>6385</v>
      </c>
      <c r="M2478" s="167">
        <v>45902</v>
      </c>
      <c r="N2478" s="167" t="s">
        <v>6386</v>
      </c>
      <c r="O2478" s="167" t="s">
        <v>6387</v>
      </c>
      <c r="P2478" s="163">
        <v>37.3</v>
      </c>
      <c r="Q2478" s="174">
        <v>8000</v>
      </c>
      <c r="R2478" s="175">
        <v>0.05</v>
      </c>
      <c r="S2478" s="176">
        <v>400</v>
      </c>
      <c r="T2478" s="164">
        <v>29840</v>
      </c>
      <c r="U2478" s="164">
        <v>2984</v>
      </c>
      <c r="V2478" s="177">
        <v>0.1</v>
      </c>
      <c r="W2478" s="164">
        <v>14920</v>
      </c>
      <c r="X2478" s="160">
        <v>0.5</v>
      </c>
      <c r="Y2478" s="164">
        <v>8952</v>
      </c>
      <c r="Z2478" s="177">
        <v>0.3</v>
      </c>
      <c r="AA2478" s="164">
        <v>5968</v>
      </c>
      <c r="AB2478" s="160">
        <v>0.2</v>
      </c>
      <c r="AC2478" s="164">
        <v>11936</v>
      </c>
      <c r="AD2478" s="202">
        <v>0.4</v>
      </c>
      <c r="AE2478" s="147">
        <v>2984</v>
      </c>
      <c r="AF2478" s="182"/>
      <c r="AH2478" s="34" t="s">
        <v>5496</v>
      </c>
    </row>
    <row r="2479" s="114" customFormat="1" ht="72" spans="1:34">
      <c r="A2479" s="37">
        <v>415</v>
      </c>
      <c r="B2479" s="37" t="s">
        <v>52</v>
      </c>
      <c r="C2479" s="37" t="s">
        <v>5617</v>
      </c>
      <c r="D2479" s="34" t="s">
        <v>5487</v>
      </c>
      <c r="E2479" s="163" t="s">
        <v>5488</v>
      </c>
      <c r="F2479" s="163" t="s">
        <v>5489</v>
      </c>
      <c r="G2479" s="34" t="s">
        <v>114</v>
      </c>
      <c r="H2479" s="166" t="s">
        <v>6388</v>
      </c>
      <c r="I2479" s="163" t="s">
        <v>6292</v>
      </c>
      <c r="J2479" s="163" t="s">
        <v>6292</v>
      </c>
      <c r="K2479" s="163" t="s">
        <v>5492</v>
      </c>
      <c r="L2479" s="163" t="s">
        <v>6389</v>
      </c>
      <c r="M2479" s="167">
        <v>45902</v>
      </c>
      <c r="N2479" s="167" t="s">
        <v>6390</v>
      </c>
      <c r="O2479" s="167" t="s">
        <v>6391</v>
      </c>
      <c r="P2479" s="163">
        <v>14</v>
      </c>
      <c r="Q2479" s="174">
        <v>8000</v>
      </c>
      <c r="R2479" s="175">
        <v>0.05</v>
      </c>
      <c r="S2479" s="176">
        <v>400</v>
      </c>
      <c r="T2479" s="164">
        <v>11200</v>
      </c>
      <c r="U2479" s="164">
        <v>1120</v>
      </c>
      <c r="V2479" s="177">
        <v>0.1</v>
      </c>
      <c r="W2479" s="164">
        <v>5600</v>
      </c>
      <c r="X2479" s="160">
        <v>0.5</v>
      </c>
      <c r="Y2479" s="164">
        <v>3360</v>
      </c>
      <c r="Z2479" s="177">
        <v>0.3</v>
      </c>
      <c r="AA2479" s="164">
        <v>2240</v>
      </c>
      <c r="AB2479" s="160">
        <v>0.2</v>
      </c>
      <c r="AC2479" s="164">
        <v>4480</v>
      </c>
      <c r="AD2479" s="202">
        <v>0.4</v>
      </c>
      <c r="AE2479" s="147">
        <v>1120</v>
      </c>
      <c r="AF2479" s="182"/>
      <c r="AH2479" s="34" t="s">
        <v>5496</v>
      </c>
    </row>
    <row r="2480" s="114" customFormat="1" ht="60" spans="1:34">
      <c r="A2480" s="37">
        <v>416</v>
      </c>
      <c r="B2480" s="37" t="s">
        <v>52</v>
      </c>
      <c r="C2480" s="37" t="s">
        <v>5029</v>
      </c>
      <c r="D2480" s="34" t="s">
        <v>5487</v>
      </c>
      <c r="E2480" s="163" t="s">
        <v>5488</v>
      </c>
      <c r="F2480" s="163" t="s">
        <v>5489</v>
      </c>
      <c r="G2480" s="34" t="s">
        <v>114</v>
      </c>
      <c r="H2480" s="166" t="s">
        <v>6392</v>
      </c>
      <c r="I2480" s="163" t="s">
        <v>5691</v>
      </c>
      <c r="J2480" s="163" t="s">
        <v>5691</v>
      </c>
      <c r="K2480" s="163" t="s">
        <v>5492</v>
      </c>
      <c r="L2480" s="163" t="s">
        <v>6393</v>
      </c>
      <c r="M2480" s="167">
        <v>45902</v>
      </c>
      <c r="N2480" s="167" t="s">
        <v>6307</v>
      </c>
      <c r="O2480" s="167" t="s">
        <v>6308</v>
      </c>
      <c r="P2480" s="163">
        <v>368</v>
      </c>
      <c r="Q2480" s="174">
        <v>8000</v>
      </c>
      <c r="R2480" s="175">
        <v>0.08888889</v>
      </c>
      <c r="S2480" s="176">
        <v>640</v>
      </c>
      <c r="T2480" s="164">
        <v>235520</v>
      </c>
      <c r="U2480" s="164">
        <v>23552</v>
      </c>
      <c r="V2480" s="177">
        <v>0.1</v>
      </c>
      <c r="W2480" s="164">
        <v>117760</v>
      </c>
      <c r="X2480" s="160">
        <v>0.5</v>
      </c>
      <c r="Y2480" s="164">
        <v>0</v>
      </c>
      <c r="Z2480" s="177">
        <v>0</v>
      </c>
      <c r="AA2480" s="164">
        <v>117760</v>
      </c>
      <c r="AB2480" s="160">
        <v>0.5</v>
      </c>
      <c r="AC2480" s="164">
        <v>94208</v>
      </c>
      <c r="AD2480" s="202">
        <v>0.4</v>
      </c>
      <c r="AE2480" s="147">
        <v>23552</v>
      </c>
      <c r="AF2480" s="182"/>
      <c r="AH2480" s="34" t="s">
        <v>5496</v>
      </c>
    </row>
    <row r="2481" s="114" customFormat="1" ht="60" spans="1:34">
      <c r="A2481" s="37">
        <v>417</v>
      </c>
      <c r="B2481" s="37" t="s">
        <v>52</v>
      </c>
      <c r="C2481" s="37" t="s">
        <v>5029</v>
      </c>
      <c r="D2481" s="34" t="s">
        <v>5487</v>
      </c>
      <c r="E2481" s="163" t="s">
        <v>5488</v>
      </c>
      <c r="F2481" s="163" t="s">
        <v>5489</v>
      </c>
      <c r="G2481" s="34" t="s">
        <v>114</v>
      </c>
      <c r="H2481" s="166" t="s">
        <v>6394</v>
      </c>
      <c r="I2481" s="163" t="s">
        <v>5691</v>
      </c>
      <c r="J2481" s="163" t="s">
        <v>5691</v>
      </c>
      <c r="K2481" s="163" t="s">
        <v>5492</v>
      </c>
      <c r="L2481" s="163" t="s">
        <v>5511</v>
      </c>
      <c r="M2481" s="167">
        <v>45902</v>
      </c>
      <c r="N2481" s="167" t="s">
        <v>6307</v>
      </c>
      <c r="O2481" s="167" t="s">
        <v>6308</v>
      </c>
      <c r="P2481" s="163">
        <v>42</v>
      </c>
      <c r="Q2481" s="174">
        <v>8000</v>
      </c>
      <c r="R2481" s="175">
        <v>0.08888889</v>
      </c>
      <c r="S2481" s="176">
        <v>640</v>
      </c>
      <c r="T2481" s="164">
        <v>26880</v>
      </c>
      <c r="U2481" s="164">
        <v>2688</v>
      </c>
      <c r="V2481" s="177">
        <v>0.1</v>
      </c>
      <c r="W2481" s="164">
        <v>13440</v>
      </c>
      <c r="X2481" s="160">
        <v>0.5</v>
      </c>
      <c r="Y2481" s="164">
        <v>0</v>
      </c>
      <c r="Z2481" s="177">
        <v>0</v>
      </c>
      <c r="AA2481" s="164">
        <v>13440</v>
      </c>
      <c r="AB2481" s="160">
        <v>0.5</v>
      </c>
      <c r="AC2481" s="164">
        <v>10752</v>
      </c>
      <c r="AD2481" s="202">
        <v>0.4</v>
      </c>
      <c r="AE2481" s="147">
        <v>2688</v>
      </c>
      <c r="AF2481" s="182"/>
      <c r="AH2481" s="34" t="s">
        <v>5496</v>
      </c>
    </row>
    <row r="2482" s="114" customFormat="1" ht="60" spans="1:34">
      <c r="A2482" s="37">
        <v>418</v>
      </c>
      <c r="B2482" s="37" t="s">
        <v>52</v>
      </c>
      <c r="C2482" s="37" t="s">
        <v>5029</v>
      </c>
      <c r="D2482" s="34" t="s">
        <v>5487</v>
      </c>
      <c r="E2482" s="163" t="s">
        <v>5488</v>
      </c>
      <c r="F2482" s="163" t="s">
        <v>5489</v>
      </c>
      <c r="G2482" s="34" t="s">
        <v>114</v>
      </c>
      <c r="H2482" s="166" t="s">
        <v>6395</v>
      </c>
      <c r="I2482" s="163" t="s">
        <v>6396</v>
      </c>
      <c r="J2482" s="163" t="s">
        <v>6396</v>
      </c>
      <c r="K2482" s="163" t="s">
        <v>5492</v>
      </c>
      <c r="L2482" s="163" t="s">
        <v>5578</v>
      </c>
      <c r="M2482" s="167">
        <v>45902</v>
      </c>
      <c r="N2482" s="167" t="s">
        <v>6307</v>
      </c>
      <c r="O2482" s="167" t="s">
        <v>6308</v>
      </c>
      <c r="P2482" s="163">
        <v>13</v>
      </c>
      <c r="Q2482" s="174">
        <v>8000</v>
      </c>
      <c r="R2482" s="175">
        <v>0.06842105</v>
      </c>
      <c r="S2482" s="176">
        <v>520</v>
      </c>
      <c r="T2482" s="164">
        <v>13520</v>
      </c>
      <c r="U2482" s="164">
        <v>1352</v>
      </c>
      <c r="V2482" s="177">
        <v>0.1</v>
      </c>
      <c r="W2482" s="164">
        <v>6760</v>
      </c>
      <c r="X2482" s="160">
        <v>0.5</v>
      </c>
      <c r="Y2482" s="164">
        <v>0</v>
      </c>
      <c r="Z2482" s="177">
        <v>0</v>
      </c>
      <c r="AA2482" s="164">
        <v>6760</v>
      </c>
      <c r="AB2482" s="160">
        <v>0.5</v>
      </c>
      <c r="AC2482" s="164">
        <v>5408</v>
      </c>
      <c r="AD2482" s="202">
        <v>0.4</v>
      </c>
      <c r="AE2482" s="147">
        <v>1352</v>
      </c>
      <c r="AF2482" s="182"/>
      <c r="AH2482" s="34" t="s">
        <v>5496</v>
      </c>
    </row>
    <row r="2483" s="114" customFormat="1" ht="60" spans="1:34">
      <c r="A2483" s="37">
        <v>419</v>
      </c>
      <c r="B2483" s="37" t="s">
        <v>52</v>
      </c>
      <c r="C2483" s="37" t="s">
        <v>5029</v>
      </c>
      <c r="D2483" s="34" t="s">
        <v>5487</v>
      </c>
      <c r="E2483" s="163" t="s">
        <v>5488</v>
      </c>
      <c r="F2483" s="163" t="s">
        <v>5489</v>
      </c>
      <c r="G2483" s="34" t="s">
        <v>114</v>
      </c>
      <c r="H2483" s="166" t="s">
        <v>6397</v>
      </c>
      <c r="I2483" s="163" t="s">
        <v>6398</v>
      </c>
      <c r="J2483" s="163" t="s">
        <v>6398</v>
      </c>
      <c r="K2483" s="163" t="s">
        <v>5528</v>
      </c>
      <c r="L2483" s="163" t="s">
        <v>5511</v>
      </c>
      <c r="M2483" s="167">
        <v>45902</v>
      </c>
      <c r="N2483" s="167" t="s">
        <v>6399</v>
      </c>
      <c r="O2483" s="167" t="s">
        <v>6400</v>
      </c>
      <c r="P2483" s="163">
        <v>77</v>
      </c>
      <c r="Q2483" s="174">
        <v>8000</v>
      </c>
      <c r="R2483" s="175">
        <v>0.08888889</v>
      </c>
      <c r="S2483" s="176">
        <v>640</v>
      </c>
      <c r="T2483" s="164">
        <v>49280</v>
      </c>
      <c r="U2483" s="164">
        <v>4928</v>
      </c>
      <c r="V2483" s="177">
        <v>0.1</v>
      </c>
      <c r="W2483" s="164">
        <v>24640</v>
      </c>
      <c r="X2483" s="160">
        <v>0.5</v>
      </c>
      <c r="Y2483" s="164">
        <v>0</v>
      </c>
      <c r="Z2483" s="177">
        <v>0</v>
      </c>
      <c r="AA2483" s="164">
        <v>24640</v>
      </c>
      <c r="AB2483" s="160">
        <v>0.5</v>
      </c>
      <c r="AC2483" s="164">
        <v>19712</v>
      </c>
      <c r="AD2483" s="202">
        <v>0.4</v>
      </c>
      <c r="AE2483" s="147">
        <v>4928</v>
      </c>
      <c r="AF2483" s="182"/>
      <c r="AH2483" s="34" t="s">
        <v>5496</v>
      </c>
    </row>
    <row r="2484" s="114" customFormat="1" ht="84" spans="1:34">
      <c r="A2484" s="37">
        <v>420</v>
      </c>
      <c r="B2484" s="37" t="s">
        <v>52</v>
      </c>
      <c r="C2484" s="37" t="s">
        <v>5362</v>
      </c>
      <c r="D2484" s="34" t="s">
        <v>5487</v>
      </c>
      <c r="E2484" s="163" t="s">
        <v>5488</v>
      </c>
      <c r="F2484" s="163" t="s">
        <v>5489</v>
      </c>
      <c r="G2484" s="34" t="s">
        <v>114</v>
      </c>
      <c r="H2484" s="166" t="s">
        <v>6401</v>
      </c>
      <c r="I2484" s="163" t="s">
        <v>6402</v>
      </c>
      <c r="J2484" s="163" t="s">
        <v>6402</v>
      </c>
      <c r="K2484" s="163" t="s">
        <v>5492</v>
      </c>
      <c r="L2484" s="163" t="s">
        <v>6403</v>
      </c>
      <c r="M2484" s="167">
        <v>45902</v>
      </c>
      <c r="N2484" s="167" t="s">
        <v>6307</v>
      </c>
      <c r="O2484" s="167" t="s">
        <v>6308</v>
      </c>
      <c r="P2484" s="163">
        <v>5</v>
      </c>
      <c r="Q2484" s="174">
        <v>8000</v>
      </c>
      <c r="R2484" s="175">
        <v>0.06951872</v>
      </c>
      <c r="S2484" s="176">
        <v>520</v>
      </c>
      <c r="T2484" s="164">
        <v>5200</v>
      </c>
      <c r="U2484" s="164">
        <v>520</v>
      </c>
      <c r="V2484" s="177">
        <v>0.1</v>
      </c>
      <c r="W2484" s="164">
        <v>2600</v>
      </c>
      <c r="X2484" s="160">
        <v>0.5</v>
      </c>
      <c r="Y2484" s="164">
        <v>1560</v>
      </c>
      <c r="Z2484" s="177">
        <v>0.3</v>
      </c>
      <c r="AA2484" s="164">
        <v>1040</v>
      </c>
      <c r="AB2484" s="160">
        <v>0.2</v>
      </c>
      <c r="AC2484" s="164">
        <v>2080</v>
      </c>
      <c r="AD2484" s="202">
        <v>0.4</v>
      </c>
      <c r="AE2484" s="147">
        <v>520</v>
      </c>
      <c r="AF2484" s="182"/>
      <c r="AH2484" s="34" t="s">
        <v>5496</v>
      </c>
    </row>
    <row r="2485" s="114" customFormat="1" ht="60" spans="1:34">
      <c r="A2485" s="37">
        <v>421</v>
      </c>
      <c r="B2485" s="37" t="s">
        <v>52</v>
      </c>
      <c r="C2485" s="37" t="s">
        <v>5029</v>
      </c>
      <c r="D2485" s="34" t="s">
        <v>5487</v>
      </c>
      <c r="E2485" s="163" t="s">
        <v>5488</v>
      </c>
      <c r="F2485" s="163" t="s">
        <v>5489</v>
      </c>
      <c r="G2485" s="34" t="s">
        <v>114</v>
      </c>
      <c r="H2485" s="166" t="s">
        <v>6404</v>
      </c>
      <c r="I2485" s="163" t="s">
        <v>6405</v>
      </c>
      <c r="J2485" s="163" t="s">
        <v>6405</v>
      </c>
      <c r="K2485" s="163" t="s">
        <v>5492</v>
      </c>
      <c r="L2485" s="163" t="s">
        <v>5578</v>
      </c>
      <c r="M2485" s="167">
        <v>45902</v>
      </c>
      <c r="N2485" s="167" t="s">
        <v>6307</v>
      </c>
      <c r="O2485" s="167" t="s">
        <v>6308</v>
      </c>
      <c r="P2485" s="163">
        <v>15</v>
      </c>
      <c r="Q2485" s="174">
        <v>8000</v>
      </c>
      <c r="R2485" s="175">
        <v>0.06842105</v>
      </c>
      <c r="S2485" s="176">
        <v>520</v>
      </c>
      <c r="T2485" s="164">
        <v>15600</v>
      </c>
      <c r="U2485" s="164">
        <v>1560</v>
      </c>
      <c r="V2485" s="177">
        <v>0.1</v>
      </c>
      <c r="W2485" s="164">
        <v>7800</v>
      </c>
      <c r="X2485" s="160">
        <v>0.5</v>
      </c>
      <c r="Y2485" s="164">
        <v>0</v>
      </c>
      <c r="Z2485" s="177">
        <v>0</v>
      </c>
      <c r="AA2485" s="164">
        <v>7800</v>
      </c>
      <c r="AB2485" s="160">
        <v>0.5</v>
      </c>
      <c r="AC2485" s="164">
        <v>6240</v>
      </c>
      <c r="AD2485" s="202">
        <v>0.4</v>
      </c>
      <c r="AE2485" s="147">
        <v>1560</v>
      </c>
      <c r="AF2485" s="182"/>
      <c r="AH2485" s="34" t="s">
        <v>5496</v>
      </c>
    </row>
    <row r="2486" s="114" customFormat="1" ht="84" spans="1:34">
      <c r="A2486" s="37">
        <v>422</v>
      </c>
      <c r="B2486" s="37" t="s">
        <v>52</v>
      </c>
      <c r="C2486" s="37" t="s">
        <v>4976</v>
      </c>
      <c r="D2486" s="34" t="s">
        <v>5487</v>
      </c>
      <c r="E2486" s="163" t="s">
        <v>5488</v>
      </c>
      <c r="F2486" s="163" t="s">
        <v>5489</v>
      </c>
      <c r="G2486" s="34" t="s">
        <v>114</v>
      </c>
      <c r="H2486" s="166" t="s">
        <v>6406</v>
      </c>
      <c r="I2486" s="163" t="s">
        <v>6407</v>
      </c>
      <c r="J2486" s="163" t="s">
        <v>6407</v>
      </c>
      <c r="K2486" s="163" t="s">
        <v>5743</v>
      </c>
      <c r="L2486" s="163" t="s">
        <v>6408</v>
      </c>
      <c r="M2486" s="167">
        <v>45903</v>
      </c>
      <c r="N2486" s="167" t="s">
        <v>6307</v>
      </c>
      <c r="O2486" s="167" t="s">
        <v>6308</v>
      </c>
      <c r="P2486" s="163">
        <v>119</v>
      </c>
      <c r="Q2486" s="174">
        <v>8000</v>
      </c>
      <c r="R2486" s="175">
        <v>0.05</v>
      </c>
      <c r="S2486" s="176">
        <v>400</v>
      </c>
      <c r="T2486" s="164">
        <v>47600</v>
      </c>
      <c r="U2486" s="164">
        <v>4760</v>
      </c>
      <c r="V2486" s="177">
        <v>0.1</v>
      </c>
      <c r="W2486" s="164">
        <v>23800</v>
      </c>
      <c r="X2486" s="160">
        <v>0.5</v>
      </c>
      <c r="Y2486" s="164">
        <v>14280</v>
      </c>
      <c r="Z2486" s="177">
        <v>0.3</v>
      </c>
      <c r="AA2486" s="164">
        <v>9520</v>
      </c>
      <c r="AB2486" s="160">
        <v>0.2</v>
      </c>
      <c r="AC2486" s="164">
        <v>19040</v>
      </c>
      <c r="AD2486" s="202">
        <v>0.4</v>
      </c>
      <c r="AE2486" s="147">
        <v>4760</v>
      </c>
      <c r="AF2486" s="182"/>
      <c r="AH2486" s="34" t="s">
        <v>5496</v>
      </c>
    </row>
    <row r="2487" s="114" customFormat="1" ht="60" spans="1:34">
      <c r="A2487" s="37">
        <v>423</v>
      </c>
      <c r="B2487" s="37" t="s">
        <v>52</v>
      </c>
      <c r="C2487" s="37" t="s">
        <v>5029</v>
      </c>
      <c r="D2487" s="34" t="s">
        <v>5487</v>
      </c>
      <c r="E2487" s="163" t="s">
        <v>5488</v>
      </c>
      <c r="F2487" s="163" t="s">
        <v>5489</v>
      </c>
      <c r="G2487" s="34" t="s">
        <v>114</v>
      </c>
      <c r="H2487" s="166" t="s">
        <v>6409</v>
      </c>
      <c r="I2487" s="163" t="s">
        <v>5911</v>
      </c>
      <c r="J2487" s="163" t="s">
        <v>5911</v>
      </c>
      <c r="K2487" s="163" t="s">
        <v>5912</v>
      </c>
      <c r="L2487" s="163" t="s">
        <v>5616</v>
      </c>
      <c r="M2487" s="167">
        <v>45903</v>
      </c>
      <c r="N2487" s="167" t="s">
        <v>6410</v>
      </c>
      <c r="O2487" s="167" t="s">
        <v>6411</v>
      </c>
      <c r="P2487" s="163">
        <v>112</v>
      </c>
      <c r="Q2487" s="174">
        <v>8000</v>
      </c>
      <c r="R2487" s="175">
        <v>0.06666667</v>
      </c>
      <c r="S2487" s="176">
        <v>520</v>
      </c>
      <c r="T2487" s="164">
        <v>116480</v>
      </c>
      <c r="U2487" s="164">
        <v>11648</v>
      </c>
      <c r="V2487" s="177">
        <v>0.1</v>
      </c>
      <c r="W2487" s="164">
        <v>58240</v>
      </c>
      <c r="X2487" s="160">
        <v>0.5</v>
      </c>
      <c r="Y2487" s="164">
        <v>0</v>
      </c>
      <c r="Z2487" s="177">
        <v>0</v>
      </c>
      <c r="AA2487" s="164">
        <v>58240</v>
      </c>
      <c r="AB2487" s="160">
        <v>0.5</v>
      </c>
      <c r="AC2487" s="164">
        <v>46592</v>
      </c>
      <c r="AD2487" s="202">
        <v>0.4</v>
      </c>
      <c r="AE2487" s="147">
        <v>11648</v>
      </c>
      <c r="AF2487" s="182"/>
      <c r="AH2487" s="34" t="s">
        <v>5496</v>
      </c>
    </row>
    <row r="2488" s="114" customFormat="1" ht="252" spans="1:34">
      <c r="A2488" s="37">
        <v>424</v>
      </c>
      <c r="B2488" s="37" t="s">
        <v>52</v>
      </c>
      <c r="C2488" s="37" t="s">
        <v>5022</v>
      </c>
      <c r="D2488" s="34" t="s">
        <v>5487</v>
      </c>
      <c r="E2488" s="163" t="s">
        <v>5488</v>
      </c>
      <c r="F2488" s="163" t="s">
        <v>5489</v>
      </c>
      <c r="G2488" s="34" t="s">
        <v>114</v>
      </c>
      <c r="H2488" s="166" t="s">
        <v>6412</v>
      </c>
      <c r="I2488" s="163" t="s">
        <v>6413</v>
      </c>
      <c r="J2488" s="163" t="s">
        <v>6413</v>
      </c>
      <c r="K2488" s="163" t="s">
        <v>5492</v>
      </c>
      <c r="L2488" s="163" t="s">
        <v>6414</v>
      </c>
      <c r="M2488" s="167">
        <v>45898</v>
      </c>
      <c r="N2488" s="167" t="s">
        <v>6415</v>
      </c>
      <c r="O2488" s="167" t="s">
        <v>6416</v>
      </c>
      <c r="P2488" s="163">
        <v>74.3</v>
      </c>
      <c r="Q2488" s="174">
        <v>8000</v>
      </c>
      <c r="R2488" s="175">
        <v>0.05128205</v>
      </c>
      <c r="S2488" s="176">
        <v>400</v>
      </c>
      <c r="T2488" s="164">
        <v>59440</v>
      </c>
      <c r="U2488" s="164">
        <v>5944</v>
      </c>
      <c r="V2488" s="177">
        <v>0.1</v>
      </c>
      <c r="W2488" s="164">
        <v>29720</v>
      </c>
      <c r="X2488" s="160">
        <v>0.5</v>
      </c>
      <c r="Y2488" s="164">
        <v>17832</v>
      </c>
      <c r="Z2488" s="177">
        <v>0.3</v>
      </c>
      <c r="AA2488" s="164">
        <v>11888</v>
      </c>
      <c r="AB2488" s="160">
        <v>0.2</v>
      </c>
      <c r="AC2488" s="164">
        <v>23776</v>
      </c>
      <c r="AD2488" s="202">
        <v>0.4</v>
      </c>
      <c r="AE2488" s="147">
        <v>5944</v>
      </c>
      <c r="AF2488" s="182"/>
      <c r="AH2488" s="34" t="s">
        <v>5496</v>
      </c>
    </row>
    <row r="2489" s="114" customFormat="1" ht="84" spans="1:34">
      <c r="A2489" s="37">
        <v>425</v>
      </c>
      <c r="B2489" s="37" t="s">
        <v>52</v>
      </c>
      <c r="C2489" s="37" t="s">
        <v>5029</v>
      </c>
      <c r="D2489" s="34" t="s">
        <v>5487</v>
      </c>
      <c r="E2489" s="163" t="s">
        <v>5488</v>
      </c>
      <c r="F2489" s="163" t="s">
        <v>5489</v>
      </c>
      <c r="G2489" s="34" t="s">
        <v>114</v>
      </c>
      <c r="H2489" s="166" t="s">
        <v>6417</v>
      </c>
      <c r="I2489" s="163" t="s">
        <v>6418</v>
      </c>
      <c r="J2489" s="163" t="s">
        <v>6418</v>
      </c>
      <c r="K2489" s="163" t="s">
        <v>5492</v>
      </c>
      <c r="L2489" s="163" t="s">
        <v>6419</v>
      </c>
      <c r="M2489" s="167">
        <v>45903</v>
      </c>
      <c r="N2489" s="167" t="s">
        <v>6415</v>
      </c>
      <c r="O2489" s="167" t="s">
        <v>6416</v>
      </c>
      <c r="P2489" s="163">
        <v>383.9</v>
      </c>
      <c r="Q2489" s="174">
        <v>8000</v>
      </c>
      <c r="R2489" s="175">
        <v>0.06842105</v>
      </c>
      <c r="S2489" s="176">
        <v>520</v>
      </c>
      <c r="T2489" s="164">
        <v>399256</v>
      </c>
      <c r="U2489" s="164">
        <v>39925.6</v>
      </c>
      <c r="V2489" s="177">
        <v>0.1</v>
      </c>
      <c r="W2489" s="164">
        <v>199628</v>
      </c>
      <c r="X2489" s="160">
        <v>0.5</v>
      </c>
      <c r="Y2489" s="164">
        <v>0</v>
      </c>
      <c r="Z2489" s="177">
        <v>0</v>
      </c>
      <c r="AA2489" s="164">
        <v>199628</v>
      </c>
      <c r="AB2489" s="160">
        <v>0.5</v>
      </c>
      <c r="AC2489" s="164">
        <v>159702.4</v>
      </c>
      <c r="AD2489" s="202">
        <v>0.4</v>
      </c>
      <c r="AE2489" s="147">
        <v>39925.6</v>
      </c>
      <c r="AF2489" s="182"/>
      <c r="AH2489" s="34" t="s">
        <v>5496</v>
      </c>
    </row>
    <row r="2490" s="114" customFormat="1" ht="60" spans="1:34">
      <c r="A2490" s="37">
        <v>426</v>
      </c>
      <c r="B2490" s="37" t="s">
        <v>52</v>
      </c>
      <c r="C2490" s="37" t="s">
        <v>5029</v>
      </c>
      <c r="D2490" s="34" t="s">
        <v>5487</v>
      </c>
      <c r="E2490" s="163" t="s">
        <v>5488</v>
      </c>
      <c r="F2490" s="163" t="s">
        <v>5489</v>
      </c>
      <c r="G2490" s="34" t="s">
        <v>114</v>
      </c>
      <c r="H2490" s="166" t="s">
        <v>6420</v>
      </c>
      <c r="I2490" s="163" t="s">
        <v>6405</v>
      </c>
      <c r="J2490" s="163" t="s">
        <v>6405</v>
      </c>
      <c r="K2490" s="163" t="s">
        <v>5492</v>
      </c>
      <c r="L2490" s="163" t="s">
        <v>5578</v>
      </c>
      <c r="M2490" s="167">
        <v>45904</v>
      </c>
      <c r="N2490" s="167" t="s">
        <v>6324</v>
      </c>
      <c r="O2490" s="167" t="s">
        <v>6325</v>
      </c>
      <c r="P2490" s="163">
        <v>32</v>
      </c>
      <c r="Q2490" s="174">
        <v>8000</v>
      </c>
      <c r="R2490" s="175">
        <v>0.06842105</v>
      </c>
      <c r="S2490" s="176">
        <v>520</v>
      </c>
      <c r="T2490" s="164">
        <v>33280</v>
      </c>
      <c r="U2490" s="164">
        <v>3328</v>
      </c>
      <c r="V2490" s="177">
        <v>0.1</v>
      </c>
      <c r="W2490" s="164">
        <v>16640</v>
      </c>
      <c r="X2490" s="160">
        <v>0.5</v>
      </c>
      <c r="Y2490" s="164">
        <v>0</v>
      </c>
      <c r="Z2490" s="177">
        <v>0</v>
      </c>
      <c r="AA2490" s="164">
        <v>16640</v>
      </c>
      <c r="AB2490" s="160">
        <v>0.5</v>
      </c>
      <c r="AC2490" s="164">
        <v>13312</v>
      </c>
      <c r="AD2490" s="202">
        <v>0.4</v>
      </c>
      <c r="AE2490" s="147">
        <v>3328</v>
      </c>
      <c r="AF2490" s="182"/>
      <c r="AH2490" s="34" t="s">
        <v>5496</v>
      </c>
    </row>
    <row r="2491" s="114" customFormat="1" ht="60" spans="1:34">
      <c r="A2491" s="37">
        <v>427</v>
      </c>
      <c r="B2491" s="37" t="s">
        <v>52</v>
      </c>
      <c r="C2491" s="37" t="s">
        <v>5029</v>
      </c>
      <c r="D2491" s="34" t="s">
        <v>5487</v>
      </c>
      <c r="E2491" s="163" t="s">
        <v>5488</v>
      </c>
      <c r="F2491" s="163" t="s">
        <v>5489</v>
      </c>
      <c r="G2491" s="34" t="s">
        <v>114</v>
      </c>
      <c r="H2491" s="166" t="s">
        <v>6421</v>
      </c>
      <c r="I2491" s="163" t="s">
        <v>5915</v>
      </c>
      <c r="J2491" s="163" t="s">
        <v>5915</v>
      </c>
      <c r="K2491" s="163" t="s">
        <v>5492</v>
      </c>
      <c r="L2491" s="163" t="s">
        <v>6422</v>
      </c>
      <c r="M2491" s="167">
        <v>45904</v>
      </c>
      <c r="N2491" s="167" t="s">
        <v>6324</v>
      </c>
      <c r="O2491" s="167" t="s">
        <v>6325</v>
      </c>
      <c r="P2491" s="163">
        <v>64</v>
      </c>
      <c r="Q2491" s="174">
        <v>8000</v>
      </c>
      <c r="R2491" s="175">
        <v>0.06842105</v>
      </c>
      <c r="S2491" s="176">
        <v>520</v>
      </c>
      <c r="T2491" s="164">
        <v>66560</v>
      </c>
      <c r="U2491" s="164">
        <v>6656</v>
      </c>
      <c r="V2491" s="177">
        <v>0.1</v>
      </c>
      <c r="W2491" s="164">
        <v>33280</v>
      </c>
      <c r="X2491" s="160">
        <v>0.5</v>
      </c>
      <c r="Y2491" s="164">
        <v>0</v>
      </c>
      <c r="Z2491" s="177">
        <v>0</v>
      </c>
      <c r="AA2491" s="164">
        <v>33280</v>
      </c>
      <c r="AB2491" s="160">
        <v>0.5</v>
      </c>
      <c r="AC2491" s="164">
        <v>26624</v>
      </c>
      <c r="AD2491" s="202">
        <v>0.4</v>
      </c>
      <c r="AE2491" s="147">
        <v>6656</v>
      </c>
      <c r="AF2491" s="182"/>
      <c r="AH2491" s="34" t="s">
        <v>5496</v>
      </c>
    </row>
    <row r="2492" s="114" customFormat="1" ht="60" spans="1:34">
      <c r="A2492" s="37">
        <v>428</v>
      </c>
      <c r="B2492" s="37" t="s">
        <v>52</v>
      </c>
      <c r="C2492" s="37" t="s">
        <v>4981</v>
      </c>
      <c r="D2492" s="34" t="s">
        <v>5487</v>
      </c>
      <c r="E2492" s="163" t="s">
        <v>5488</v>
      </c>
      <c r="F2492" s="163" t="s">
        <v>5489</v>
      </c>
      <c r="G2492" s="34" t="s">
        <v>114</v>
      </c>
      <c r="H2492" s="166" t="s">
        <v>6423</v>
      </c>
      <c r="I2492" s="163" t="s">
        <v>6424</v>
      </c>
      <c r="J2492" s="163" t="s">
        <v>6424</v>
      </c>
      <c r="K2492" s="163" t="s">
        <v>5492</v>
      </c>
      <c r="L2492" s="163" t="s">
        <v>6425</v>
      </c>
      <c r="M2492" s="167">
        <v>45905</v>
      </c>
      <c r="N2492" s="167" t="s">
        <v>6324</v>
      </c>
      <c r="O2492" s="167" t="s">
        <v>6325</v>
      </c>
      <c r="P2492" s="163">
        <v>15</v>
      </c>
      <c r="Q2492" s="174">
        <v>8000</v>
      </c>
      <c r="R2492" s="175">
        <v>0.08888889</v>
      </c>
      <c r="S2492" s="176">
        <v>640</v>
      </c>
      <c r="T2492" s="164">
        <v>9600</v>
      </c>
      <c r="U2492" s="164">
        <v>960</v>
      </c>
      <c r="V2492" s="177">
        <v>0.1</v>
      </c>
      <c r="W2492" s="164">
        <v>4800</v>
      </c>
      <c r="X2492" s="160">
        <v>0.5</v>
      </c>
      <c r="Y2492" s="164">
        <v>0</v>
      </c>
      <c r="Z2492" s="177">
        <v>0</v>
      </c>
      <c r="AA2492" s="164">
        <v>4800</v>
      </c>
      <c r="AB2492" s="160">
        <v>0.5</v>
      </c>
      <c r="AC2492" s="164">
        <v>3840</v>
      </c>
      <c r="AD2492" s="202">
        <v>0.4</v>
      </c>
      <c r="AE2492" s="147">
        <v>960</v>
      </c>
      <c r="AF2492" s="182"/>
      <c r="AH2492" s="34" t="s">
        <v>5496</v>
      </c>
    </row>
    <row r="2493" s="114" customFormat="1" ht="60" spans="1:34">
      <c r="A2493" s="37">
        <v>429</v>
      </c>
      <c r="B2493" s="37" t="s">
        <v>52</v>
      </c>
      <c r="C2493" s="37" t="s">
        <v>5029</v>
      </c>
      <c r="D2493" s="34" t="s">
        <v>5487</v>
      </c>
      <c r="E2493" s="163" t="s">
        <v>5488</v>
      </c>
      <c r="F2493" s="163" t="s">
        <v>5489</v>
      </c>
      <c r="G2493" s="34" t="s">
        <v>114</v>
      </c>
      <c r="H2493" s="166" t="s">
        <v>6426</v>
      </c>
      <c r="I2493" s="163" t="s">
        <v>6427</v>
      </c>
      <c r="J2493" s="163" t="s">
        <v>6427</v>
      </c>
      <c r="K2493" s="163" t="s">
        <v>5492</v>
      </c>
      <c r="L2493" s="163" t="s">
        <v>5524</v>
      </c>
      <c r="M2493" s="167">
        <v>45905</v>
      </c>
      <c r="N2493" s="167" t="s">
        <v>6324</v>
      </c>
      <c r="O2493" s="167" t="s">
        <v>6325</v>
      </c>
      <c r="P2493" s="163">
        <v>23</v>
      </c>
      <c r="Q2493" s="174">
        <v>8000</v>
      </c>
      <c r="R2493" s="175">
        <v>0.06842105</v>
      </c>
      <c r="S2493" s="176">
        <v>520</v>
      </c>
      <c r="T2493" s="164">
        <v>23920</v>
      </c>
      <c r="U2493" s="164">
        <v>2392</v>
      </c>
      <c r="V2493" s="177">
        <v>0.1</v>
      </c>
      <c r="W2493" s="164">
        <v>11960</v>
      </c>
      <c r="X2493" s="160">
        <v>0.5</v>
      </c>
      <c r="Y2493" s="164">
        <v>0</v>
      </c>
      <c r="Z2493" s="177">
        <v>0</v>
      </c>
      <c r="AA2493" s="164">
        <v>11960</v>
      </c>
      <c r="AB2493" s="160">
        <v>0.5</v>
      </c>
      <c r="AC2493" s="164">
        <v>9568</v>
      </c>
      <c r="AD2493" s="202">
        <v>0.4</v>
      </c>
      <c r="AE2493" s="147">
        <v>2392</v>
      </c>
      <c r="AF2493" s="182"/>
      <c r="AH2493" s="34" t="s">
        <v>5496</v>
      </c>
    </row>
    <row r="2494" s="114" customFormat="1" ht="60" spans="1:34">
      <c r="A2494" s="37">
        <v>430</v>
      </c>
      <c r="B2494" s="37" t="s">
        <v>52</v>
      </c>
      <c r="C2494" s="37" t="s">
        <v>5029</v>
      </c>
      <c r="D2494" s="34" t="s">
        <v>5487</v>
      </c>
      <c r="E2494" s="163" t="s">
        <v>5488</v>
      </c>
      <c r="F2494" s="163" t="s">
        <v>5489</v>
      </c>
      <c r="G2494" s="34" t="s">
        <v>114</v>
      </c>
      <c r="H2494" s="166" t="s">
        <v>6428</v>
      </c>
      <c r="I2494" s="163" t="s">
        <v>6030</v>
      </c>
      <c r="J2494" s="163" t="s">
        <v>6030</v>
      </c>
      <c r="K2494" s="163" t="s">
        <v>5492</v>
      </c>
      <c r="L2494" s="163" t="s">
        <v>5524</v>
      </c>
      <c r="M2494" s="167">
        <v>45905</v>
      </c>
      <c r="N2494" s="167" t="s">
        <v>6429</v>
      </c>
      <c r="O2494" s="167" t="s">
        <v>6430</v>
      </c>
      <c r="P2494" s="163">
        <v>30.6</v>
      </c>
      <c r="Q2494" s="174">
        <v>8000</v>
      </c>
      <c r="R2494" s="175">
        <v>0.06842105</v>
      </c>
      <c r="S2494" s="176">
        <v>520</v>
      </c>
      <c r="T2494" s="164">
        <v>31824</v>
      </c>
      <c r="U2494" s="164">
        <v>3182.4</v>
      </c>
      <c r="V2494" s="177">
        <v>0.1</v>
      </c>
      <c r="W2494" s="164">
        <v>15912</v>
      </c>
      <c r="X2494" s="160">
        <v>0.5</v>
      </c>
      <c r="Y2494" s="164">
        <v>0</v>
      </c>
      <c r="Z2494" s="177">
        <v>0</v>
      </c>
      <c r="AA2494" s="164">
        <v>15912</v>
      </c>
      <c r="AB2494" s="160">
        <v>0.5</v>
      </c>
      <c r="AC2494" s="164">
        <v>12729.6</v>
      </c>
      <c r="AD2494" s="202">
        <v>0.4</v>
      </c>
      <c r="AE2494" s="147">
        <v>3182.4</v>
      </c>
      <c r="AF2494" s="182"/>
      <c r="AH2494" s="34" t="s">
        <v>5496</v>
      </c>
    </row>
    <row r="2495" s="114" customFormat="1" ht="60" spans="1:34">
      <c r="A2495" s="37">
        <v>431</v>
      </c>
      <c r="B2495" s="37" t="s">
        <v>52</v>
      </c>
      <c r="C2495" s="37" t="s">
        <v>5029</v>
      </c>
      <c r="D2495" s="34" t="s">
        <v>5487</v>
      </c>
      <c r="E2495" s="163" t="s">
        <v>5488</v>
      </c>
      <c r="F2495" s="163" t="s">
        <v>5489</v>
      </c>
      <c r="G2495" s="34" t="s">
        <v>114</v>
      </c>
      <c r="H2495" s="166" t="s">
        <v>6431</v>
      </c>
      <c r="I2495" s="163" t="s">
        <v>6432</v>
      </c>
      <c r="J2495" s="163" t="s">
        <v>6432</v>
      </c>
      <c r="K2495" s="163" t="s">
        <v>5492</v>
      </c>
      <c r="L2495" s="163" t="s">
        <v>5524</v>
      </c>
      <c r="M2495" s="167">
        <v>45905</v>
      </c>
      <c r="N2495" s="167" t="s">
        <v>2655</v>
      </c>
      <c r="O2495" s="167" t="s">
        <v>2656</v>
      </c>
      <c r="P2495" s="163">
        <v>34</v>
      </c>
      <c r="Q2495" s="174">
        <v>8000</v>
      </c>
      <c r="R2495" s="175">
        <v>0.06666667</v>
      </c>
      <c r="S2495" s="176">
        <v>520</v>
      </c>
      <c r="T2495" s="164">
        <v>35360</v>
      </c>
      <c r="U2495" s="164">
        <v>3536</v>
      </c>
      <c r="V2495" s="177">
        <v>0.1</v>
      </c>
      <c r="W2495" s="164">
        <v>17680</v>
      </c>
      <c r="X2495" s="160">
        <v>0.5</v>
      </c>
      <c r="Y2495" s="164">
        <v>0</v>
      </c>
      <c r="Z2495" s="177">
        <v>0</v>
      </c>
      <c r="AA2495" s="164">
        <v>17680</v>
      </c>
      <c r="AB2495" s="160">
        <v>0.5</v>
      </c>
      <c r="AC2495" s="164">
        <v>14144</v>
      </c>
      <c r="AD2495" s="202">
        <v>0.4</v>
      </c>
      <c r="AE2495" s="147">
        <v>3536</v>
      </c>
      <c r="AF2495" s="182"/>
      <c r="AH2495" s="34" t="s">
        <v>5496</v>
      </c>
    </row>
    <row r="2496" s="114" customFormat="1" ht="60" spans="1:34">
      <c r="A2496" s="37">
        <v>432</v>
      </c>
      <c r="B2496" s="37" t="s">
        <v>52</v>
      </c>
      <c r="C2496" s="37" t="s">
        <v>5029</v>
      </c>
      <c r="D2496" s="34" t="s">
        <v>5487</v>
      </c>
      <c r="E2496" s="163" t="s">
        <v>5488</v>
      </c>
      <c r="F2496" s="163" t="s">
        <v>5489</v>
      </c>
      <c r="G2496" s="34" t="s">
        <v>114</v>
      </c>
      <c r="H2496" s="166" t="s">
        <v>6433</v>
      </c>
      <c r="I2496" s="163" t="s">
        <v>5998</v>
      </c>
      <c r="J2496" s="163" t="s">
        <v>5998</v>
      </c>
      <c r="K2496" s="163" t="s">
        <v>5492</v>
      </c>
      <c r="L2496" s="163" t="s">
        <v>5524</v>
      </c>
      <c r="M2496" s="167">
        <v>45905</v>
      </c>
      <c r="N2496" s="167" t="s">
        <v>6434</v>
      </c>
      <c r="O2496" s="167" t="s">
        <v>6435</v>
      </c>
      <c r="P2496" s="163">
        <v>25</v>
      </c>
      <c r="Q2496" s="174">
        <v>8000</v>
      </c>
      <c r="R2496" s="175">
        <v>0.06842105</v>
      </c>
      <c r="S2496" s="176">
        <v>520</v>
      </c>
      <c r="T2496" s="164">
        <v>26000</v>
      </c>
      <c r="U2496" s="164">
        <v>2600</v>
      </c>
      <c r="V2496" s="177">
        <v>0.1</v>
      </c>
      <c r="W2496" s="164">
        <v>13000</v>
      </c>
      <c r="X2496" s="160">
        <v>0.5</v>
      </c>
      <c r="Y2496" s="164">
        <v>0</v>
      </c>
      <c r="Z2496" s="177">
        <v>0</v>
      </c>
      <c r="AA2496" s="164">
        <v>13000</v>
      </c>
      <c r="AB2496" s="160">
        <v>0.5</v>
      </c>
      <c r="AC2496" s="164">
        <v>10400</v>
      </c>
      <c r="AD2496" s="202">
        <v>0.4</v>
      </c>
      <c r="AE2496" s="147">
        <v>2600</v>
      </c>
      <c r="AF2496" s="182"/>
      <c r="AH2496" s="34" t="s">
        <v>5496</v>
      </c>
    </row>
    <row r="2497" s="114" customFormat="1" ht="60" spans="1:34">
      <c r="A2497" s="37">
        <v>433</v>
      </c>
      <c r="B2497" s="37" t="s">
        <v>52</v>
      </c>
      <c r="C2497" s="37" t="s">
        <v>5142</v>
      </c>
      <c r="D2497" s="34" t="s">
        <v>5487</v>
      </c>
      <c r="E2497" s="163" t="s">
        <v>5488</v>
      </c>
      <c r="F2497" s="163" t="s">
        <v>5489</v>
      </c>
      <c r="G2497" s="34" t="s">
        <v>114</v>
      </c>
      <c r="H2497" s="166" t="s">
        <v>6436</v>
      </c>
      <c r="I2497" s="163" t="s">
        <v>6437</v>
      </c>
      <c r="J2497" s="163" t="s">
        <v>6437</v>
      </c>
      <c r="K2497" s="163" t="s">
        <v>6286</v>
      </c>
      <c r="L2497" s="163" t="s">
        <v>6438</v>
      </c>
      <c r="M2497" s="167">
        <v>45905</v>
      </c>
      <c r="N2497" s="167" t="s">
        <v>2655</v>
      </c>
      <c r="O2497" s="167" t="s">
        <v>2656</v>
      </c>
      <c r="P2497" s="163">
        <v>190</v>
      </c>
      <c r="Q2497" s="174">
        <v>8000</v>
      </c>
      <c r="R2497" s="175">
        <v>0.08421053</v>
      </c>
      <c r="S2497" s="176">
        <v>640</v>
      </c>
      <c r="T2497" s="164">
        <v>243200</v>
      </c>
      <c r="U2497" s="164">
        <v>24320</v>
      </c>
      <c r="V2497" s="177">
        <v>0.1</v>
      </c>
      <c r="W2497" s="164">
        <v>121600</v>
      </c>
      <c r="X2497" s="160">
        <v>0.5</v>
      </c>
      <c r="Y2497" s="164">
        <v>72960</v>
      </c>
      <c r="Z2497" s="177">
        <v>0.3</v>
      </c>
      <c r="AA2497" s="164">
        <v>48640</v>
      </c>
      <c r="AB2497" s="160">
        <v>0.2</v>
      </c>
      <c r="AC2497" s="164">
        <v>97280</v>
      </c>
      <c r="AD2497" s="202">
        <v>0.4</v>
      </c>
      <c r="AE2497" s="147">
        <v>24320</v>
      </c>
      <c r="AF2497" s="182"/>
      <c r="AH2497" s="34" t="s">
        <v>5496</v>
      </c>
    </row>
    <row r="2498" s="114" customFormat="1" ht="72" spans="1:34">
      <c r="A2498" s="37">
        <v>434</v>
      </c>
      <c r="B2498" s="37" t="s">
        <v>52</v>
      </c>
      <c r="C2498" s="37" t="s">
        <v>5022</v>
      </c>
      <c r="D2498" s="34" t="s">
        <v>5487</v>
      </c>
      <c r="E2498" s="163" t="s">
        <v>5488</v>
      </c>
      <c r="F2498" s="163" t="s">
        <v>5489</v>
      </c>
      <c r="G2498" s="34" t="s">
        <v>114</v>
      </c>
      <c r="H2498" s="166" t="s">
        <v>6439</v>
      </c>
      <c r="I2498" s="163" t="s">
        <v>6440</v>
      </c>
      <c r="J2498" s="163" t="s">
        <v>6440</v>
      </c>
      <c r="K2498" s="163" t="s">
        <v>5492</v>
      </c>
      <c r="L2498" s="163" t="s">
        <v>6441</v>
      </c>
      <c r="M2498" s="167">
        <v>45910</v>
      </c>
      <c r="N2498" s="167" t="s">
        <v>1395</v>
      </c>
      <c r="O2498" s="167" t="s">
        <v>6442</v>
      </c>
      <c r="P2498" s="163">
        <v>6.8</v>
      </c>
      <c r="Q2498" s="174">
        <v>8000</v>
      </c>
      <c r="R2498" s="175">
        <v>0.05263158</v>
      </c>
      <c r="S2498" s="176">
        <v>400</v>
      </c>
      <c r="T2498" s="164">
        <v>5440</v>
      </c>
      <c r="U2498" s="164">
        <v>544</v>
      </c>
      <c r="V2498" s="177">
        <v>0.1</v>
      </c>
      <c r="W2498" s="164">
        <v>2720</v>
      </c>
      <c r="X2498" s="160">
        <v>0.5</v>
      </c>
      <c r="Y2498" s="164">
        <v>1632</v>
      </c>
      <c r="Z2498" s="177">
        <v>0.3</v>
      </c>
      <c r="AA2498" s="164">
        <v>1088</v>
      </c>
      <c r="AB2498" s="160">
        <v>0.2</v>
      </c>
      <c r="AC2498" s="164">
        <v>2176</v>
      </c>
      <c r="AD2498" s="202">
        <v>0.4</v>
      </c>
      <c r="AE2498" s="147">
        <v>544</v>
      </c>
      <c r="AF2498" s="182"/>
      <c r="AH2498" s="34" t="s">
        <v>5496</v>
      </c>
    </row>
    <row r="2499" s="114" customFormat="1" ht="72" spans="1:34">
      <c r="A2499" s="37">
        <v>435</v>
      </c>
      <c r="B2499" s="37" t="s">
        <v>52</v>
      </c>
      <c r="C2499" s="37" t="s">
        <v>5362</v>
      </c>
      <c r="D2499" s="34" t="s">
        <v>5487</v>
      </c>
      <c r="E2499" s="163" t="s">
        <v>5488</v>
      </c>
      <c r="F2499" s="163" t="s">
        <v>5489</v>
      </c>
      <c r="G2499" s="34" t="s">
        <v>114</v>
      </c>
      <c r="H2499" s="166" t="s">
        <v>6443</v>
      </c>
      <c r="I2499" s="163" t="s">
        <v>6444</v>
      </c>
      <c r="J2499" s="163" t="s">
        <v>6444</v>
      </c>
      <c r="K2499" s="163" t="s">
        <v>5492</v>
      </c>
      <c r="L2499" s="163" t="s">
        <v>6445</v>
      </c>
      <c r="M2499" s="167">
        <v>45910</v>
      </c>
      <c r="N2499" s="167" t="s">
        <v>6446</v>
      </c>
      <c r="O2499" s="167" t="s">
        <v>6447</v>
      </c>
      <c r="P2499" s="163">
        <v>78</v>
      </c>
      <c r="Q2499" s="174">
        <v>8000</v>
      </c>
      <c r="R2499" s="175">
        <v>0.06666667</v>
      </c>
      <c r="S2499" s="176">
        <v>520</v>
      </c>
      <c r="T2499" s="164">
        <v>81120</v>
      </c>
      <c r="U2499" s="164">
        <v>8112</v>
      </c>
      <c r="V2499" s="177">
        <v>0.1</v>
      </c>
      <c r="W2499" s="164">
        <v>40560</v>
      </c>
      <c r="X2499" s="160">
        <v>0.5</v>
      </c>
      <c r="Y2499" s="164">
        <v>24336</v>
      </c>
      <c r="Z2499" s="177">
        <v>0.3</v>
      </c>
      <c r="AA2499" s="164">
        <v>16224</v>
      </c>
      <c r="AB2499" s="160">
        <v>0.2</v>
      </c>
      <c r="AC2499" s="164">
        <v>32448</v>
      </c>
      <c r="AD2499" s="202">
        <v>0.4</v>
      </c>
      <c r="AE2499" s="147">
        <v>8112</v>
      </c>
      <c r="AF2499" s="182"/>
      <c r="AH2499" s="34" t="s">
        <v>5496</v>
      </c>
    </row>
    <row r="2500" s="114" customFormat="1" ht="60" spans="1:34">
      <c r="A2500" s="37">
        <v>436</v>
      </c>
      <c r="B2500" s="37" t="s">
        <v>52</v>
      </c>
      <c r="C2500" s="37" t="s">
        <v>5022</v>
      </c>
      <c r="D2500" s="34" t="s">
        <v>5487</v>
      </c>
      <c r="E2500" s="163" t="s">
        <v>5488</v>
      </c>
      <c r="F2500" s="163" t="s">
        <v>5489</v>
      </c>
      <c r="G2500" s="34" t="s">
        <v>114</v>
      </c>
      <c r="H2500" s="166" t="s">
        <v>6448</v>
      </c>
      <c r="I2500" s="163" t="s">
        <v>6449</v>
      </c>
      <c r="J2500" s="163" t="s">
        <v>6449</v>
      </c>
      <c r="K2500" s="163" t="s">
        <v>5492</v>
      </c>
      <c r="L2500" s="163" t="s">
        <v>6450</v>
      </c>
      <c r="M2500" s="167">
        <v>45910</v>
      </c>
      <c r="N2500" s="167" t="s">
        <v>6386</v>
      </c>
      <c r="O2500" s="167" t="s">
        <v>6387</v>
      </c>
      <c r="P2500" s="163">
        <v>11</v>
      </c>
      <c r="Q2500" s="174">
        <v>8000</v>
      </c>
      <c r="R2500" s="175">
        <v>0.05263158</v>
      </c>
      <c r="S2500" s="176">
        <v>400</v>
      </c>
      <c r="T2500" s="164">
        <v>8800</v>
      </c>
      <c r="U2500" s="164">
        <v>880</v>
      </c>
      <c r="V2500" s="177">
        <v>0.1</v>
      </c>
      <c r="W2500" s="164">
        <v>4400</v>
      </c>
      <c r="X2500" s="160">
        <v>0.5</v>
      </c>
      <c r="Y2500" s="164">
        <v>2640</v>
      </c>
      <c r="Z2500" s="177">
        <v>0.3</v>
      </c>
      <c r="AA2500" s="164">
        <v>1760</v>
      </c>
      <c r="AB2500" s="160">
        <v>0.2</v>
      </c>
      <c r="AC2500" s="164">
        <v>3520</v>
      </c>
      <c r="AD2500" s="202">
        <v>0.4</v>
      </c>
      <c r="AE2500" s="147">
        <v>880</v>
      </c>
      <c r="AF2500" s="182"/>
      <c r="AH2500" s="34" t="s">
        <v>5496</v>
      </c>
    </row>
    <row r="2501" s="114" customFormat="1" ht="60" spans="1:34">
      <c r="A2501" s="37">
        <v>437</v>
      </c>
      <c r="B2501" s="37" t="s">
        <v>52</v>
      </c>
      <c r="C2501" s="37" t="s">
        <v>5362</v>
      </c>
      <c r="D2501" s="34" t="s">
        <v>5487</v>
      </c>
      <c r="E2501" s="163" t="s">
        <v>5488</v>
      </c>
      <c r="F2501" s="163" t="s">
        <v>5489</v>
      </c>
      <c r="G2501" s="34" t="s">
        <v>114</v>
      </c>
      <c r="H2501" s="166" t="s">
        <v>6451</v>
      </c>
      <c r="I2501" s="163" t="s">
        <v>6452</v>
      </c>
      <c r="J2501" s="163" t="s">
        <v>6452</v>
      </c>
      <c r="K2501" s="163" t="s">
        <v>5492</v>
      </c>
      <c r="L2501" s="163" t="s">
        <v>6453</v>
      </c>
      <c r="M2501" s="167">
        <v>45910</v>
      </c>
      <c r="N2501" s="167" t="s">
        <v>6386</v>
      </c>
      <c r="O2501" s="167" t="s">
        <v>6387</v>
      </c>
      <c r="P2501" s="163">
        <v>9.5</v>
      </c>
      <c r="Q2501" s="174">
        <v>8000</v>
      </c>
      <c r="R2501" s="175">
        <v>0.06666667</v>
      </c>
      <c r="S2501" s="176">
        <v>520</v>
      </c>
      <c r="T2501" s="164">
        <v>9880</v>
      </c>
      <c r="U2501" s="164">
        <v>988</v>
      </c>
      <c r="V2501" s="177">
        <v>0.1</v>
      </c>
      <c r="W2501" s="164">
        <v>4940</v>
      </c>
      <c r="X2501" s="160">
        <v>0.5</v>
      </c>
      <c r="Y2501" s="164">
        <v>2964</v>
      </c>
      <c r="Z2501" s="177">
        <v>0.3</v>
      </c>
      <c r="AA2501" s="164">
        <v>1976</v>
      </c>
      <c r="AB2501" s="160">
        <v>0.2</v>
      </c>
      <c r="AC2501" s="164">
        <v>3952</v>
      </c>
      <c r="AD2501" s="202">
        <v>0.4</v>
      </c>
      <c r="AE2501" s="147">
        <v>988</v>
      </c>
      <c r="AF2501" s="182"/>
      <c r="AH2501" s="34" t="s">
        <v>5496</v>
      </c>
    </row>
    <row r="2502" s="114" customFormat="1" ht="72" spans="1:34">
      <c r="A2502" s="37">
        <v>438</v>
      </c>
      <c r="B2502" s="37" t="s">
        <v>52</v>
      </c>
      <c r="C2502" s="37" t="s">
        <v>5617</v>
      </c>
      <c r="D2502" s="34" t="s">
        <v>5487</v>
      </c>
      <c r="E2502" s="163" t="s">
        <v>5488</v>
      </c>
      <c r="F2502" s="163" t="s">
        <v>5489</v>
      </c>
      <c r="G2502" s="34" t="s">
        <v>114</v>
      </c>
      <c r="H2502" s="166" t="s">
        <v>6454</v>
      </c>
      <c r="I2502" s="163" t="s">
        <v>6455</v>
      </c>
      <c r="J2502" s="163" t="s">
        <v>6455</v>
      </c>
      <c r="K2502" s="163" t="s">
        <v>5492</v>
      </c>
      <c r="L2502" s="163" t="s">
        <v>6456</v>
      </c>
      <c r="M2502" s="167">
        <v>45905</v>
      </c>
      <c r="N2502" s="167" t="s">
        <v>2669</v>
      </c>
      <c r="O2502" s="167" t="s">
        <v>2670</v>
      </c>
      <c r="P2502" s="163">
        <v>40</v>
      </c>
      <c r="Q2502" s="174">
        <v>8000</v>
      </c>
      <c r="R2502" s="175">
        <v>0.05</v>
      </c>
      <c r="S2502" s="176">
        <v>400</v>
      </c>
      <c r="T2502" s="164">
        <v>32000</v>
      </c>
      <c r="U2502" s="164">
        <v>3200</v>
      </c>
      <c r="V2502" s="177">
        <v>0.1</v>
      </c>
      <c r="W2502" s="164">
        <v>16000</v>
      </c>
      <c r="X2502" s="160">
        <v>0.5</v>
      </c>
      <c r="Y2502" s="164">
        <v>9600</v>
      </c>
      <c r="Z2502" s="177">
        <v>0.3</v>
      </c>
      <c r="AA2502" s="164">
        <v>6400</v>
      </c>
      <c r="AB2502" s="160">
        <v>0.2</v>
      </c>
      <c r="AC2502" s="164">
        <v>12800</v>
      </c>
      <c r="AD2502" s="202">
        <v>0.4</v>
      </c>
      <c r="AE2502" s="147">
        <v>3200</v>
      </c>
      <c r="AF2502" s="182"/>
      <c r="AH2502" s="34" t="s">
        <v>5496</v>
      </c>
    </row>
    <row r="2503" s="114" customFormat="1" ht="60" spans="1:34">
      <c r="A2503" s="37">
        <v>439</v>
      </c>
      <c r="B2503" s="37" t="s">
        <v>52</v>
      </c>
      <c r="C2503" s="37" t="s">
        <v>5029</v>
      </c>
      <c r="D2503" s="34" t="s">
        <v>5487</v>
      </c>
      <c r="E2503" s="163" t="s">
        <v>5488</v>
      </c>
      <c r="F2503" s="163" t="s">
        <v>5489</v>
      </c>
      <c r="G2503" s="34" t="s">
        <v>114</v>
      </c>
      <c r="H2503" s="166" t="s">
        <v>6457</v>
      </c>
      <c r="I2503" s="163" t="s">
        <v>6458</v>
      </c>
      <c r="J2503" s="163" t="s">
        <v>6458</v>
      </c>
      <c r="K2503" s="163" t="s">
        <v>5492</v>
      </c>
      <c r="L2503" s="163" t="s">
        <v>5813</v>
      </c>
      <c r="M2503" s="167">
        <v>45910</v>
      </c>
      <c r="N2503" s="167" t="s">
        <v>6386</v>
      </c>
      <c r="O2503" s="167" t="s">
        <v>6387</v>
      </c>
      <c r="P2503" s="163">
        <v>158</v>
      </c>
      <c r="Q2503" s="174">
        <v>8000</v>
      </c>
      <c r="R2503" s="175">
        <v>0.06666667</v>
      </c>
      <c r="S2503" s="176">
        <v>520</v>
      </c>
      <c r="T2503" s="164">
        <v>164320</v>
      </c>
      <c r="U2503" s="164">
        <v>16432</v>
      </c>
      <c r="V2503" s="177">
        <v>0.1</v>
      </c>
      <c r="W2503" s="164">
        <v>82160</v>
      </c>
      <c r="X2503" s="160">
        <v>0.5</v>
      </c>
      <c r="Y2503" s="164">
        <v>0</v>
      </c>
      <c r="Z2503" s="177">
        <v>0</v>
      </c>
      <c r="AA2503" s="164">
        <v>82160</v>
      </c>
      <c r="AB2503" s="160">
        <v>0.5</v>
      </c>
      <c r="AC2503" s="164">
        <v>65728</v>
      </c>
      <c r="AD2503" s="202">
        <v>0.4</v>
      </c>
      <c r="AE2503" s="147">
        <v>16432</v>
      </c>
      <c r="AF2503" s="182"/>
      <c r="AH2503" s="34" t="s">
        <v>5496</v>
      </c>
    </row>
    <row r="2504" s="114" customFormat="1" ht="60" spans="1:34">
      <c r="A2504" s="37">
        <v>440</v>
      </c>
      <c r="B2504" s="37" t="s">
        <v>52</v>
      </c>
      <c r="C2504" s="37" t="s">
        <v>5029</v>
      </c>
      <c r="D2504" s="34" t="s">
        <v>5487</v>
      </c>
      <c r="E2504" s="163" t="s">
        <v>5488</v>
      </c>
      <c r="F2504" s="163" t="s">
        <v>5489</v>
      </c>
      <c r="G2504" s="34" t="s">
        <v>114</v>
      </c>
      <c r="H2504" s="166" t="s">
        <v>6459</v>
      </c>
      <c r="I2504" s="163" t="s">
        <v>6460</v>
      </c>
      <c r="J2504" s="163" t="s">
        <v>6460</v>
      </c>
      <c r="K2504" s="163" t="s">
        <v>5492</v>
      </c>
      <c r="L2504" s="163" t="s">
        <v>5655</v>
      </c>
      <c r="M2504" s="167">
        <v>45911</v>
      </c>
      <c r="N2504" s="167" t="s">
        <v>6386</v>
      </c>
      <c r="O2504" s="167" t="s">
        <v>6387</v>
      </c>
      <c r="P2504" s="163">
        <v>176.5</v>
      </c>
      <c r="Q2504" s="174">
        <v>8000</v>
      </c>
      <c r="R2504" s="175">
        <v>0.08421053</v>
      </c>
      <c r="S2504" s="176">
        <v>640</v>
      </c>
      <c r="T2504" s="164">
        <v>112960</v>
      </c>
      <c r="U2504" s="164">
        <v>11296</v>
      </c>
      <c r="V2504" s="177">
        <v>0.1</v>
      </c>
      <c r="W2504" s="164">
        <v>56480</v>
      </c>
      <c r="X2504" s="160">
        <v>0.5</v>
      </c>
      <c r="Y2504" s="164">
        <v>0</v>
      </c>
      <c r="Z2504" s="177">
        <v>0</v>
      </c>
      <c r="AA2504" s="164">
        <v>56480</v>
      </c>
      <c r="AB2504" s="160">
        <v>0.5</v>
      </c>
      <c r="AC2504" s="164">
        <v>45184</v>
      </c>
      <c r="AD2504" s="202">
        <v>0.4</v>
      </c>
      <c r="AE2504" s="147">
        <v>11296</v>
      </c>
      <c r="AF2504" s="182"/>
      <c r="AH2504" s="34" t="s">
        <v>5496</v>
      </c>
    </row>
    <row r="2505" s="114" customFormat="1" ht="84" spans="1:34">
      <c r="A2505" s="37">
        <v>441</v>
      </c>
      <c r="B2505" s="37" t="s">
        <v>52</v>
      </c>
      <c r="C2505" s="37" t="s">
        <v>5029</v>
      </c>
      <c r="D2505" s="34" t="s">
        <v>5487</v>
      </c>
      <c r="E2505" s="163" t="s">
        <v>5488</v>
      </c>
      <c r="F2505" s="163" t="s">
        <v>5489</v>
      </c>
      <c r="G2505" s="34" t="s">
        <v>114</v>
      </c>
      <c r="H2505" s="166" t="s">
        <v>6461</v>
      </c>
      <c r="I2505" s="163" t="s">
        <v>4158</v>
      </c>
      <c r="J2505" s="163" t="s">
        <v>4158</v>
      </c>
      <c r="K2505" s="163" t="s">
        <v>5492</v>
      </c>
      <c r="L2505" s="163" t="s">
        <v>6462</v>
      </c>
      <c r="M2505" s="167">
        <v>45911</v>
      </c>
      <c r="N2505" s="167" t="s">
        <v>6386</v>
      </c>
      <c r="O2505" s="167" t="s">
        <v>6387</v>
      </c>
      <c r="P2505" s="163">
        <v>1244.5</v>
      </c>
      <c r="Q2505" s="174">
        <v>8000</v>
      </c>
      <c r="R2505" s="175">
        <v>0.08421053</v>
      </c>
      <c r="S2505" s="176">
        <v>640</v>
      </c>
      <c r="T2505" s="164">
        <v>796480</v>
      </c>
      <c r="U2505" s="164">
        <v>79648</v>
      </c>
      <c r="V2505" s="177">
        <v>0.1</v>
      </c>
      <c r="W2505" s="164">
        <v>398240</v>
      </c>
      <c r="X2505" s="160">
        <v>0.5</v>
      </c>
      <c r="Y2505" s="164">
        <v>0</v>
      </c>
      <c r="Z2505" s="177">
        <v>0</v>
      </c>
      <c r="AA2505" s="164">
        <v>398240</v>
      </c>
      <c r="AB2505" s="160">
        <v>0.5</v>
      </c>
      <c r="AC2505" s="164">
        <v>318592</v>
      </c>
      <c r="AD2505" s="202">
        <v>0.4</v>
      </c>
      <c r="AE2505" s="147">
        <v>79648</v>
      </c>
      <c r="AF2505" s="182"/>
      <c r="AH2505" s="34" t="s">
        <v>5496</v>
      </c>
    </row>
    <row r="2506" s="114" customFormat="1" ht="72" spans="1:34">
      <c r="A2506" s="37">
        <v>442</v>
      </c>
      <c r="B2506" s="37" t="s">
        <v>52</v>
      </c>
      <c r="C2506" s="37" t="s">
        <v>5142</v>
      </c>
      <c r="D2506" s="34" t="s">
        <v>5487</v>
      </c>
      <c r="E2506" s="163" t="s">
        <v>5488</v>
      </c>
      <c r="F2506" s="163" t="s">
        <v>5489</v>
      </c>
      <c r="G2506" s="34" t="s">
        <v>114</v>
      </c>
      <c r="H2506" s="166" t="s">
        <v>6463</v>
      </c>
      <c r="I2506" s="163" t="s">
        <v>6464</v>
      </c>
      <c r="J2506" s="163" t="s">
        <v>6464</v>
      </c>
      <c r="K2506" s="163" t="s">
        <v>5492</v>
      </c>
      <c r="L2506" s="163" t="s">
        <v>6465</v>
      </c>
      <c r="M2506" s="167">
        <v>45911</v>
      </c>
      <c r="N2506" s="167" t="s">
        <v>1395</v>
      </c>
      <c r="O2506" s="167" t="s">
        <v>6442</v>
      </c>
      <c r="P2506" s="163">
        <v>11</v>
      </c>
      <c r="Q2506" s="174">
        <v>8000</v>
      </c>
      <c r="R2506" s="175">
        <v>0.08421053</v>
      </c>
      <c r="S2506" s="176">
        <v>640</v>
      </c>
      <c r="T2506" s="164">
        <v>14080</v>
      </c>
      <c r="U2506" s="164">
        <v>1408</v>
      </c>
      <c r="V2506" s="177">
        <v>0.1</v>
      </c>
      <c r="W2506" s="164">
        <v>7040</v>
      </c>
      <c r="X2506" s="160">
        <v>0.5</v>
      </c>
      <c r="Y2506" s="164">
        <v>4224</v>
      </c>
      <c r="Z2506" s="177">
        <v>0.3</v>
      </c>
      <c r="AA2506" s="164">
        <v>2816</v>
      </c>
      <c r="AB2506" s="160">
        <v>0.2</v>
      </c>
      <c r="AC2506" s="164">
        <v>5632</v>
      </c>
      <c r="AD2506" s="202">
        <v>0.4</v>
      </c>
      <c r="AE2506" s="147">
        <v>1408</v>
      </c>
      <c r="AF2506" s="182"/>
      <c r="AH2506" s="34" t="s">
        <v>5496</v>
      </c>
    </row>
    <row r="2507" s="114" customFormat="1" ht="60" spans="1:34">
      <c r="A2507" s="37">
        <v>443</v>
      </c>
      <c r="B2507" s="37" t="s">
        <v>52</v>
      </c>
      <c r="C2507" s="37" t="s">
        <v>5029</v>
      </c>
      <c r="D2507" s="34" t="s">
        <v>5487</v>
      </c>
      <c r="E2507" s="163" t="s">
        <v>5488</v>
      </c>
      <c r="F2507" s="163" t="s">
        <v>5489</v>
      </c>
      <c r="G2507" s="34" t="s">
        <v>114</v>
      </c>
      <c r="H2507" s="166" t="s">
        <v>6466</v>
      </c>
      <c r="I2507" s="163" t="s">
        <v>6467</v>
      </c>
      <c r="J2507" s="163" t="s">
        <v>6467</v>
      </c>
      <c r="K2507" s="163" t="s">
        <v>5492</v>
      </c>
      <c r="L2507" s="163" t="s">
        <v>5813</v>
      </c>
      <c r="M2507" s="167">
        <v>45911</v>
      </c>
      <c r="N2507" s="167" t="s">
        <v>6386</v>
      </c>
      <c r="O2507" s="167" t="s">
        <v>6387</v>
      </c>
      <c r="P2507" s="163">
        <v>20</v>
      </c>
      <c r="Q2507" s="174">
        <v>8000</v>
      </c>
      <c r="R2507" s="175">
        <v>0.06666667</v>
      </c>
      <c r="S2507" s="176">
        <v>520</v>
      </c>
      <c r="T2507" s="164">
        <v>20800</v>
      </c>
      <c r="U2507" s="164">
        <v>2080</v>
      </c>
      <c r="V2507" s="177">
        <v>0.1</v>
      </c>
      <c r="W2507" s="164">
        <v>10400</v>
      </c>
      <c r="X2507" s="160">
        <v>0.5</v>
      </c>
      <c r="Y2507" s="164">
        <v>0</v>
      </c>
      <c r="Z2507" s="177">
        <v>0</v>
      </c>
      <c r="AA2507" s="164">
        <v>10400</v>
      </c>
      <c r="AB2507" s="160">
        <v>0.5</v>
      </c>
      <c r="AC2507" s="164">
        <v>8320</v>
      </c>
      <c r="AD2507" s="202">
        <v>0.4</v>
      </c>
      <c r="AE2507" s="147">
        <v>2080</v>
      </c>
      <c r="AF2507" s="182"/>
      <c r="AH2507" s="34" t="s">
        <v>5496</v>
      </c>
    </row>
    <row r="2508" s="114" customFormat="1" ht="60" spans="1:34">
      <c r="A2508" s="37">
        <v>444</v>
      </c>
      <c r="B2508" s="37" t="s">
        <v>52</v>
      </c>
      <c r="C2508" s="37" t="s">
        <v>5029</v>
      </c>
      <c r="D2508" s="34" t="s">
        <v>5487</v>
      </c>
      <c r="E2508" s="163" t="s">
        <v>5488</v>
      </c>
      <c r="F2508" s="163" t="s">
        <v>5489</v>
      </c>
      <c r="G2508" s="34" t="s">
        <v>114</v>
      </c>
      <c r="H2508" s="166" t="s">
        <v>6468</v>
      </c>
      <c r="I2508" s="163" t="s">
        <v>6030</v>
      </c>
      <c r="J2508" s="163" t="s">
        <v>6030</v>
      </c>
      <c r="K2508" s="163" t="s">
        <v>5492</v>
      </c>
      <c r="L2508" s="163" t="s">
        <v>5734</v>
      </c>
      <c r="M2508" s="167">
        <v>45905</v>
      </c>
      <c r="N2508" s="167" t="s">
        <v>1395</v>
      </c>
      <c r="O2508" s="167" t="s">
        <v>6442</v>
      </c>
      <c r="P2508" s="163">
        <v>36.5</v>
      </c>
      <c r="Q2508" s="174">
        <v>8000</v>
      </c>
      <c r="R2508" s="175">
        <v>0.06666667</v>
      </c>
      <c r="S2508" s="176">
        <v>520</v>
      </c>
      <c r="T2508" s="164">
        <v>37960</v>
      </c>
      <c r="U2508" s="164">
        <v>3796</v>
      </c>
      <c r="V2508" s="177">
        <v>0.1</v>
      </c>
      <c r="W2508" s="164">
        <v>18980</v>
      </c>
      <c r="X2508" s="160">
        <v>0.5</v>
      </c>
      <c r="Y2508" s="164">
        <v>0</v>
      </c>
      <c r="Z2508" s="177">
        <v>0</v>
      </c>
      <c r="AA2508" s="164">
        <v>18980</v>
      </c>
      <c r="AB2508" s="160">
        <v>0.5</v>
      </c>
      <c r="AC2508" s="164">
        <v>15184</v>
      </c>
      <c r="AD2508" s="202">
        <v>0.4</v>
      </c>
      <c r="AE2508" s="147">
        <v>3796</v>
      </c>
      <c r="AF2508" s="182"/>
      <c r="AH2508" s="34" t="s">
        <v>5496</v>
      </c>
    </row>
    <row r="2509" s="114" customFormat="1" ht="60" spans="1:34">
      <c r="A2509" s="37">
        <v>445</v>
      </c>
      <c r="B2509" s="37" t="s">
        <v>52</v>
      </c>
      <c r="C2509" s="37" t="s">
        <v>5022</v>
      </c>
      <c r="D2509" s="34" t="s">
        <v>5487</v>
      </c>
      <c r="E2509" s="163" t="s">
        <v>5488</v>
      </c>
      <c r="F2509" s="163" t="s">
        <v>5489</v>
      </c>
      <c r="G2509" s="34" t="s">
        <v>114</v>
      </c>
      <c r="H2509" s="166" t="s">
        <v>6469</v>
      </c>
      <c r="I2509" s="163" t="s">
        <v>6470</v>
      </c>
      <c r="J2509" s="163" t="s">
        <v>6470</v>
      </c>
      <c r="K2509" s="163" t="s">
        <v>5492</v>
      </c>
      <c r="L2509" s="163" t="s">
        <v>6471</v>
      </c>
      <c r="M2509" s="167">
        <v>45912</v>
      </c>
      <c r="N2509" s="167" t="s">
        <v>6472</v>
      </c>
      <c r="O2509" s="167" t="s">
        <v>6473</v>
      </c>
      <c r="P2509" s="163">
        <v>20</v>
      </c>
      <c r="Q2509" s="174">
        <v>8000</v>
      </c>
      <c r="R2509" s="175">
        <v>0.05263158</v>
      </c>
      <c r="S2509" s="176">
        <v>400</v>
      </c>
      <c r="T2509" s="164">
        <v>16000</v>
      </c>
      <c r="U2509" s="164">
        <v>1600</v>
      </c>
      <c r="V2509" s="177">
        <v>0.1</v>
      </c>
      <c r="W2509" s="164">
        <v>8000</v>
      </c>
      <c r="X2509" s="160">
        <v>0.5</v>
      </c>
      <c r="Y2509" s="164">
        <v>4800</v>
      </c>
      <c r="Z2509" s="177">
        <v>0.3</v>
      </c>
      <c r="AA2509" s="164">
        <v>3200</v>
      </c>
      <c r="AB2509" s="160">
        <v>0.2</v>
      </c>
      <c r="AC2509" s="164">
        <v>6400</v>
      </c>
      <c r="AD2509" s="202">
        <v>0.4</v>
      </c>
      <c r="AE2509" s="147">
        <v>1600</v>
      </c>
      <c r="AF2509" s="182"/>
      <c r="AH2509" s="34" t="s">
        <v>5496</v>
      </c>
    </row>
    <row r="2510" s="114" customFormat="1" ht="60" spans="1:34">
      <c r="A2510" s="37">
        <v>446</v>
      </c>
      <c r="B2510" s="37" t="s">
        <v>52</v>
      </c>
      <c r="C2510" s="37" t="s">
        <v>5029</v>
      </c>
      <c r="D2510" s="34" t="s">
        <v>5487</v>
      </c>
      <c r="E2510" s="163" t="s">
        <v>5488</v>
      </c>
      <c r="F2510" s="163" t="s">
        <v>5489</v>
      </c>
      <c r="G2510" s="34" t="s">
        <v>114</v>
      </c>
      <c r="H2510" s="166" t="s">
        <v>6474</v>
      </c>
      <c r="I2510" s="163" t="s">
        <v>5802</v>
      </c>
      <c r="J2510" s="163" t="s">
        <v>5802</v>
      </c>
      <c r="K2510" s="163" t="s">
        <v>5492</v>
      </c>
      <c r="L2510" s="163" t="s">
        <v>5813</v>
      </c>
      <c r="M2510" s="167">
        <v>45912</v>
      </c>
      <c r="N2510" s="167" t="s">
        <v>6472</v>
      </c>
      <c r="O2510" s="167" t="s">
        <v>6473</v>
      </c>
      <c r="P2510" s="163">
        <v>23</v>
      </c>
      <c r="Q2510" s="174">
        <v>8000</v>
      </c>
      <c r="R2510" s="175">
        <v>0.06666667</v>
      </c>
      <c r="S2510" s="176">
        <v>520</v>
      </c>
      <c r="T2510" s="164">
        <v>23920</v>
      </c>
      <c r="U2510" s="164">
        <v>2392</v>
      </c>
      <c r="V2510" s="177">
        <v>0.1</v>
      </c>
      <c r="W2510" s="164">
        <v>11960</v>
      </c>
      <c r="X2510" s="160">
        <v>0.5</v>
      </c>
      <c r="Y2510" s="164">
        <v>0</v>
      </c>
      <c r="Z2510" s="177">
        <v>0</v>
      </c>
      <c r="AA2510" s="164">
        <v>11960</v>
      </c>
      <c r="AB2510" s="160">
        <v>0.5</v>
      </c>
      <c r="AC2510" s="164">
        <v>9568</v>
      </c>
      <c r="AD2510" s="202">
        <v>0.4</v>
      </c>
      <c r="AE2510" s="147">
        <v>2392</v>
      </c>
      <c r="AF2510" s="182"/>
      <c r="AH2510" s="34" t="s">
        <v>5496</v>
      </c>
    </row>
    <row r="2511" s="114" customFormat="1" ht="60" spans="1:34">
      <c r="A2511" s="37">
        <v>447</v>
      </c>
      <c r="B2511" s="37" t="s">
        <v>52</v>
      </c>
      <c r="C2511" s="37" t="s">
        <v>5029</v>
      </c>
      <c r="D2511" s="34" t="s">
        <v>5487</v>
      </c>
      <c r="E2511" s="163" t="s">
        <v>5488</v>
      </c>
      <c r="F2511" s="163" t="s">
        <v>5489</v>
      </c>
      <c r="G2511" s="34" t="s">
        <v>114</v>
      </c>
      <c r="H2511" s="166" t="s">
        <v>6475</v>
      </c>
      <c r="I2511" s="163" t="s">
        <v>6476</v>
      </c>
      <c r="J2511" s="163" t="s">
        <v>6476</v>
      </c>
      <c r="K2511" s="163" t="s">
        <v>5492</v>
      </c>
      <c r="L2511" s="163" t="s">
        <v>5813</v>
      </c>
      <c r="M2511" s="167">
        <v>45915</v>
      </c>
      <c r="N2511" s="167" t="s">
        <v>2669</v>
      </c>
      <c r="O2511" s="167" t="s">
        <v>2670</v>
      </c>
      <c r="P2511" s="163">
        <v>33</v>
      </c>
      <c r="Q2511" s="174">
        <v>8000</v>
      </c>
      <c r="R2511" s="175">
        <v>0.06666667</v>
      </c>
      <c r="S2511" s="176">
        <v>520</v>
      </c>
      <c r="T2511" s="164">
        <v>34320</v>
      </c>
      <c r="U2511" s="164">
        <v>3432</v>
      </c>
      <c r="V2511" s="177">
        <v>0.1</v>
      </c>
      <c r="W2511" s="164">
        <v>17160</v>
      </c>
      <c r="X2511" s="160">
        <v>0.5</v>
      </c>
      <c r="Y2511" s="164">
        <v>0</v>
      </c>
      <c r="Z2511" s="177">
        <v>0</v>
      </c>
      <c r="AA2511" s="164">
        <v>17160</v>
      </c>
      <c r="AB2511" s="160">
        <v>0.5</v>
      </c>
      <c r="AC2511" s="164">
        <v>13728</v>
      </c>
      <c r="AD2511" s="202">
        <v>0.4</v>
      </c>
      <c r="AE2511" s="147">
        <v>3432</v>
      </c>
      <c r="AF2511" s="182"/>
      <c r="AH2511" s="34" t="s">
        <v>5496</v>
      </c>
    </row>
    <row r="2512" s="114" customFormat="1" ht="132" spans="1:34">
      <c r="A2512" s="37">
        <v>448</v>
      </c>
      <c r="B2512" s="37" t="s">
        <v>52</v>
      </c>
      <c r="C2512" s="37" t="s">
        <v>5022</v>
      </c>
      <c r="D2512" s="34" t="s">
        <v>5487</v>
      </c>
      <c r="E2512" s="163" t="s">
        <v>5488</v>
      </c>
      <c r="F2512" s="163" t="s">
        <v>5489</v>
      </c>
      <c r="G2512" s="34" t="s">
        <v>114</v>
      </c>
      <c r="H2512" s="166" t="s">
        <v>6477</v>
      </c>
      <c r="I2512" s="163" t="s">
        <v>6478</v>
      </c>
      <c r="J2512" s="163" t="s">
        <v>6478</v>
      </c>
      <c r="K2512" s="163" t="s">
        <v>5492</v>
      </c>
      <c r="L2512" s="163" t="s">
        <v>6479</v>
      </c>
      <c r="M2512" s="167">
        <v>45911</v>
      </c>
      <c r="N2512" s="167" t="s">
        <v>2669</v>
      </c>
      <c r="O2512" s="167" t="s">
        <v>2670</v>
      </c>
      <c r="P2512" s="163">
        <v>12</v>
      </c>
      <c r="Q2512" s="174">
        <v>8000</v>
      </c>
      <c r="R2512" s="175">
        <v>0.05263158</v>
      </c>
      <c r="S2512" s="176">
        <v>400</v>
      </c>
      <c r="T2512" s="164">
        <v>9600</v>
      </c>
      <c r="U2512" s="164">
        <v>960</v>
      </c>
      <c r="V2512" s="177">
        <v>0.1</v>
      </c>
      <c r="W2512" s="164">
        <v>4800</v>
      </c>
      <c r="X2512" s="160">
        <v>0.5</v>
      </c>
      <c r="Y2512" s="164">
        <v>2880</v>
      </c>
      <c r="Z2512" s="177">
        <v>0.3</v>
      </c>
      <c r="AA2512" s="164">
        <v>1920</v>
      </c>
      <c r="AB2512" s="160">
        <v>0.2</v>
      </c>
      <c r="AC2512" s="164">
        <v>3840</v>
      </c>
      <c r="AD2512" s="202">
        <v>0.4</v>
      </c>
      <c r="AE2512" s="147">
        <v>960</v>
      </c>
      <c r="AF2512" s="182"/>
      <c r="AH2512" s="34" t="s">
        <v>5496</v>
      </c>
    </row>
    <row r="2513" s="114" customFormat="1" ht="72" spans="1:34">
      <c r="A2513" s="37">
        <v>449</v>
      </c>
      <c r="B2513" s="37" t="s">
        <v>52</v>
      </c>
      <c r="C2513" s="37" t="s">
        <v>5362</v>
      </c>
      <c r="D2513" s="34" t="s">
        <v>5487</v>
      </c>
      <c r="E2513" s="163" t="s">
        <v>5488</v>
      </c>
      <c r="F2513" s="163" t="s">
        <v>5489</v>
      </c>
      <c r="G2513" s="34" t="s">
        <v>114</v>
      </c>
      <c r="H2513" s="166" t="s">
        <v>6480</v>
      </c>
      <c r="I2513" s="163" t="s">
        <v>6481</v>
      </c>
      <c r="J2513" s="163" t="s">
        <v>6481</v>
      </c>
      <c r="K2513" s="163" t="s">
        <v>5492</v>
      </c>
      <c r="L2513" s="163" t="s">
        <v>6482</v>
      </c>
      <c r="M2513" s="167">
        <v>45915</v>
      </c>
      <c r="N2513" s="167" t="s">
        <v>2669</v>
      </c>
      <c r="O2513" s="167" t="s">
        <v>2670</v>
      </c>
      <c r="P2513" s="163">
        <v>103</v>
      </c>
      <c r="Q2513" s="174">
        <v>8000</v>
      </c>
      <c r="R2513" s="175">
        <v>0.06666667</v>
      </c>
      <c r="S2513" s="176">
        <v>520</v>
      </c>
      <c r="T2513" s="164">
        <v>107120</v>
      </c>
      <c r="U2513" s="164">
        <v>10712</v>
      </c>
      <c r="V2513" s="177">
        <v>0.1</v>
      </c>
      <c r="W2513" s="164">
        <v>53560</v>
      </c>
      <c r="X2513" s="160">
        <v>0.5</v>
      </c>
      <c r="Y2513" s="164">
        <v>32136</v>
      </c>
      <c r="Z2513" s="177">
        <v>0.3</v>
      </c>
      <c r="AA2513" s="164">
        <v>21424</v>
      </c>
      <c r="AB2513" s="160">
        <v>0.2</v>
      </c>
      <c r="AC2513" s="164">
        <v>42848</v>
      </c>
      <c r="AD2513" s="202">
        <v>0.4</v>
      </c>
      <c r="AE2513" s="147">
        <v>10712</v>
      </c>
      <c r="AF2513" s="182"/>
      <c r="AH2513" s="34" t="s">
        <v>5496</v>
      </c>
    </row>
    <row r="2514" s="114" customFormat="1" ht="60" spans="1:34">
      <c r="A2514" s="37">
        <v>450</v>
      </c>
      <c r="B2514" s="37" t="s">
        <v>52</v>
      </c>
      <c r="C2514" s="37" t="s">
        <v>5029</v>
      </c>
      <c r="D2514" s="34" t="s">
        <v>5487</v>
      </c>
      <c r="E2514" s="163" t="s">
        <v>5488</v>
      </c>
      <c r="F2514" s="163" t="s">
        <v>5489</v>
      </c>
      <c r="G2514" s="34" t="s">
        <v>114</v>
      </c>
      <c r="H2514" s="166" t="s">
        <v>6483</v>
      </c>
      <c r="I2514" s="163" t="s">
        <v>6484</v>
      </c>
      <c r="J2514" s="163" t="s">
        <v>6484</v>
      </c>
      <c r="K2514" s="163" t="s">
        <v>5492</v>
      </c>
      <c r="L2514" s="163" t="s">
        <v>5916</v>
      </c>
      <c r="M2514" s="167">
        <v>45915</v>
      </c>
      <c r="N2514" s="167" t="s">
        <v>2669</v>
      </c>
      <c r="O2514" s="167" t="s">
        <v>2670</v>
      </c>
      <c r="P2514" s="163">
        <v>76</v>
      </c>
      <c r="Q2514" s="174">
        <v>8000</v>
      </c>
      <c r="R2514" s="175">
        <v>0.08421053</v>
      </c>
      <c r="S2514" s="176">
        <v>640</v>
      </c>
      <c r="T2514" s="164">
        <v>48640</v>
      </c>
      <c r="U2514" s="164">
        <v>4864</v>
      </c>
      <c r="V2514" s="177">
        <v>0.1</v>
      </c>
      <c r="W2514" s="164">
        <v>24320</v>
      </c>
      <c r="X2514" s="160">
        <v>0.5</v>
      </c>
      <c r="Y2514" s="164">
        <v>0</v>
      </c>
      <c r="Z2514" s="177">
        <v>0</v>
      </c>
      <c r="AA2514" s="164">
        <v>24320</v>
      </c>
      <c r="AB2514" s="160">
        <v>0.5</v>
      </c>
      <c r="AC2514" s="164">
        <v>19456</v>
      </c>
      <c r="AD2514" s="202">
        <v>0.4</v>
      </c>
      <c r="AE2514" s="147">
        <v>4864</v>
      </c>
      <c r="AF2514" s="182"/>
      <c r="AH2514" s="34" t="s">
        <v>5496</v>
      </c>
    </row>
    <row r="2515" s="114" customFormat="1" ht="60" spans="1:34">
      <c r="A2515" s="37">
        <v>451</v>
      </c>
      <c r="B2515" s="37" t="s">
        <v>52</v>
      </c>
      <c r="C2515" s="37" t="s">
        <v>5029</v>
      </c>
      <c r="D2515" s="34" t="s">
        <v>5487</v>
      </c>
      <c r="E2515" s="163" t="s">
        <v>5488</v>
      </c>
      <c r="F2515" s="163" t="s">
        <v>5489</v>
      </c>
      <c r="G2515" s="34" t="s">
        <v>114</v>
      </c>
      <c r="H2515" s="166" t="s">
        <v>6485</v>
      </c>
      <c r="I2515" s="163" t="s">
        <v>5661</v>
      </c>
      <c r="J2515" s="163" t="s">
        <v>5661</v>
      </c>
      <c r="K2515" s="163" t="s">
        <v>5492</v>
      </c>
      <c r="L2515" s="163" t="s">
        <v>5635</v>
      </c>
      <c r="M2515" s="167">
        <v>45915</v>
      </c>
      <c r="N2515" s="167" t="s">
        <v>2669</v>
      </c>
      <c r="O2515" s="167" t="s">
        <v>2670</v>
      </c>
      <c r="P2515" s="163">
        <v>80</v>
      </c>
      <c r="Q2515" s="174">
        <v>8000</v>
      </c>
      <c r="R2515" s="175">
        <v>0.06666667</v>
      </c>
      <c r="S2515" s="176">
        <v>520</v>
      </c>
      <c r="T2515" s="164">
        <v>83200</v>
      </c>
      <c r="U2515" s="164">
        <v>8320</v>
      </c>
      <c r="V2515" s="177">
        <v>0.1</v>
      </c>
      <c r="W2515" s="164">
        <v>41600</v>
      </c>
      <c r="X2515" s="160">
        <v>0.5</v>
      </c>
      <c r="Y2515" s="164">
        <v>0</v>
      </c>
      <c r="Z2515" s="177">
        <v>0</v>
      </c>
      <c r="AA2515" s="164">
        <v>41600</v>
      </c>
      <c r="AB2515" s="160">
        <v>0.5</v>
      </c>
      <c r="AC2515" s="164">
        <v>33280</v>
      </c>
      <c r="AD2515" s="202">
        <v>0.4</v>
      </c>
      <c r="AE2515" s="147">
        <v>8320</v>
      </c>
      <c r="AF2515" s="182"/>
      <c r="AH2515" s="34" t="s">
        <v>5496</v>
      </c>
    </row>
    <row r="2516" s="114" customFormat="1" ht="60" spans="1:34">
      <c r="A2516" s="37">
        <v>452</v>
      </c>
      <c r="B2516" s="37" t="s">
        <v>52</v>
      </c>
      <c r="C2516" s="37" t="s">
        <v>5029</v>
      </c>
      <c r="D2516" s="34" t="s">
        <v>5487</v>
      </c>
      <c r="E2516" s="163" t="s">
        <v>5488</v>
      </c>
      <c r="F2516" s="163" t="s">
        <v>5489</v>
      </c>
      <c r="G2516" s="34" t="s">
        <v>114</v>
      </c>
      <c r="H2516" s="166" t="s">
        <v>6486</v>
      </c>
      <c r="I2516" s="163" t="s">
        <v>6487</v>
      </c>
      <c r="J2516" s="163" t="s">
        <v>6487</v>
      </c>
      <c r="K2516" s="163" t="s">
        <v>5492</v>
      </c>
      <c r="L2516" s="163" t="s">
        <v>5511</v>
      </c>
      <c r="M2516" s="167">
        <v>45916</v>
      </c>
      <c r="N2516" s="167" t="s">
        <v>6488</v>
      </c>
      <c r="O2516" s="167" t="s">
        <v>6489</v>
      </c>
      <c r="P2516" s="163">
        <v>40</v>
      </c>
      <c r="Q2516" s="174">
        <v>8000</v>
      </c>
      <c r="R2516" s="175">
        <v>0.06666667</v>
      </c>
      <c r="S2516" s="176">
        <v>520</v>
      </c>
      <c r="T2516" s="164">
        <v>41600</v>
      </c>
      <c r="U2516" s="164">
        <v>4160</v>
      </c>
      <c r="V2516" s="177">
        <v>0.1</v>
      </c>
      <c r="W2516" s="164">
        <v>20800</v>
      </c>
      <c r="X2516" s="160">
        <v>0.5</v>
      </c>
      <c r="Y2516" s="164">
        <v>0</v>
      </c>
      <c r="Z2516" s="177">
        <v>0</v>
      </c>
      <c r="AA2516" s="164">
        <v>20800</v>
      </c>
      <c r="AB2516" s="160">
        <v>0.5</v>
      </c>
      <c r="AC2516" s="164">
        <v>16640</v>
      </c>
      <c r="AD2516" s="202">
        <v>0.4</v>
      </c>
      <c r="AE2516" s="147">
        <v>4160</v>
      </c>
      <c r="AF2516" s="182"/>
      <c r="AH2516" s="34" t="s">
        <v>5496</v>
      </c>
    </row>
    <row r="2517" s="114" customFormat="1" ht="84" spans="1:34">
      <c r="A2517" s="37">
        <v>453</v>
      </c>
      <c r="B2517" s="37" t="s">
        <v>52</v>
      </c>
      <c r="C2517" s="37" t="s">
        <v>5022</v>
      </c>
      <c r="D2517" s="34" t="s">
        <v>5487</v>
      </c>
      <c r="E2517" s="163" t="s">
        <v>5488</v>
      </c>
      <c r="F2517" s="163" t="s">
        <v>5489</v>
      </c>
      <c r="G2517" s="34" t="s">
        <v>114</v>
      </c>
      <c r="H2517" s="166" t="s">
        <v>6490</v>
      </c>
      <c r="I2517" s="163" t="s">
        <v>6491</v>
      </c>
      <c r="J2517" s="163" t="s">
        <v>6491</v>
      </c>
      <c r="K2517" s="163" t="s">
        <v>5492</v>
      </c>
      <c r="L2517" s="163" t="s">
        <v>6492</v>
      </c>
      <c r="M2517" s="167">
        <v>45915</v>
      </c>
      <c r="N2517" s="167" t="s">
        <v>6488</v>
      </c>
      <c r="O2517" s="167" t="s">
        <v>6489</v>
      </c>
      <c r="P2517" s="163">
        <v>7</v>
      </c>
      <c r="Q2517" s="174">
        <v>8000</v>
      </c>
      <c r="R2517" s="175">
        <v>0.05263158</v>
      </c>
      <c r="S2517" s="176">
        <v>400</v>
      </c>
      <c r="T2517" s="164">
        <v>5600</v>
      </c>
      <c r="U2517" s="164">
        <v>560</v>
      </c>
      <c r="V2517" s="177">
        <v>0.1</v>
      </c>
      <c r="W2517" s="164">
        <v>2800</v>
      </c>
      <c r="X2517" s="160">
        <v>0.5</v>
      </c>
      <c r="Y2517" s="164">
        <v>1680</v>
      </c>
      <c r="Z2517" s="177">
        <v>0.3</v>
      </c>
      <c r="AA2517" s="164">
        <v>1120</v>
      </c>
      <c r="AB2517" s="160">
        <v>0.2</v>
      </c>
      <c r="AC2517" s="164">
        <v>2240</v>
      </c>
      <c r="AD2517" s="202">
        <v>0.4</v>
      </c>
      <c r="AE2517" s="147">
        <v>560</v>
      </c>
      <c r="AF2517" s="182"/>
      <c r="AH2517" s="34" t="s">
        <v>5496</v>
      </c>
    </row>
    <row r="2518" s="114" customFormat="1" ht="84" spans="1:34">
      <c r="A2518" s="37">
        <v>454</v>
      </c>
      <c r="B2518" s="37" t="s">
        <v>52</v>
      </c>
      <c r="C2518" s="37" t="s">
        <v>5065</v>
      </c>
      <c r="D2518" s="34" t="s">
        <v>5487</v>
      </c>
      <c r="E2518" s="163" t="s">
        <v>5488</v>
      </c>
      <c r="F2518" s="163" t="s">
        <v>5489</v>
      </c>
      <c r="G2518" s="34" t="s">
        <v>114</v>
      </c>
      <c r="H2518" s="166" t="s">
        <v>6493</v>
      </c>
      <c r="I2518" s="163" t="s">
        <v>6494</v>
      </c>
      <c r="J2518" s="163" t="s">
        <v>6494</v>
      </c>
      <c r="K2518" s="163" t="s">
        <v>5492</v>
      </c>
      <c r="L2518" s="163" t="s">
        <v>6495</v>
      </c>
      <c r="M2518" s="167">
        <v>45912</v>
      </c>
      <c r="N2518" s="167" t="s">
        <v>6496</v>
      </c>
      <c r="O2518" s="167" t="s">
        <v>6497</v>
      </c>
      <c r="P2518" s="163">
        <v>14</v>
      </c>
      <c r="Q2518" s="174">
        <v>8000</v>
      </c>
      <c r="R2518" s="175">
        <v>0.05128205</v>
      </c>
      <c r="S2518" s="176">
        <v>400</v>
      </c>
      <c r="T2518" s="164">
        <v>11200</v>
      </c>
      <c r="U2518" s="164">
        <v>1120</v>
      </c>
      <c r="V2518" s="177">
        <v>0.1</v>
      </c>
      <c r="W2518" s="164">
        <v>5600</v>
      </c>
      <c r="X2518" s="160">
        <v>0.5</v>
      </c>
      <c r="Y2518" s="164">
        <v>3360</v>
      </c>
      <c r="Z2518" s="177">
        <v>0.3</v>
      </c>
      <c r="AA2518" s="164">
        <v>2240</v>
      </c>
      <c r="AB2518" s="160">
        <v>0.2</v>
      </c>
      <c r="AC2518" s="164">
        <v>4480</v>
      </c>
      <c r="AD2518" s="202">
        <v>0.4</v>
      </c>
      <c r="AE2518" s="147">
        <v>1120</v>
      </c>
      <c r="AF2518" s="182"/>
      <c r="AH2518" s="34" t="s">
        <v>5496</v>
      </c>
    </row>
    <row r="2519" s="114" customFormat="1" ht="60" spans="1:34">
      <c r="A2519" s="37">
        <v>455</v>
      </c>
      <c r="B2519" s="37" t="s">
        <v>52</v>
      </c>
      <c r="C2519" s="37" t="s">
        <v>5029</v>
      </c>
      <c r="D2519" s="34" t="s">
        <v>5487</v>
      </c>
      <c r="E2519" s="163" t="s">
        <v>5488</v>
      </c>
      <c r="F2519" s="163" t="s">
        <v>5489</v>
      </c>
      <c r="G2519" s="34" t="s">
        <v>114</v>
      </c>
      <c r="H2519" s="166" t="s">
        <v>6498</v>
      </c>
      <c r="I2519" s="163" t="s">
        <v>6228</v>
      </c>
      <c r="J2519" s="163" t="s">
        <v>6228</v>
      </c>
      <c r="K2519" s="163" t="s">
        <v>5492</v>
      </c>
      <c r="L2519" s="163" t="s">
        <v>5616</v>
      </c>
      <c r="M2519" s="167">
        <v>45916</v>
      </c>
      <c r="N2519" s="167" t="s">
        <v>6488</v>
      </c>
      <c r="O2519" s="167" t="s">
        <v>6489</v>
      </c>
      <c r="P2519" s="163">
        <v>30</v>
      </c>
      <c r="Q2519" s="174">
        <v>8000</v>
      </c>
      <c r="R2519" s="175">
        <v>0.08421053</v>
      </c>
      <c r="S2519" s="176">
        <v>640</v>
      </c>
      <c r="T2519" s="164">
        <v>19200</v>
      </c>
      <c r="U2519" s="164">
        <v>1920</v>
      </c>
      <c r="V2519" s="177">
        <v>0.1</v>
      </c>
      <c r="W2519" s="164">
        <v>9600</v>
      </c>
      <c r="X2519" s="160">
        <v>0.5</v>
      </c>
      <c r="Y2519" s="164">
        <v>0</v>
      </c>
      <c r="Z2519" s="177">
        <v>0</v>
      </c>
      <c r="AA2519" s="164">
        <v>9600</v>
      </c>
      <c r="AB2519" s="160">
        <v>0.5</v>
      </c>
      <c r="AC2519" s="164">
        <v>7680</v>
      </c>
      <c r="AD2519" s="202">
        <v>0.4</v>
      </c>
      <c r="AE2519" s="147">
        <v>1920</v>
      </c>
      <c r="AF2519" s="182"/>
      <c r="AH2519" s="34" t="s">
        <v>5496</v>
      </c>
    </row>
    <row r="2520" s="114" customFormat="1" ht="96" spans="1:34">
      <c r="A2520" s="37">
        <v>456</v>
      </c>
      <c r="B2520" s="37" t="s">
        <v>52</v>
      </c>
      <c r="C2520" s="37" t="s">
        <v>5022</v>
      </c>
      <c r="D2520" s="34" t="s">
        <v>5487</v>
      </c>
      <c r="E2520" s="163" t="s">
        <v>5488</v>
      </c>
      <c r="F2520" s="163" t="s">
        <v>5489</v>
      </c>
      <c r="G2520" s="34" t="s">
        <v>114</v>
      </c>
      <c r="H2520" s="166" t="s">
        <v>6499</v>
      </c>
      <c r="I2520" s="163" t="s">
        <v>6313</v>
      </c>
      <c r="J2520" s="163" t="s">
        <v>6313</v>
      </c>
      <c r="K2520" s="163" t="s">
        <v>5492</v>
      </c>
      <c r="L2520" s="163" t="s">
        <v>6500</v>
      </c>
      <c r="M2520" s="167">
        <v>45915</v>
      </c>
      <c r="N2520" s="167" t="s">
        <v>6488</v>
      </c>
      <c r="O2520" s="167" t="s">
        <v>6489</v>
      </c>
      <c r="P2520" s="163">
        <v>5.2</v>
      </c>
      <c r="Q2520" s="174">
        <v>8000</v>
      </c>
      <c r="R2520" s="175">
        <v>0.05263158</v>
      </c>
      <c r="S2520" s="176">
        <v>400</v>
      </c>
      <c r="T2520" s="164">
        <v>4160</v>
      </c>
      <c r="U2520" s="164">
        <v>416</v>
      </c>
      <c r="V2520" s="177">
        <v>0.1</v>
      </c>
      <c r="W2520" s="164">
        <v>2080</v>
      </c>
      <c r="X2520" s="160">
        <v>0.5</v>
      </c>
      <c r="Y2520" s="164">
        <v>1248</v>
      </c>
      <c r="Z2520" s="177">
        <v>0.3</v>
      </c>
      <c r="AA2520" s="164">
        <v>832</v>
      </c>
      <c r="AB2520" s="160">
        <v>0.2</v>
      </c>
      <c r="AC2520" s="164">
        <v>1664</v>
      </c>
      <c r="AD2520" s="202">
        <v>0.4</v>
      </c>
      <c r="AE2520" s="147">
        <v>416</v>
      </c>
      <c r="AF2520" s="182"/>
      <c r="AH2520" s="34" t="s">
        <v>5496</v>
      </c>
    </row>
    <row r="2521" s="114" customFormat="1" ht="72" spans="1:34">
      <c r="A2521" s="37">
        <v>457</v>
      </c>
      <c r="B2521" s="37" t="s">
        <v>52</v>
      </c>
      <c r="C2521" s="37" t="s">
        <v>5022</v>
      </c>
      <c r="D2521" s="34" t="s">
        <v>5487</v>
      </c>
      <c r="E2521" s="163" t="s">
        <v>5488</v>
      </c>
      <c r="F2521" s="163" t="s">
        <v>5489</v>
      </c>
      <c r="G2521" s="34" t="s">
        <v>114</v>
      </c>
      <c r="H2521" s="166" t="s">
        <v>6501</v>
      </c>
      <c r="I2521" s="163" t="s">
        <v>6502</v>
      </c>
      <c r="J2521" s="163" t="s">
        <v>6502</v>
      </c>
      <c r="K2521" s="163" t="s">
        <v>5492</v>
      </c>
      <c r="L2521" s="163" t="s">
        <v>6503</v>
      </c>
      <c r="M2521" s="167">
        <v>45915</v>
      </c>
      <c r="N2521" s="167" t="s">
        <v>6488</v>
      </c>
      <c r="O2521" s="167" t="s">
        <v>6489</v>
      </c>
      <c r="P2521" s="163">
        <v>3.7</v>
      </c>
      <c r="Q2521" s="174">
        <v>8000</v>
      </c>
      <c r="R2521" s="175">
        <v>0.05263158</v>
      </c>
      <c r="S2521" s="176">
        <v>400</v>
      </c>
      <c r="T2521" s="164">
        <v>2960</v>
      </c>
      <c r="U2521" s="164">
        <v>296</v>
      </c>
      <c r="V2521" s="177">
        <v>0.1</v>
      </c>
      <c r="W2521" s="164">
        <v>1480</v>
      </c>
      <c r="X2521" s="160">
        <v>0.5</v>
      </c>
      <c r="Y2521" s="164">
        <v>888</v>
      </c>
      <c r="Z2521" s="177">
        <v>0.3</v>
      </c>
      <c r="AA2521" s="164">
        <v>592</v>
      </c>
      <c r="AB2521" s="160">
        <v>0.2</v>
      </c>
      <c r="AC2521" s="164">
        <v>1184</v>
      </c>
      <c r="AD2521" s="202">
        <v>0.4</v>
      </c>
      <c r="AE2521" s="147">
        <v>296</v>
      </c>
      <c r="AF2521" s="182"/>
      <c r="AH2521" s="34" t="s">
        <v>5496</v>
      </c>
    </row>
    <row r="2522" s="114" customFormat="1" ht="60" spans="1:34">
      <c r="A2522" s="37">
        <v>458</v>
      </c>
      <c r="B2522" s="37" t="s">
        <v>52</v>
      </c>
      <c r="C2522" s="37" t="s">
        <v>5029</v>
      </c>
      <c r="D2522" s="34" t="s">
        <v>5487</v>
      </c>
      <c r="E2522" s="163" t="s">
        <v>5488</v>
      </c>
      <c r="F2522" s="163" t="s">
        <v>5489</v>
      </c>
      <c r="G2522" s="34" t="s">
        <v>114</v>
      </c>
      <c r="H2522" s="166" t="s">
        <v>6504</v>
      </c>
      <c r="I2522" s="163" t="s">
        <v>6505</v>
      </c>
      <c r="J2522" s="163" t="s">
        <v>6505</v>
      </c>
      <c r="K2522" s="163" t="s">
        <v>5492</v>
      </c>
      <c r="L2522" s="163" t="s">
        <v>6506</v>
      </c>
      <c r="M2522" s="167">
        <v>45917</v>
      </c>
      <c r="N2522" s="167" t="s">
        <v>6390</v>
      </c>
      <c r="O2522" s="167" t="s">
        <v>6391</v>
      </c>
      <c r="P2522" s="163">
        <v>105</v>
      </c>
      <c r="Q2522" s="174">
        <v>8000</v>
      </c>
      <c r="R2522" s="175">
        <v>0.06666667</v>
      </c>
      <c r="S2522" s="176">
        <v>520</v>
      </c>
      <c r="T2522" s="164">
        <v>109200</v>
      </c>
      <c r="U2522" s="164">
        <v>10920</v>
      </c>
      <c r="V2522" s="177">
        <v>0.1</v>
      </c>
      <c r="W2522" s="164">
        <v>54600</v>
      </c>
      <c r="X2522" s="160">
        <v>0.5</v>
      </c>
      <c r="Y2522" s="164">
        <v>0</v>
      </c>
      <c r="Z2522" s="177">
        <v>0</v>
      </c>
      <c r="AA2522" s="164">
        <v>54600</v>
      </c>
      <c r="AB2522" s="160">
        <v>0.5</v>
      </c>
      <c r="AC2522" s="164">
        <v>43680</v>
      </c>
      <c r="AD2522" s="202">
        <v>0.4</v>
      </c>
      <c r="AE2522" s="147">
        <v>10920</v>
      </c>
      <c r="AF2522" s="182"/>
      <c r="AH2522" s="34" t="s">
        <v>5496</v>
      </c>
    </row>
    <row r="2523" s="114" customFormat="1" ht="60" spans="1:34">
      <c r="A2523" s="37">
        <v>459</v>
      </c>
      <c r="B2523" s="37" t="s">
        <v>52</v>
      </c>
      <c r="C2523" s="37" t="s">
        <v>5029</v>
      </c>
      <c r="D2523" s="34" t="s">
        <v>5487</v>
      </c>
      <c r="E2523" s="163" t="s">
        <v>5488</v>
      </c>
      <c r="F2523" s="163" t="s">
        <v>5489</v>
      </c>
      <c r="G2523" s="34" t="s">
        <v>114</v>
      </c>
      <c r="H2523" s="166" t="s">
        <v>6507</v>
      </c>
      <c r="I2523" s="163" t="s">
        <v>6508</v>
      </c>
      <c r="J2523" s="163" t="s">
        <v>6508</v>
      </c>
      <c r="K2523" s="163" t="s">
        <v>5492</v>
      </c>
      <c r="L2523" s="163" t="s">
        <v>5813</v>
      </c>
      <c r="M2523" s="167">
        <v>45917</v>
      </c>
      <c r="N2523" s="167" t="s">
        <v>6390</v>
      </c>
      <c r="O2523" s="167" t="s">
        <v>6391</v>
      </c>
      <c r="P2523" s="163">
        <v>23</v>
      </c>
      <c r="Q2523" s="174">
        <v>8000</v>
      </c>
      <c r="R2523" s="175">
        <v>0.06666667</v>
      </c>
      <c r="S2523" s="176">
        <v>520</v>
      </c>
      <c r="T2523" s="164">
        <v>23920</v>
      </c>
      <c r="U2523" s="164">
        <v>2392</v>
      </c>
      <c r="V2523" s="177">
        <v>0.1</v>
      </c>
      <c r="W2523" s="164">
        <v>11960</v>
      </c>
      <c r="X2523" s="160">
        <v>0.5</v>
      </c>
      <c r="Y2523" s="164">
        <v>0</v>
      </c>
      <c r="Z2523" s="177">
        <v>0</v>
      </c>
      <c r="AA2523" s="164">
        <v>11960</v>
      </c>
      <c r="AB2523" s="160">
        <v>0.5</v>
      </c>
      <c r="AC2523" s="164">
        <v>9568</v>
      </c>
      <c r="AD2523" s="202">
        <v>0.4</v>
      </c>
      <c r="AE2523" s="147">
        <v>2392</v>
      </c>
      <c r="AF2523" s="182"/>
      <c r="AH2523" s="34" t="s">
        <v>5496</v>
      </c>
    </row>
    <row r="2524" s="114" customFormat="1" ht="60" spans="1:34">
      <c r="A2524" s="37">
        <v>460</v>
      </c>
      <c r="B2524" s="37" t="s">
        <v>52</v>
      </c>
      <c r="C2524" s="37" t="s">
        <v>5029</v>
      </c>
      <c r="D2524" s="34" t="s">
        <v>5487</v>
      </c>
      <c r="E2524" s="163" t="s">
        <v>5488</v>
      </c>
      <c r="F2524" s="163" t="s">
        <v>5489</v>
      </c>
      <c r="G2524" s="34" t="s">
        <v>114</v>
      </c>
      <c r="H2524" s="166" t="s">
        <v>6509</v>
      </c>
      <c r="I2524" s="163" t="s">
        <v>6510</v>
      </c>
      <c r="J2524" s="163" t="s">
        <v>6510</v>
      </c>
      <c r="K2524" s="163" t="s">
        <v>5492</v>
      </c>
      <c r="L2524" s="163" t="s">
        <v>5578</v>
      </c>
      <c r="M2524" s="167">
        <v>45917</v>
      </c>
      <c r="N2524" s="167" t="s">
        <v>6390</v>
      </c>
      <c r="O2524" s="167" t="s">
        <v>6391</v>
      </c>
      <c r="P2524" s="163">
        <v>22</v>
      </c>
      <c r="Q2524" s="174">
        <v>8000</v>
      </c>
      <c r="R2524" s="175">
        <v>0.06666667</v>
      </c>
      <c r="S2524" s="176">
        <v>520</v>
      </c>
      <c r="T2524" s="164">
        <v>22880</v>
      </c>
      <c r="U2524" s="164">
        <v>2288</v>
      </c>
      <c r="V2524" s="177">
        <v>0.1</v>
      </c>
      <c r="W2524" s="164">
        <v>11440</v>
      </c>
      <c r="X2524" s="160">
        <v>0.5</v>
      </c>
      <c r="Y2524" s="164">
        <v>0</v>
      </c>
      <c r="Z2524" s="177">
        <v>0</v>
      </c>
      <c r="AA2524" s="164">
        <v>11440</v>
      </c>
      <c r="AB2524" s="160">
        <v>0.5</v>
      </c>
      <c r="AC2524" s="164">
        <v>9152</v>
      </c>
      <c r="AD2524" s="202">
        <v>0.4</v>
      </c>
      <c r="AE2524" s="147">
        <v>2288</v>
      </c>
      <c r="AF2524" s="182"/>
      <c r="AH2524" s="34" t="s">
        <v>5496</v>
      </c>
    </row>
    <row r="2525" s="114" customFormat="1" ht="60" spans="1:34">
      <c r="A2525" s="37">
        <v>461</v>
      </c>
      <c r="B2525" s="37" t="s">
        <v>52</v>
      </c>
      <c r="C2525" s="37" t="s">
        <v>5029</v>
      </c>
      <c r="D2525" s="34" t="s">
        <v>5487</v>
      </c>
      <c r="E2525" s="163" t="s">
        <v>5488</v>
      </c>
      <c r="F2525" s="163" t="s">
        <v>5489</v>
      </c>
      <c r="G2525" s="34" t="s">
        <v>114</v>
      </c>
      <c r="H2525" s="166" t="s">
        <v>6511</v>
      </c>
      <c r="I2525" s="163" t="s">
        <v>6512</v>
      </c>
      <c r="J2525" s="163" t="s">
        <v>6512</v>
      </c>
      <c r="K2525" s="163" t="s">
        <v>5492</v>
      </c>
      <c r="L2525" s="163" t="s">
        <v>5813</v>
      </c>
      <c r="M2525" s="167">
        <v>45917</v>
      </c>
      <c r="N2525" s="167" t="s">
        <v>6390</v>
      </c>
      <c r="O2525" s="167" t="s">
        <v>6391</v>
      </c>
      <c r="P2525" s="163">
        <v>55</v>
      </c>
      <c r="Q2525" s="174">
        <v>8000</v>
      </c>
      <c r="R2525" s="175">
        <v>0.06666667</v>
      </c>
      <c r="S2525" s="176">
        <v>520</v>
      </c>
      <c r="T2525" s="164">
        <v>57200</v>
      </c>
      <c r="U2525" s="164">
        <v>5720</v>
      </c>
      <c r="V2525" s="177">
        <v>0.1</v>
      </c>
      <c r="W2525" s="164">
        <v>28600</v>
      </c>
      <c r="X2525" s="160">
        <v>0.5</v>
      </c>
      <c r="Y2525" s="164">
        <v>0</v>
      </c>
      <c r="Z2525" s="177">
        <v>0</v>
      </c>
      <c r="AA2525" s="164">
        <v>28600</v>
      </c>
      <c r="AB2525" s="160">
        <v>0.5</v>
      </c>
      <c r="AC2525" s="164">
        <v>22880</v>
      </c>
      <c r="AD2525" s="202">
        <v>0.4</v>
      </c>
      <c r="AE2525" s="147">
        <v>5720</v>
      </c>
      <c r="AF2525" s="182"/>
      <c r="AH2525" s="34" t="s">
        <v>5496</v>
      </c>
    </row>
    <row r="2526" s="114" customFormat="1" ht="60" spans="1:34">
      <c r="A2526" s="37">
        <v>462</v>
      </c>
      <c r="B2526" s="37" t="s">
        <v>52</v>
      </c>
      <c r="C2526" s="37" t="s">
        <v>5029</v>
      </c>
      <c r="D2526" s="34" t="s">
        <v>5487</v>
      </c>
      <c r="E2526" s="163" t="s">
        <v>5488</v>
      </c>
      <c r="F2526" s="163" t="s">
        <v>5489</v>
      </c>
      <c r="G2526" s="34" t="s">
        <v>114</v>
      </c>
      <c r="H2526" s="166" t="s">
        <v>6513</v>
      </c>
      <c r="I2526" s="163" t="s">
        <v>5571</v>
      </c>
      <c r="J2526" s="163" t="s">
        <v>5571</v>
      </c>
      <c r="K2526" s="163" t="s">
        <v>5492</v>
      </c>
      <c r="L2526" s="163" t="s">
        <v>6514</v>
      </c>
      <c r="M2526" s="167">
        <v>45916</v>
      </c>
      <c r="N2526" s="167" t="s">
        <v>6488</v>
      </c>
      <c r="O2526" s="167" t="s">
        <v>6489</v>
      </c>
      <c r="P2526" s="163">
        <v>253</v>
      </c>
      <c r="Q2526" s="174">
        <v>8000</v>
      </c>
      <c r="R2526" s="175">
        <v>0.06666667</v>
      </c>
      <c r="S2526" s="176">
        <v>520</v>
      </c>
      <c r="T2526" s="164">
        <v>263120</v>
      </c>
      <c r="U2526" s="164">
        <v>26312</v>
      </c>
      <c r="V2526" s="177">
        <v>0.1</v>
      </c>
      <c r="W2526" s="164">
        <v>131560</v>
      </c>
      <c r="X2526" s="160">
        <v>0.5</v>
      </c>
      <c r="Y2526" s="164">
        <v>0</v>
      </c>
      <c r="Z2526" s="177">
        <v>0</v>
      </c>
      <c r="AA2526" s="164">
        <v>131560</v>
      </c>
      <c r="AB2526" s="160">
        <v>0.5</v>
      </c>
      <c r="AC2526" s="164">
        <v>105248</v>
      </c>
      <c r="AD2526" s="202">
        <v>0.4</v>
      </c>
      <c r="AE2526" s="147">
        <v>26312</v>
      </c>
      <c r="AF2526" s="182"/>
      <c r="AH2526" s="34" t="s">
        <v>5496</v>
      </c>
    </row>
    <row r="2527" s="114" customFormat="1" ht="60" spans="1:34">
      <c r="A2527" s="37">
        <v>463</v>
      </c>
      <c r="B2527" s="37" t="s">
        <v>52</v>
      </c>
      <c r="C2527" s="37" t="s">
        <v>5029</v>
      </c>
      <c r="D2527" s="34" t="s">
        <v>5487</v>
      </c>
      <c r="E2527" s="163" t="s">
        <v>5488</v>
      </c>
      <c r="F2527" s="163" t="s">
        <v>5489</v>
      </c>
      <c r="G2527" s="34" t="s">
        <v>114</v>
      </c>
      <c r="H2527" s="166" t="s">
        <v>6515</v>
      </c>
      <c r="I2527" s="163" t="s">
        <v>6516</v>
      </c>
      <c r="J2527" s="163" t="s">
        <v>6516</v>
      </c>
      <c r="K2527" s="163" t="s">
        <v>6517</v>
      </c>
      <c r="L2527" s="163" t="s">
        <v>6171</v>
      </c>
      <c r="M2527" s="167">
        <v>45916</v>
      </c>
      <c r="N2527" s="167" t="s">
        <v>6488</v>
      </c>
      <c r="O2527" s="167" t="s">
        <v>6489</v>
      </c>
      <c r="P2527" s="163">
        <v>79</v>
      </c>
      <c r="Q2527" s="174">
        <v>8000</v>
      </c>
      <c r="R2527" s="175">
        <v>0.08421053</v>
      </c>
      <c r="S2527" s="176">
        <v>640</v>
      </c>
      <c r="T2527" s="164">
        <v>50560</v>
      </c>
      <c r="U2527" s="164">
        <v>5056</v>
      </c>
      <c r="V2527" s="177">
        <v>0.1</v>
      </c>
      <c r="W2527" s="164">
        <v>25280</v>
      </c>
      <c r="X2527" s="160">
        <v>0.5</v>
      </c>
      <c r="Y2527" s="164">
        <v>0</v>
      </c>
      <c r="Z2527" s="177">
        <v>0</v>
      </c>
      <c r="AA2527" s="164">
        <v>25280</v>
      </c>
      <c r="AB2527" s="160">
        <v>0.5</v>
      </c>
      <c r="AC2527" s="164">
        <v>20224</v>
      </c>
      <c r="AD2527" s="202">
        <v>0.4</v>
      </c>
      <c r="AE2527" s="147">
        <v>5056</v>
      </c>
      <c r="AF2527" s="182"/>
      <c r="AH2527" s="34" t="s">
        <v>5496</v>
      </c>
    </row>
    <row r="2528" s="114" customFormat="1" ht="60" spans="1:34">
      <c r="A2528" s="37">
        <v>464</v>
      </c>
      <c r="B2528" s="37" t="s">
        <v>52</v>
      </c>
      <c r="C2528" s="37" t="s">
        <v>5029</v>
      </c>
      <c r="D2528" s="34" t="s">
        <v>5487</v>
      </c>
      <c r="E2528" s="163" t="s">
        <v>5488</v>
      </c>
      <c r="F2528" s="163" t="s">
        <v>5489</v>
      </c>
      <c r="G2528" s="34" t="s">
        <v>114</v>
      </c>
      <c r="H2528" s="166" t="s">
        <v>6518</v>
      </c>
      <c r="I2528" s="163" t="s">
        <v>6059</v>
      </c>
      <c r="J2528" s="163" t="s">
        <v>6059</v>
      </c>
      <c r="K2528" s="163" t="s">
        <v>5492</v>
      </c>
      <c r="L2528" s="163" t="s">
        <v>5916</v>
      </c>
      <c r="M2528" s="167">
        <v>45911</v>
      </c>
      <c r="N2528" s="167" t="s">
        <v>6390</v>
      </c>
      <c r="O2528" s="167" t="s">
        <v>6391</v>
      </c>
      <c r="P2528" s="163">
        <v>30</v>
      </c>
      <c r="Q2528" s="174">
        <v>8000</v>
      </c>
      <c r="R2528" s="175">
        <v>0.08421053</v>
      </c>
      <c r="S2528" s="176">
        <v>640</v>
      </c>
      <c r="T2528" s="164">
        <v>19200</v>
      </c>
      <c r="U2528" s="164">
        <v>1920</v>
      </c>
      <c r="V2528" s="177">
        <v>0.1</v>
      </c>
      <c r="W2528" s="164">
        <v>9600</v>
      </c>
      <c r="X2528" s="160">
        <v>0.5</v>
      </c>
      <c r="Y2528" s="164">
        <v>0</v>
      </c>
      <c r="Z2528" s="177">
        <v>0</v>
      </c>
      <c r="AA2528" s="164">
        <v>9600</v>
      </c>
      <c r="AB2528" s="160">
        <v>0.5</v>
      </c>
      <c r="AC2528" s="164">
        <v>7680</v>
      </c>
      <c r="AD2528" s="202">
        <v>0.4</v>
      </c>
      <c r="AE2528" s="147">
        <v>1920</v>
      </c>
      <c r="AF2528" s="182"/>
      <c r="AH2528" s="34" t="s">
        <v>5496</v>
      </c>
    </row>
    <row r="2529" s="114" customFormat="1" ht="60" spans="1:34">
      <c r="A2529" s="37">
        <v>465</v>
      </c>
      <c r="B2529" s="37" t="s">
        <v>52</v>
      </c>
      <c r="C2529" s="37" t="s">
        <v>5029</v>
      </c>
      <c r="D2529" s="34" t="s">
        <v>5487</v>
      </c>
      <c r="E2529" s="163" t="s">
        <v>5488</v>
      </c>
      <c r="F2529" s="163" t="s">
        <v>5489</v>
      </c>
      <c r="G2529" s="34" t="s">
        <v>114</v>
      </c>
      <c r="H2529" s="166" t="s">
        <v>6519</v>
      </c>
      <c r="I2529" s="163" t="s">
        <v>3803</v>
      </c>
      <c r="J2529" s="163" t="s">
        <v>3803</v>
      </c>
      <c r="K2529" s="163" t="s">
        <v>5492</v>
      </c>
      <c r="L2529" s="163" t="s">
        <v>6330</v>
      </c>
      <c r="M2529" s="167">
        <v>45917</v>
      </c>
      <c r="N2529" s="167" t="s">
        <v>6390</v>
      </c>
      <c r="O2529" s="167" t="s">
        <v>6391</v>
      </c>
      <c r="P2529" s="163">
        <v>30</v>
      </c>
      <c r="Q2529" s="174">
        <v>8000</v>
      </c>
      <c r="R2529" s="175">
        <v>0.06666667</v>
      </c>
      <c r="S2529" s="176">
        <v>520</v>
      </c>
      <c r="T2529" s="164">
        <v>31200</v>
      </c>
      <c r="U2529" s="164">
        <v>3120</v>
      </c>
      <c r="V2529" s="177">
        <v>0.1</v>
      </c>
      <c r="W2529" s="164">
        <v>15600</v>
      </c>
      <c r="X2529" s="160">
        <v>0.5</v>
      </c>
      <c r="Y2529" s="164">
        <v>0</v>
      </c>
      <c r="Z2529" s="177">
        <v>0</v>
      </c>
      <c r="AA2529" s="164">
        <v>15600</v>
      </c>
      <c r="AB2529" s="160">
        <v>0.5</v>
      </c>
      <c r="AC2529" s="164">
        <v>12480</v>
      </c>
      <c r="AD2529" s="202">
        <v>0.4</v>
      </c>
      <c r="AE2529" s="147">
        <v>3120</v>
      </c>
      <c r="AF2529" s="182"/>
      <c r="AH2529" s="34" t="s">
        <v>5496</v>
      </c>
    </row>
    <row r="2530" s="114" customFormat="1" ht="72" spans="1:34">
      <c r="A2530" s="37">
        <v>466</v>
      </c>
      <c r="B2530" s="37" t="s">
        <v>52</v>
      </c>
      <c r="C2530" s="37" t="s">
        <v>5362</v>
      </c>
      <c r="D2530" s="34" t="s">
        <v>5487</v>
      </c>
      <c r="E2530" s="163" t="s">
        <v>5488</v>
      </c>
      <c r="F2530" s="163" t="s">
        <v>5489</v>
      </c>
      <c r="G2530" s="34" t="s">
        <v>114</v>
      </c>
      <c r="H2530" s="166" t="s">
        <v>6520</v>
      </c>
      <c r="I2530" s="163" t="s">
        <v>6521</v>
      </c>
      <c r="J2530" s="163" t="s">
        <v>6521</v>
      </c>
      <c r="K2530" s="163" t="s">
        <v>6522</v>
      </c>
      <c r="L2530" s="163" t="s">
        <v>6523</v>
      </c>
      <c r="M2530" s="167">
        <v>45917</v>
      </c>
      <c r="N2530" s="167" t="s">
        <v>6488</v>
      </c>
      <c r="O2530" s="167" t="s">
        <v>6489</v>
      </c>
      <c r="P2530" s="163">
        <v>15</v>
      </c>
      <c r="Q2530" s="174">
        <v>8000</v>
      </c>
      <c r="R2530" s="175">
        <v>0.06666667</v>
      </c>
      <c r="S2530" s="176">
        <v>520</v>
      </c>
      <c r="T2530" s="164">
        <v>15600</v>
      </c>
      <c r="U2530" s="164">
        <v>1560</v>
      </c>
      <c r="V2530" s="177">
        <v>0.1</v>
      </c>
      <c r="W2530" s="164">
        <v>7800</v>
      </c>
      <c r="X2530" s="160">
        <v>0.5</v>
      </c>
      <c r="Y2530" s="164">
        <v>4680</v>
      </c>
      <c r="Z2530" s="177">
        <v>0.3</v>
      </c>
      <c r="AA2530" s="164">
        <v>3120</v>
      </c>
      <c r="AB2530" s="160">
        <v>0.2</v>
      </c>
      <c r="AC2530" s="164">
        <v>6240</v>
      </c>
      <c r="AD2530" s="202">
        <v>0.4</v>
      </c>
      <c r="AE2530" s="147">
        <v>1560</v>
      </c>
      <c r="AF2530" s="182"/>
      <c r="AH2530" s="34" t="s">
        <v>5496</v>
      </c>
    </row>
    <row r="2531" s="114" customFormat="1" ht="60" spans="1:34">
      <c r="A2531" s="37">
        <v>467</v>
      </c>
      <c r="B2531" s="37" t="s">
        <v>52</v>
      </c>
      <c r="C2531" s="37" t="s">
        <v>5362</v>
      </c>
      <c r="D2531" s="34" t="s">
        <v>5487</v>
      </c>
      <c r="E2531" s="163" t="s">
        <v>5488</v>
      </c>
      <c r="F2531" s="163" t="s">
        <v>5489</v>
      </c>
      <c r="G2531" s="34" t="s">
        <v>114</v>
      </c>
      <c r="H2531" s="166" t="s">
        <v>6524</v>
      </c>
      <c r="I2531" s="163" t="s">
        <v>6112</v>
      </c>
      <c r="J2531" s="163" t="s">
        <v>6112</v>
      </c>
      <c r="K2531" s="163" t="s">
        <v>5492</v>
      </c>
      <c r="L2531" s="163" t="s">
        <v>6525</v>
      </c>
      <c r="M2531" s="167">
        <v>45917</v>
      </c>
      <c r="N2531" s="167" t="s">
        <v>6488</v>
      </c>
      <c r="O2531" s="167" t="s">
        <v>6489</v>
      </c>
      <c r="P2531" s="163">
        <v>10.5</v>
      </c>
      <c r="Q2531" s="174">
        <v>8000</v>
      </c>
      <c r="R2531" s="175">
        <v>0.06666667</v>
      </c>
      <c r="S2531" s="176">
        <v>520</v>
      </c>
      <c r="T2531" s="164">
        <v>10920</v>
      </c>
      <c r="U2531" s="164">
        <v>1092</v>
      </c>
      <c r="V2531" s="177">
        <v>0.1</v>
      </c>
      <c r="W2531" s="164">
        <v>5460</v>
      </c>
      <c r="X2531" s="160">
        <v>0.5</v>
      </c>
      <c r="Y2531" s="164">
        <v>3276</v>
      </c>
      <c r="Z2531" s="177">
        <v>0.3</v>
      </c>
      <c r="AA2531" s="164">
        <v>2184</v>
      </c>
      <c r="AB2531" s="160">
        <v>0.2</v>
      </c>
      <c r="AC2531" s="164">
        <v>4368</v>
      </c>
      <c r="AD2531" s="202">
        <v>0.4</v>
      </c>
      <c r="AE2531" s="147">
        <v>1092</v>
      </c>
      <c r="AF2531" s="182"/>
      <c r="AH2531" s="34" t="s">
        <v>5496</v>
      </c>
    </row>
    <row r="2532" s="114" customFormat="1" ht="60" spans="1:34">
      <c r="A2532" s="37">
        <v>468</v>
      </c>
      <c r="B2532" s="37" t="s">
        <v>52</v>
      </c>
      <c r="C2532" s="37" t="s">
        <v>5362</v>
      </c>
      <c r="D2532" s="34" t="s">
        <v>5487</v>
      </c>
      <c r="E2532" s="163" t="s">
        <v>5488</v>
      </c>
      <c r="F2532" s="163" t="s">
        <v>5489</v>
      </c>
      <c r="G2532" s="34" t="s">
        <v>114</v>
      </c>
      <c r="H2532" s="166" t="s">
        <v>6526</v>
      </c>
      <c r="I2532" s="163" t="s">
        <v>6527</v>
      </c>
      <c r="J2532" s="163" t="s">
        <v>6527</v>
      </c>
      <c r="K2532" s="163" t="s">
        <v>5492</v>
      </c>
      <c r="L2532" s="163" t="s">
        <v>6528</v>
      </c>
      <c r="M2532" s="167">
        <v>45917</v>
      </c>
      <c r="N2532" s="167" t="s">
        <v>6488</v>
      </c>
      <c r="O2532" s="167" t="s">
        <v>6489</v>
      </c>
      <c r="P2532" s="163">
        <v>7</v>
      </c>
      <c r="Q2532" s="174">
        <v>8000</v>
      </c>
      <c r="R2532" s="175">
        <v>0.06666667</v>
      </c>
      <c r="S2532" s="176">
        <v>520</v>
      </c>
      <c r="T2532" s="164">
        <v>7280</v>
      </c>
      <c r="U2532" s="164">
        <v>728</v>
      </c>
      <c r="V2532" s="177">
        <v>0.1</v>
      </c>
      <c r="W2532" s="164">
        <v>3640</v>
      </c>
      <c r="X2532" s="160">
        <v>0.5</v>
      </c>
      <c r="Y2532" s="164">
        <v>2184</v>
      </c>
      <c r="Z2532" s="177">
        <v>0.3</v>
      </c>
      <c r="AA2532" s="164">
        <v>1456</v>
      </c>
      <c r="AB2532" s="160">
        <v>0.2</v>
      </c>
      <c r="AC2532" s="164">
        <v>2912</v>
      </c>
      <c r="AD2532" s="202">
        <v>0.4</v>
      </c>
      <c r="AE2532" s="147">
        <v>728</v>
      </c>
      <c r="AF2532" s="182"/>
      <c r="AH2532" s="34" t="s">
        <v>5496</v>
      </c>
    </row>
    <row r="2533" s="114" customFormat="1" ht="60" spans="1:34">
      <c r="A2533" s="37">
        <v>469</v>
      </c>
      <c r="B2533" s="37" t="s">
        <v>52</v>
      </c>
      <c r="C2533" s="37" t="s">
        <v>5029</v>
      </c>
      <c r="D2533" s="34" t="s">
        <v>5487</v>
      </c>
      <c r="E2533" s="163" t="s">
        <v>5488</v>
      </c>
      <c r="F2533" s="163" t="s">
        <v>5489</v>
      </c>
      <c r="G2533" s="34" t="s">
        <v>114</v>
      </c>
      <c r="H2533" s="166" t="s">
        <v>6529</v>
      </c>
      <c r="I2533" s="163" t="s">
        <v>5939</v>
      </c>
      <c r="J2533" s="163" t="s">
        <v>5939</v>
      </c>
      <c r="K2533" s="163" t="s">
        <v>5492</v>
      </c>
      <c r="L2533" s="163" t="s">
        <v>5616</v>
      </c>
      <c r="M2533" s="167">
        <v>45917</v>
      </c>
      <c r="N2533" s="167" t="s">
        <v>6390</v>
      </c>
      <c r="O2533" s="167" t="s">
        <v>6391</v>
      </c>
      <c r="P2533" s="163">
        <v>16</v>
      </c>
      <c r="Q2533" s="174">
        <v>8000</v>
      </c>
      <c r="R2533" s="175">
        <v>0.06666667</v>
      </c>
      <c r="S2533" s="176">
        <v>520</v>
      </c>
      <c r="T2533" s="164">
        <v>16640</v>
      </c>
      <c r="U2533" s="164">
        <v>1664</v>
      </c>
      <c r="V2533" s="177">
        <v>0.1</v>
      </c>
      <c r="W2533" s="164">
        <v>8320</v>
      </c>
      <c r="X2533" s="160">
        <v>0.5</v>
      </c>
      <c r="Y2533" s="164">
        <v>0</v>
      </c>
      <c r="Z2533" s="177">
        <v>0</v>
      </c>
      <c r="AA2533" s="164">
        <v>8320</v>
      </c>
      <c r="AB2533" s="160">
        <v>0.5</v>
      </c>
      <c r="AC2533" s="164">
        <v>6656</v>
      </c>
      <c r="AD2533" s="202">
        <v>0.4</v>
      </c>
      <c r="AE2533" s="147">
        <v>1664</v>
      </c>
      <c r="AF2533" s="182"/>
      <c r="AH2533" s="34" t="s">
        <v>5496</v>
      </c>
    </row>
    <row r="2534" s="114" customFormat="1" ht="60" spans="1:34">
      <c r="A2534" s="37">
        <v>470</v>
      </c>
      <c r="B2534" s="37" t="s">
        <v>52</v>
      </c>
      <c r="C2534" s="37" t="s">
        <v>5029</v>
      </c>
      <c r="D2534" s="34" t="s">
        <v>5487</v>
      </c>
      <c r="E2534" s="163" t="s">
        <v>5488</v>
      </c>
      <c r="F2534" s="163" t="s">
        <v>5489</v>
      </c>
      <c r="G2534" s="34" t="s">
        <v>114</v>
      </c>
      <c r="H2534" s="166" t="s">
        <v>6530</v>
      </c>
      <c r="I2534" s="163" t="s">
        <v>6363</v>
      </c>
      <c r="J2534" s="163" t="s">
        <v>6363</v>
      </c>
      <c r="K2534" s="163" t="s">
        <v>5492</v>
      </c>
      <c r="L2534" s="163" t="s">
        <v>5524</v>
      </c>
      <c r="M2534" s="167">
        <v>45917</v>
      </c>
      <c r="N2534" s="167" t="s">
        <v>6390</v>
      </c>
      <c r="O2534" s="167" t="s">
        <v>6391</v>
      </c>
      <c r="P2534" s="163">
        <v>122</v>
      </c>
      <c r="Q2534" s="174">
        <v>8000</v>
      </c>
      <c r="R2534" s="175">
        <v>0.06666667</v>
      </c>
      <c r="S2534" s="176">
        <v>520</v>
      </c>
      <c r="T2534" s="164">
        <v>126880</v>
      </c>
      <c r="U2534" s="164">
        <v>12688</v>
      </c>
      <c r="V2534" s="177">
        <v>0.1</v>
      </c>
      <c r="W2534" s="164">
        <v>63440</v>
      </c>
      <c r="X2534" s="160">
        <v>0.5</v>
      </c>
      <c r="Y2534" s="164">
        <v>0</v>
      </c>
      <c r="Z2534" s="177">
        <v>0</v>
      </c>
      <c r="AA2534" s="164">
        <v>63440</v>
      </c>
      <c r="AB2534" s="160">
        <v>0.5</v>
      </c>
      <c r="AC2534" s="164">
        <v>50752</v>
      </c>
      <c r="AD2534" s="202">
        <v>0.4</v>
      </c>
      <c r="AE2534" s="147">
        <v>12688</v>
      </c>
      <c r="AF2534" s="182"/>
      <c r="AH2534" s="34" t="s">
        <v>5496</v>
      </c>
    </row>
    <row r="2535" s="114" customFormat="1" ht="60" spans="1:34">
      <c r="A2535" s="37">
        <v>471</v>
      </c>
      <c r="B2535" s="37" t="s">
        <v>52</v>
      </c>
      <c r="C2535" s="37" t="s">
        <v>5362</v>
      </c>
      <c r="D2535" s="34" t="s">
        <v>5487</v>
      </c>
      <c r="E2535" s="163" t="s">
        <v>5488</v>
      </c>
      <c r="F2535" s="163" t="s">
        <v>5489</v>
      </c>
      <c r="G2535" s="34" t="s">
        <v>114</v>
      </c>
      <c r="H2535" s="166" t="s">
        <v>6531</v>
      </c>
      <c r="I2535" s="163" t="s">
        <v>6532</v>
      </c>
      <c r="J2535" s="163" t="s">
        <v>6532</v>
      </c>
      <c r="K2535" s="163" t="s">
        <v>5492</v>
      </c>
      <c r="L2535" s="163" t="s">
        <v>6533</v>
      </c>
      <c r="M2535" s="167">
        <v>45917</v>
      </c>
      <c r="N2535" s="167" t="s">
        <v>6390</v>
      </c>
      <c r="O2535" s="167" t="s">
        <v>6391</v>
      </c>
      <c r="P2535" s="163">
        <v>7.5</v>
      </c>
      <c r="Q2535" s="174">
        <v>8000</v>
      </c>
      <c r="R2535" s="175">
        <v>0.06666667</v>
      </c>
      <c r="S2535" s="176">
        <v>520</v>
      </c>
      <c r="T2535" s="164">
        <v>7800</v>
      </c>
      <c r="U2535" s="164">
        <v>780</v>
      </c>
      <c r="V2535" s="177">
        <v>0.1</v>
      </c>
      <c r="W2535" s="164">
        <v>3900</v>
      </c>
      <c r="X2535" s="160">
        <v>0.5</v>
      </c>
      <c r="Y2535" s="164">
        <v>2340</v>
      </c>
      <c r="Z2535" s="177">
        <v>0.3</v>
      </c>
      <c r="AA2535" s="164">
        <v>1560</v>
      </c>
      <c r="AB2535" s="160">
        <v>0.2</v>
      </c>
      <c r="AC2535" s="164">
        <v>3120</v>
      </c>
      <c r="AD2535" s="202">
        <v>0.4</v>
      </c>
      <c r="AE2535" s="147">
        <v>780</v>
      </c>
      <c r="AF2535" s="182"/>
      <c r="AH2535" s="34" t="s">
        <v>5496</v>
      </c>
    </row>
    <row r="2536" s="114" customFormat="1" ht="60" spans="1:34">
      <c r="A2536" s="37">
        <v>472</v>
      </c>
      <c r="B2536" s="37" t="s">
        <v>52</v>
      </c>
      <c r="C2536" s="37" t="s">
        <v>5362</v>
      </c>
      <c r="D2536" s="34" t="s">
        <v>5487</v>
      </c>
      <c r="E2536" s="163" t="s">
        <v>5488</v>
      </c>
      <c r="F2536" s="163" t="s">
        <v>5489</v>
      </c>
      <c r="G2536" s="34" t="s">
        <v>114</v>
      </c>
      <c r="H2536" s="166" t="s">
        <v>6534</v>
      </c>
      <c r="I2536" s="163" t="s">
        <v>6535</v>
      </c>
      <c r="J2536" s="163" t="s">
        <v>6535</v>
      </c>
      <c r="K2536" s="163" t="s">
        <v>5492</v>
      </c>
      <c r="L2536" s="163" t="s">
        <v>6536</v>
      </c>
      <c r="M2536" s="167">
        <v>45917</v>
      </c>
      <c r="N2536" s="167" t="s">
        <v>6390</v>
      </c>
      <c r="O2536" s="167" t="s">
        <v>6391</v>
      </c>
      <c r="P2536" s="163">
        <v>4.3</v>
      </c>
      <c r="Q2536" s="174">
        <v>8000</v>
      </c>
      <c r="R2536" s="175">
        <v>0.05</v>
      </c>
      <c r="S2536" s="176">
        <v>400</v>
      </c>
      <c r="T2536" s="164">
        <v>1720</v>
      </c>
      <c r="U2536" s="164">
        <v>172</v>
      </c>
      <c r="V2536" s="177">
        <v>0.1</v>
      </c>
      <c r="W2536" s="164">
        <v>860</v>
      </c>
      <c r="X2536" s="160">
        <v>0.5</v>
      </c>
      <c r="Y2536" s="164">
        <v>516</v>
      </c>
      <c r="Z2536" s="177">
        <v>0.3</v>
      </c>
      <c r="AA2536" s="164">
        <v>344</v>
      </c>
      <c r="AB2536" s="160">
        <v>0.2</v>
      </c>
      <c r="AC2536" s="164">
        <v>688</v>
      </c>
      <c r="AD2536" s="202">
        <v>0.4</v>
      </c>
      <c r="AE2536" s="147">
        <v>172</v>
      </c>
      <c r="AF2536" s="182"/>
      <c r="AH2536" s="34" t="s">
        <v>5496</v>
      </c>
    </row>
    <row r="2537" s="114" customFormat="1" ht="60" spans="1:34">
      <c r="A2537" s="37">
        <v>473</v>
      </c>
      <c r="B2537" s="37" t="s">
        <v>52</v>
      </c>
      <c r="C2537" s="37" t="s">
        <v>5029</v>
      </c>
      <c r="D2537" s="34" t="s">
        <v>5487</v>
      </c>
      <c r="E2537" s="163" t="s">
        <v>5488</v>
      </c>
      <c r="F2537" s="163" t="s">
        <v>5489</v>
      </c>
      <c r="G2537" s="34" t="s">
        <v>114</v>
      </c>
      <c r="H2537" s="166" t="s">
        <v>6537</v>
      </c>
      <c r="I2537" s="163" t="s">
        <v>6538</v>
      </c>
      <c r="J2537" s="163" t="s">
        <v>6538</v>
      </c>
      <c r="K2537" s="163" t="s">
        <v>5492</v>
      </c>
      <c r="L2537" s="163" t="s">
        <v>6539</v>
      </c>
      <c r="M2537" s="167">
        <v>45917</v>
      </c>
      <c r="N2537" s="167" t="s">
        <v>6390</v>
      </c>
      <c r="O2537" s="167" t="s">
        <v>6391</v>
      </c>
      <c r="P2537" s="163">
        <v>121</v>
      </c>
      <c r="Q2537" s="174">
        <v>8000</v>
      </c>
      <c r="R2537" s="175">
        <v>0.06666667</v>
      </c>
      <c r="S2537" s="176">
        <v>520</v>
      </c>
      <c r="T2537" s="164">
        <v>125840</v>
      </c>
      <c r="U2537" s="164">
        <v>12584</v>
      </c>
      <c r="V2537" s="177">
        <v>0.1</v>
      </c>
      <c r="W2537" s="164">
        <v>62920</v>
      </c>
      <c r="X2537" s="160">
        <v>0.5</v>
      </c>
      <c r="Y2537" s="164">
        <v>0</v>
      </c>
      <c r="Z2537" s="177">
        <v>0</v>
      </c>
      <c r="AA2537" s="164">
        <v>62920</v>
      </c>
      <c r="AB2537" s="160">
        <v>0.5</v>
      </c>
      <c r="AC2537" s="164">
        <v>50336</v>
      </c>
      <c r="AD2537" s="202">
        <v>0.4</v>
      </c>
      <c r="AE2537" s="147">
        <v>12584</v>
      </c>
      <c r="AF2537" s="182"/>
      <c r="AH2537" s="34" t="s">
        <v>5496</v>
      </c>
    </row>
    <row r="2538" s="114" customFormat="1" ht="60" spans="1:34">
      <c r="A2538" s="37">
        <v>474</v>
      </c>
      <c r="B2538" s="37" t="s">
        <v>52</v>
      </c>
      <c r="C2538" s="37" t="s">
        <v>5029</v>
      </c>
      <c r="D2538" s="34" t="s">
        <v>5487</v>
      </c>
      <c r="E2538" s="163" t="s">
        <v>5488</v>
      </c>
      <c r="F2538" s="163" t="s">
        <v>5489</v>
      </c>
      <c r="G2538" s="34" t="s">
        <v>114</v>
      </c>
      <c r="H2538" s="166" t="s">
        <v>6540</v>
      </c>
      <c r="I2538" s="163" t="s">
        <v>6541</v>
      </c>
      <c r="J2538" s="163" t="s">
        <v>6541</v>
      </c>
      <c r="K2538" s="163" t="s">
        <v>5492</v>
      </c>
      <c r="L2538" s="163" t="s">
        <v>5813</v>
      </c>
      <c r="M2538" s="167">
        <v>45917</v>
      </c>
      <c r="N2538" s="167" t="s">
        <v>6390</v>
      </c>
      <c r="O2538" s="167" t="s">
        <v>6391</v>
      </c>
      <c r="P2538" s="163">
        <v>55</v>
      </c>
      <c r="Q2538" s="174">
        <v>8000</v>
      </c>
      <c r="R2538" s="175">
        <v>0.08421053</v>
      </c>
      <c r="S2538" s="176">
        <v>640</v>
      </c>
      <c r="T2538" s="164">
        <v>35200</v>
      </c>
      <c r="U2538" s="164">
        <v>3520</v>
      </c>
      <c r="V2538" s="177">
        <v>0.1</v>
      </c>
      <c r="W2538" s="164">
        <v>17600</v>
      </c>
      <c r="X2538" s="160">
        <v>0.5</v>
      </c>
      <c r="Y2538" s="164">
        <v>0</v>
      </c>
      <c r="Z2538" s="177">
        <v>0</v>
      </c>
      <c r="AA2538" s="164">
        <v>17600</v>
      </c>
      <c r="AB2538" s="160">
        <v>0.5</v>
      </c>
      <c r="AC2538" s="164">
        <v>14080</v>
      </c>
      <c r="AD2538" s="202">
        <v>0.4</v>
      </c>
      <c r="AE2538" s="147">
        <v>3520</v>
      </c>
      <c r="AF2538" s="182"/>
      <c r="AH2538" s="34" t="s">
        <v>5496</v>
      </c>
    </row>
    <row r="2539" s="114" customFormat="1" ht="108" spans="1:34">
      <c r="A2539" s="37">
        <v>475</v>
      </c>
      <c r="B2539" s="37" t="s">
        <v>52</v>
      </c>
      <c r="C2539" s="37" t="s">
        <v>5362</v>
      </c>
      <c r="D2539" s="34" t="s">
        <v>5487</v>
      </c>
      <c r="E2539" s="163" t="s">
        <v>5488</v>
      </c>
      <c r="F2539" s="163" t="s">
        <v>5489</v>
      </c>
      <c r="G2539" s="34" t="s">
        <v>114</v>
      </c>
      <c r="H2539" s="166" t="s">
        <v>6542</v>
      </c>
      <c r="I2539" s="163" t="s">
        <v>6543</v>
      </c>
      <c r="J2539" s="163" t="s">
        <v>6543</v>
      </c>
      <c r="K2539" s="163" t="s">
        <v>5492</v>
      </c>
      <c r="L2539" s="163" t="s">
        <v>6544</v>
      </c>
      <c r="M2539" s="167">
        <v>45918</v>
      </c>
      <c r="N2539" s="167" t="s">
        <v>6390</v>
      </c>
      <c r="O2539" s="167" t="s">
        <v>6391</v>
      </c>
      <c r="P2539" s="163">
        <v>25</v>
      </c>
      <c r="Q2539" s="174">
        <v>8000</v>
      </c>
      <c r="R2539" s="175">
        <v>0.06666667</v>
      </c>
      <c r="S2539" s="176">
        <v>520</v>
      </c>
      <c r="T2539" s="164">
        <v>26000</v>
      </c>
      <c r="U2539" s="164">
        <v>2600</v>
      </c>
      <c r="V2539" s="177">
        <v>0.1</v>
      </c>
      <c r="W2539" s="164">
        <v>13000</v>
      </c>
      <c r="X2539" s="160">
        <v>0.5</v>
      </c>
      <c r="Y2539" s="164">
        <v>7800</v>
      </c>
      <c r="Z2539" s="177">
        <v>0.3</v>
      </c>
      <c r="AA2539" s="164">
        <v>5200</v>
      </c>
      <c r="AB2539" s="160">
        <v>0.2</v>
      </c>
      <c r="AC2539" s="164">
        <v>10400</v>
      </c>
      <c r="AD2539" s="202">
        <v>0.4</v>
      </c>
      <c r="AE2539" s="147">
        <v>2600</v>
      </c>
      <c r="AF2539" s="182"/>
      <c r="AH2539" s="34" t="s">
        <v>5496</v>
      </c>
    </row>
    <row r="2540" s="114" customFormat="1" ht="60" spans="1:34">
      <c r="A2540" s="37">
        <v>476</v>
      </c>
      <c r="B2540" s="37" t="s">
        <v>52</v>
      </c>
      <c r="C2540" s="37" t="s">
        <v>5029</v>
      </c>
      <c r="D2540" s="34" t="s">
        <v>5487</v>
      </c>
      <c r="E2540" s="163" t="s">
        <v>5488</v>
      </c>
      <c r="F2540" s="163" t="s">
        <v>5489</v>
      </c>
      <c r="G2540" s="34" t="s">
        <v>114</v>
      </c>
      <c r="H2540" s="166" t="s">
        <v>6545</v>
      </c>
      <c r="I2540" s="163" t="s">
        <v>5691</v>
      </c>
      <c r="J2540" s="163" t="s">
        <v>5691</v>
      </c>
      <c r="K2540" s="163" t="s">
        <v>5492</v>
      </c>
      <c r="L2540" s="163" t="s">
        <v>5813</v>
      </c>
      <c r="M2540" s="167">
        <v>45917</v>
      </c>
      <c r="N2540" s="167" t="s">
        <v>6390</v>
      </c>
      <c r="O2540" s="167" t="s">
        <v>6391</v>
      </c>
      <c r="P2540" s="163">
        <v>25</v>
      </c>
      <c r="Q2540" s="174">
        <v>8000</v>
      </c>
      <c r="R2540" s="175">
        <v>0.06666667</v>
      </c>
      <c r="S2540" s="176">
        <v>520</v>
      </c>
      <c r="T2540" s="164">
        <v>26000</v>
      </c>
      <c r="U2540" s="164">
        <v>2600</v>
      </c>
      <c r="V2540" s="177">
        <v>0.1</v>
      </c>
      <c r="W2540" s="164">
        <v>13000</v>
      </c>
      <c r="X2540" s="160">
        <v>0.5</v>
      </c>
      <c r="Y2540" s="164">
        <v>0</v>
      </c>
      <c r="Z2540" s="177">
        <v>0</v>
      </c>
      <c r="AA2540" s="164">
        <v>13000</v>
      </c>
      <c r="AB2540" s="160">
        <v>0.5</v>
      </c>
      <c r="AC2540" s="164">
        <v>10400</v>
      </c>
      <c r="AD2540" s="202">
        <v>0.4</v>
      </c>
      <c r="AE2540" s="147">
        <v>2600</v>
      </c>
      <c r="AF2540" s="182"/>
      <c r="AH2540" s="34" t="s">
        <v>5496</v>
      </c>
    </row>
    <row r="2541" s="114" customFormat="1" ht="60" spans="1:34">
      <c r="A2541" s="37">
        <v>477</v>
      </c>
      <c r="B2541" s="37" t="s">
        <v>52</v>
      </c>
      <c r="C2541" s="37" t="s">
        <v>5029</v>
      </c>
      <c r="D2541" s="34" t="s">
        <v>5487</v>
      </c>
      <c r="E2541" s="163" t="s">
        <v>5488</v>
      </c>
      <c r="F2541" s="163" t="s">
        <v>5489</v>
      </c>
      <c r="G2541" s="34" t="s">
        <v>114</v>
      </c>
      <c r="H2541" s="166" t="s">
        <v>6546</v>
      </c>
      <c r="I2541" s="163" t="s">
        <v>6170</v>
      </c>
      <c r="J2541" s="163" t="s">
        <v>6170</v>
      </c>
      <c r="K2541" s="163" t="s">
        <v>5492</v>
      </c>
      <c r="L2541" s="163" t="s">
        <v>6171</v>
      </c>
      <c r="M2541" s="167">
        <v>45917</v>
      </c>
      <c r="N2541" s="167" t="s">
        <v>6390</v>
      </c>
      <c r="O2541" s="167" t="s">
        <v>6391</v>
      </c>
      <c r="P2541" s="163">
        <v>72</v>
      </c>
      <c r="Q2541" s="174">
        <v>8000</v>
      </c>
      <c r="R2541" s="175">
        <v>0.06666667</v>
      </c>
      <c r="S2541" s="176">
        <v>520</v>
      </c>
      <c r="T2541" s="164">
        <v>74880</v>
      </c>
      <c r="U2541" s="164">
        <v>7488</v>
      </c>
      <c r="V2541" s="177">
        <v>0.1</v>
      </c>
      <c r="W2541" s="164">
        <v>37440</v>
      </c>
      <c r="X2541" s="160">
        <v>0.5</v>
      </c>
      <c r="Y2541" s="164">
        <v>0</v>
      </c>
      <c r="Z2541" s="177">
        <v>0</v>
      </c>
      <c r="AA2541" s="164">
        <v>37440</v>
      </c>
      <c r="AB2541" s="160">
        <v>0.5</v>
      </c>
      <c r="AC2541" s="164">
        <v>29952</v>
      </c>
      <c r="AD2541" s="202">
        <v>0.4</v>
      </c>
      <c r="AE2541" s="147">
        <v>7488</v>
      </c>
      <c r="AF2541" s="182"/>
      <c r="AH2541" s="34" t="s">
        <v>5496</v>
      </c>
    </row>
    <row r="2542" s="114" customFormat="1" ht="60" spans="1:34">
      <c r="A2542" s="37">
        <v>478</v>
      </c>
      <c r="B2542" s="37" t="s">
        <v>52</v>
      </c>
      <c r="C2542" s="37" t="s">
        <v>5029</v>
      </c>
      <c r="D2542" s="34" t="s">
        <v>5487</v>
      </c>
      <c r="E2542" s="163" t="s">
        <v>5488</v>
      </c>
      <c r="F2542" s="163" t="s">
        <v>5489</v>
      </c>
      <c r="G2542" s="34" t="s">
        <v>114</v>
      </c>
      <c r="H2542" s="166" t="s">
        <v>6547</v>
      </c>
      <c r="I2542" s="163" t="s">
        <v>6211</v>
      </c>
      <c r="J2542" s="163" t="s">
        <v>6211</v>
      </c>
      <c r="K2542" s="163" t="s">
        <v>5492</v>
      </c>
      <c r="L2542" s="163" t="s">
        <v>5616</v>
      </c>
      <c r="M2542" s="167">
        <v>45917</v>
      </c>
      <c r="N2542" s="167" t="s">
        <v>6390</v>
      </c>
      <c r="O2542" s="167" t="s">
        <v>6391</v>
      </c>
      <c r="P2542" s="163">
        <v>10</v>
      </c>
      <c r="Q2542" s="174">
        <v>8000</v>
      </c>
      <c r="R2542" s="175">
        <v>0.06666667</v>
      </c>
      <c r="S2542" s="176">
        <v>520</v>
      </c>
      <c r="T2542" s="164">
        <v>10400</v>
      </c>
      <c r="U2542" s="164">
        <v>1040</v>
      </c>
      <c r="V2542" s="177">
        <v>0.1</v>
      </c>
      <c r="W2542" s="164">
        <v>5200</v>
      </c>
      <c r="X2542" s="160">
        <v>0.5</v>
      </c>
      <c r="Y2542" s="164">
        <v>0</v>
      </c>
      <c r="Z2542" s="177">
        <v>0</v>
      </c>
      <c r="AA2542" s="164">
        <v>5200</v>
      </c>
      <c r="AB2542" s="160">
        <v>0.5</v>
      </c>
      <c r="AC2542" s="164">
        <v>4160</v>
      </c>
      <c r="AD2542" s="202">
        <v>0.4</v>
      </c>
      <c r="AE2542" s="147">
        <v>1040</v>
      </c>
      <c r="AF2542" s="182"/>
      <c r="AH2542" s="34" t="s">
        <v>5496</v>
      </c>
    </row>
    <row r="2543" s="114" customFormat="1" ht="60" spans="1:34">
      <c r="A2543" s="37">
        <v>479</v>
      </c>
      <c r="B2543" s="37" t="s">
        <v>52</v>
      </c>
      <c r="C2543" s="37" t="s">
        <v>5029</v>
      </c>
      <c r="D2543" s="34" t="s">
        <v>5487</v>
      </c>
      <c r="E2543" s="163" t="s">
        <v>5488</v>
      </c>
      <c r="F2543" s="163" t="s">
        <v>5489</v>
      </c>
      <c r="G2543" s="34" t="s">
        <v>114</v>
      </c>
      <c r="H2543" s="166" t="s">
        <v>6548</v>
      </c>
      <c r="I2543" s="163" t="s">
        <v>5915</v>
      </c>
      <c r="J2543" s="163" t="s">
        <v>5915</v>
      </c>
      <c r="K2543" s="163" t="s">
        <v>5492</v>
      </c>
      <c r="L2543" s="163" t="s">
        <v>6330</v>
      </c>
      <c r="M2543" s="167">
        <v>45917</v>
      </c>
      <c r="N2543" s="167" t="s">
        <v>6390</v>
      </c>
      <c r="O2543" s="167" t="s">
        <v>6391</v>
      </c>
      <c r="P2543" s="163">
        <v>110</v>
      </c>
      <c r="Q2543" s="174">
        <v>8000</v>
      </c>
      <c r="R2543" s="175">
        <v>0.06666667</v>
      </c>
      <c r="S2543" s="176">
        <v>520</v>
      </c>
      <c r="T2543" s="164">
        <v>114400</v>
      </c>
      <c r="U2543" s="164">
        <v>11440</v>
      </c>
      <c r="V2543" s="177">
        <v>0.1</v>
      </c>
      <c r="W2543" s="164">
        <v>57200</v>
      </c>
      <c r="X2543" s="160">
        <v>0.5</v>
      </c>
      <c r="Y2543" s="164">
        <v>0</v>
      </c>
      <c r="Z2543" s="177">
        <v>0</v>
      </c>
      <c r="AA2543" s="164">
        <v>57200</v>
      </c>
      <c r="AB2543" s="160">
        <v>0.5</v>
      </c>
      <c r="AC2543" s="164">
        <v>45760</v>
      </c>
      <c r="AD2543" s="202">
        <v>0.4</v>
      </c>
      <c r="AE2543" s="147">
        <v>11440</v>
      </c>
      <c r="AF2543" s="182"/>
      <c r="AH2543" s="34" t="s">
        <v>5496</v>
      </c>
    </row>
    <row r="2544" s="114" customFormat="1" ht="60" spans="1:34">
      <c r="A2544" s="37">
        <v>480</v>
      </c>
      <c r="B2544" s="37" t="s">
        <v>52</v>
      </c>
      <c r="C2544" s="37" t="s">
        <v>5029</v>
      </c>
      <c r="D2544" s="34" t="s">
        <v>5487</v>
      </c>
      <c r="E2544" s="163" t="s">
        <v>5488</v>
      </c>
      <c r="F2544" s="163" t="s">
        <v>5489</v>
      </c>
      <c r="G2544" s="34" t="s">
        <v>114</v>
      </c>
      <c r="H2544" s="166" t="s">
        <v>6549</v>
      </c>
      <c r="I2544" s="163" t="s">
        <v>6550</v>
      </c>
      <c r="J2544" s="163" t="s">
        <v>6550</v>
      </c>
      <c r="K2544" s="163" t="s">
        <v>5912</v>
      </c>
      <c r="L2544" s="163" t="s">
        <v>5749</v>
      </c>
      <c r="M2544" s="167">
        <v>45917</v>
      </c>
      <c r="N2544" s="167" t="s">
        <v>6390</v>
      </c>
      <c r="O2544" s="167" t="s">
        <v>6391</v>
      </c>
      <c r="P2544" s="163">
        <v>33</v>
      </c>
      <c r="Q2544" s="174">
        <v>8000</v>
      </c>
      <c r="R2544" s="175">
        <v>0.08421053</v>
      </c>
      <c r="S2544" s="176">
        <v>640</v>
      </c>
      <c r="T2544" s="164">
        <v>21120</v>
      </c>
      <c r="U2544" s="164">
        <v>2112</v>
      </c>
      <c r="V2544" s="177">
        <v>0.1</v>
      </c>
      <c r="W2544" s="164">
        <v>10560</v>
      </c>
      <c r="X2544" s="160">
        <v>0.5</v>
      </c>
      <c r="Y2544" s="164">
        <v>0</v>
      </c>
      <c r="Z2544" s="177">
        <v>0</v>
      </c>
      <c r="AA2544" s="164">
        <v>10560</v>
      </c>
      <c r="AB2544" s="160">
        <v>0.5</v>
      </c>
      <c r="AC2544" s="164">
        <v>8448</v>
      </c>
      <c r="AD2544" s="202">
        <v>0.4</v>
      </c>
      <c r="AE2544" s="147">
        <v>2112</v>
      </c>
      <c r="AF2544" s="182"/>
      <c r="AH2544" s="34" t="s">
        <v>5496</v>
      </c>
    </row>
    <row r="2545" s="114" customFormat="1" ht="60" spans="1:34">
      <c r="A2545" s="37">
        <v>481</v>
      </c>
      <c r="B2545" s="37" t="s">
        <v>52</v>
      </c>
      <c r="C2545" s="37" t="s">
        <v>5029</v>
      </c>
      <c r="D2545" s="34" t="s">
        <v>5487</v>
      </c>
      <c r="E2545" s="163" t="s">
        <v>5488</v>
      </c>
      <c r="F2545" s="163" t="s">
        <v>5489</v>
      </c>
      <c r="G2545" s="34" t="s">
        <v>114</v>
      </c>
      <c r="H2545" s="166" t="s">
        <v>6551</v>
      </c>
      <c r="I2545" s="163" t="s">
        <v>6030</v>
      </c>
      <c r="J2545" s="163" t="s">
        <v>6030</v>
      </c>
      <c r="K2545" s="163" t="s">
        <v>5492</v>
      </c>
      <c r="L2545" s="163" t="s">
        <v>5524</v>
      </c>
      <c r="M2545" s="167">
        <v>45917</v>
      </c>
      <c r="N2545" s="167" t="s">
        <v>6390</v>
      </c>
      <c r="O2545" s="167" t="s">
        <v>6391</v>
      </c>
      <c r="P2545" s="163">
        <v>27</v>
      </c>
      <c r="Q2545" s="174">
        <v>8000</v>
      </c>
      <c r="R2545" s="175">
        <v>0.08421053</v>
      </c>
      <c r="S2545" s="176">
        <v>640</v>
      </c>
      <c r="T2545" s="164">
        <v>17280</v>
      </c>
      <c r="U2545" s="164">
        <v>1728</v>
      </c>
      <c r="V2545" s="177">
        <v>0.1</v>
      </c>
      <c r="W2545" s="164">
        <v>8640</v>
      </c>
      <c r="X2545" s="160">
        <v>0.5</v>
      </c>
      <c r="Y2545" s="164">
        <v>0</v>
      </c>
      <c r="Z2545" s="177">
        <v>0</v>
      </c>
      <c r="AA2545" s="164">
        <v>8640</v>
      </c>
      <c r="AB2545" s="160">
        <v>0.5</v>
      </c>
      <c r="AC2545" s="164">
        <v>6912</v>
      </c>
      <c r="AD2545" s="202">
        <v>0.4</v>
      </c>
      <c r="AE2545" s="147">
        <v>1728</v>
      </c>
      <c r="AF2545" s="182"/>
      <c r="AH2545" s="34" t="s">
        <v>5496</v>
      </c>
    </row>
    <row r="2546" s="114" customFormat="1" ht="72" spans="1:34">
      <c r="A2546" s="37">
        <v>482</v>
      </c>
      <c r="B2546" s="37" t="s">
        <v>52</v>
      </c>
      <c r="C2546" s="37" t="s">
        <v>5022</v>
      </c>
      <c r="D2546" s="34" t="s">
        <v>5487</v>
      </c>
      <c r="E2546" s="163" t="s">
        <v>5488</v>
      </c>
      <c r="F2546" s="163" t="s">
        <v>5489</v>
      </c>
      <c r="G2546" s="34" t="s">
        <v>114</v>
      </c>
      <c r="H2546" s="166" t="s">
        <v>6552</v>
      </c>
      <c r="I2546" s="163" t="s">
        <v>6553</v>
      </c>
      <c r="J2546" s="163" t="s">
        <v>6553</v>
      </c>
      <c r="K2546" s="163" t="s">
        <v>5492</v>
      </c>
      <c r="L2546" s="163" t="s">
        <v>6554</v>
      </c>
      <c r="M2546" s="167">
        <v>45918</v>
      </c>
      <c r="N2546" s="167" t="s">
        <v>2633</v>
      </c>
      <c r="O2546" s="167" t="s">
        <v>6555</v>
      </c>
      <c r="P2546" s="163">
        <v>15.5</v>
      </c>
      <c r="Q2546" s="174">
        <v>8000</v>
      </c>
      <c r="R2546" s="175">
        <v>0.05128205</v>
      </c>
      <c r="S2546" s="176">
        <v>400</v>
      </c>
      <c r="T2546" s="164">
        <v>12400</v>
      </c>
      <c r="U2546" s="164">
        <v>1240</v>
      </c>
      <c r="V2546" s="177">
        <v>0.1</v>
      </c>
      <c r="W2546" s="164">
        <v>6200</v>
      </c>
      <c r="X2546" s="160">
        <v>0.5</v>
      </c>
      <c r="Y2546" s="164">
        <v>3720</v>
      </c>
      <c r="Z2546" s="177">
        <v>0.3</v>
      </c>
      <c r="AA2546" s="164">
        <v>2480</v>
      </c>
      <c r="AB2546" s="160">
        <v>0.2</v>
      </c>
      <c r="AC2546" s="164">
        <v>4960</v>
      </c>
      <c r="AD2546" s="202">
        <v>0.4</v>
      </c>
      <c r="AE2546" s="147">
        <v>1240</v>
      </c>
      <c r="AF2546" s="182"/>
      <c r="AH2546" s="34" t="s">
        <v>5496</v>
      </c>
    </row>
    <row r="2547" s="114" customFormat="1" ht="84" spans="1:34">
      <c r="A2547" s="37">
        <v>483</v>
      </c>
      <c r="B2547" s="37" t="s">
        <v>52</v>
      </c>
      <c r="C2547" s="37" t="s">
        <v>5022</v>
      </c>
      <c r="D2547" s="34" t="s">
        <v>5487</v>
      </c>
      <c r="E2547" s="163" t="s">
        <v>5488</v>
      </c>
      <c r="F2547" s="163" t="s">
        <v>5489</v>
      </c>
      <c r="G2547" s="34" t="s">
        <v>114</v>
      </c>
      <c r="H2547" s="166" t="s">
        <v>6556</v>
      </c>
      <c r="I2547" s="163" t="s">
        <v>6557</v>
      </c>
      <c r="J2547" s="163" t="s">
        <v>6557</v>
      </c>
      <c r="K2547" s="163" t="s">
        <v>5492</v>
      </c>
      <c r="L2547" s="163" t="s">
        <v>6558</v>
      </c>
      <c r="M2547" s="167">
        <v>45918</v>
      </c>
      <c r="N2547" s="167" t="s">
        <v>2633</v>
      </c>
      <c r="O2547" s="167" t="s">
        <v>6555</v>
      </c>
      <c r="P2547" s="163">
        <v>8</v>
      </c>
      <c r="Q2547" s="174">
        <v>8000</v>
      </c>
      <c r="R2547" s="175">
        <v>0.05263158</v>
      </c>
      <c r="S2547" s="176">
        <v>400</v>
      </c>
      <c r="T2547" s="164">
        <v>6400</v>
      </c>
      <c r="U2547" s="164">
        <v>640</v>
      </c>
      <c r="V2547" s="177">
        <v>0.1</v>
      </c>
      <c r="W2547" s="164">
        <v>3200</v>
      </c>
      <c r="X2547" s="160">
        <v>0.5</v>
      </c>
      <c r="Y2547" s="164">
        <v>1920</v>
      </c>
      <c r="Z2547" s="177">
        <v>0.3</v>
      </c>
      <c r="AA2547" s="164">
        <v>1280</v>
      </c>
      <c r="AB2547" s="160">
        <v>0.2</v>
      </c>
      <c r="AC2547" s="164">
        <v>2560</v>
      </c>
      <c r="AD2547" s="202">
        <v>0.4</v>
      </c>
      <c r="AE2547" s="147">
        <v>640</v>
      </c>
      <c r="AF2547" s="182"/>
      <c r="AH2547" s="34" t="s">
        <v>5496</v>
      </c>
    </row>
    <row r="2548" s="114" customFormat="1" ht="84" spans="1:34">
      <c r="A2548" s="37">
        <v>484</v>
      </c>
      <c r="B2548" s="37" t="s">
        <v>52</v>
      </c>
      <c r="C2548" s="37" t="s">
        <v>5022</v>
      </c>
      <c r="D2548" s="34" t="s">
        <v>5487</v>
      </c>
      <c r="E2548" s="163" t="s">
        <v>5488</v>
      </c>
      <c r="F2548" s="163" t="s">
        <v>5489</v>
      </c>
      <c r="G2548" s="34" t="s">
        <v>114</v>
      </c>
      <c r="H2548" s="166" t="s">
        <v>6559</v>
      </c>
      <c r="I2548" s="163" t="s">
        <v>6560</v>
      </c>
      <c r="J2548" s="163" t="s">
        <v>6560</v>
      </c>
      <c r="K2548" s="163" t="s">
        <v>5492</v>
      </c>
      <c r="L2548" s="163" t="s">
        <v>6561</v>
      </c>
      <c r="M2548" s="167">
        <v>45918</v>
      </c>
      <c r="N2548" s="167" t="s">
        <v>2633</v>
      </c>
      <c r="O2548" s="167" t="s">
        <v>6555</v>
      </c>
      <c r="P2548" s="163">
        <v>7</v>
      </c>
      <c r="Q2548" s="174">
        <v>8000</v>
      </c>
      <c r="R2548" s="175">
        <v>0.05128205</v>
      </c>
      <c r="S2548" s="176">
        <v>400</v>
      </c>
      <c r="T2548" s="164">
        <v>5600</v>
      </c>
      <c r="U2548" s="164">
        <v>560</v>
      </c>
      <c r="V2548" s="177">
        <v>0.1</v>
      </c>
      <c r="W2548" s="164">
        <v>2800</v>
      </c>
      <c r="X2548" s="160">
        <v>0.5</v>
      </c>
      <c r="Y2548" s="164">
        <v>1680</v>
      </c>
      <c r="Z2548" s="177">
        <v>0.3</v>
      </c>
      <c r="AA2548" s="164">
        <v>1120</v>
      </c>
      <c r="AB2548" s="160">
        <v>0.2</v>
      </c>
      <c r="AC2548" s="164">
        <v>2240</v>
      </c>
      <c r="AD2548" s="202">
        <v>0.4</v>
      </c>
      <c r="AE2548" s="147">
        <v>560</v>
      </c>
      <c r="AF2548" s="182"/>
      <c r="AH2548" s="34" t="s">
        <v>5496</v>
      </c>
    </row>
    <row r="2549" s="114" customFormat="1" ht="60" spans="1:34">
      <c r="A2549" s="37">
        <v>485</v>
      </c>
      <c r="B2549" s="37" t="s">
        <v>52</v>
      </c>
      <c r="C2549" s="37" t="s">
        <v>5362</v>
      </c>
      <c r="D2549" s="34" t="s">
        <v>5487</v>
      </c>
      <c r="E2549" s="163" t="s">
        <v>5488</v>
      </c>
      <c r="F2549" s="163" t="s">
        <v>5489</v>
      </c>
      <c r="G2549" s="34" t="s">
        <v>114</v>
      </c>
      <c r="H2549" s="166" t="s">
        <v>6562</v>
      </c>
      <c r="I2549" s="163" t="s">
        <v>6064</v>
      </c>
      <c r="J2549" s="163" t="s">
        <v>6064</v>
      </c>
      <c r="K2549" s="163" t="s">
        <v>5492</v>
      </c>
      <c r="L2549" s="163" t="s">
        <v>6563</v>
      </c>
      <c r="M2549" s="167">
        <v>45918</v>
      </c>
      <c r="N2549" s="167" t="s">
        <v>6390</v>
      </c>
      <c r="O2549" s="167" t="s">
        <v>6391</v>
      </c>
      <c r="P2549" s="163">
        <v>21</v>
      </c>
      <c r="Q2549" s="174">
        <v>8000</v>
      </c>
      <c r="R2549" s="175">
        <v>0.06666667</v>
      </c>
      <c r="S2549" s="176">
        <v>520</v>
      </c>
      <c r="T2549" s="164">
        <v>21840</v>
      </c>
      <c r="U2549" s="164">
        <v>2184</v>
      </c>
      <c r="V2549" s="177">
        <v>0.1</v>
      </c>
      <c r="W2549" s="164">
        <v>10920</v>
      </c>
      <c r="X2549" s="160">
        <v>0.5</v>
      </c>
      <c r="Y2549" s="164">
        <v>6552</v>
      </c>
      <c r="Z2549" s="177">
        <v>0.3</v>
      </c>
      <c r="AA2549" s="164">
        <v>4368</v>
      </c>
      <c r="AB2549" s="160">
        <v>0.2</v>
      </c>
      <c r="AC2549" s="164">
        <v>8736</v>
      </c>
      <c r="AD2549" s="202">
        <v>0.4</v>
      </c>
      <c r="AE2549" s="147">
        <v>2184</v>
      </c>
      <c r="AF2549" s="182"/>
      <c r="AH2549" s="34" t="s">
        <v>5496</v>
      </c>
    </row>
    <row r="2550" s="114" customFormat="1" ht="60" spans="1:34">
      <c r="A2550" s="37">
        <v>486</v>
      </c>
      <c r="B2550" s="37" t="s">
        <v>52</v>
      </c>
      <c r="C2550" s="37" t="s">
        <v>5029</v>
      </c>
      <c r="D2550" s="34" t="s">
        <v>5487</v>
      </c>
      <c r="E2550" s="163" t="s">
        <v>5488</v>
      </c>
      <c r="F2550" s="163" t="s">
        <v>5489</v>
      </c>
      <c r="G2550" s="34" t="s">
        <v>114</v>
      </c>
      <c r="H2550" s="166" t="s">
        <v>6564</v>
      </c>
      <c r="I2550" s="163" t="s">
        <v>6116</v>
      </c>
      <c r="J2550" s="163" t="s">
        <v>6116</v>
      </c>
      <c r="K2550" s="163" t="s">
        <v>5492</v>
      </c>
      <c r="L2550" s="163" t="s">
        <v>5511</v>
      </c>
      <c r="M2550" s="167">
        <v>45917</v>
      </c>
      <c r="N2550" s="167" t="s">
        <v>6390</v>
      </c>
      <c r="O2550" s="167" t="s">
        <v>6391</v>
      </c>
      <c r="P2550" s="163">
        <v>12</v>
      </c>
      <c r="Q2550" s="174">
        <v>8000</v>
      </c>
      <c r="R2550" s="175">
        <v>0.06666667</v>
      </c>
      <c r="S2550" s="176">
        <v>520</v>
      </c>
      <c r="T2550" s="164">
        <v>12480</v>
      </c>
      <c r="U2550" s="164">
        <v>1248</v>
      </c>
      <c r="V2550" s="177">
        <v>0.1</v>
      </c>
      <c r="W2550" s="164">
        <v>6240</v>
      </c>
      <c r="X2550" s="160">
        <v>0.5</v>
      </c>
      <c r="Y2550" s="164">
        <v>0</v>
      </c>
      <c r="Z2550" s="177">
        <v>0</v>
      </c>
      <c r="AA2550" s="164">
        <v>6240</v>
      </c>
      <c r="AB2550" s="160">
        <v>0.5</v>
      </c>
      <c r="AC2550" s="164">
        <v>4992</v>
      </c>
      <c r="AD2550" s="202">
        <v>0.4</v>
      </c>
      <c r="AE2550" s="147">
        <v>1248</v>
      </c>
      <c r="AF2550" s="182"/>
      <c r="AH2550" s="34" t="s">
        <v>5496</v>
      </c>
    </row>
    <row r="2551" s="114" customFormat="1" ht="84" spans="1:34">
      <c r="A2551" s="37">
        <v>487</v>
      </c>
      <c r="B2551" s="37" t="s">
        <v>52</v>
      </c>
      <c r="C2551" s="37" t="s">
        <v>5362</v>
      </c>
      <c r="D2551" s="34" t="s">
        <v>5487</v>
      </c>
      <c r="E2551" s="163" t="s">
        <v>5488</v>
      </c>
      <c r="F2551" s="163" t="s">
        <v>5489</v>
      </c>
      <c r="G2551" s="34" t="s">
        <v>114</v>
      </c>
      <c r="H2551" s="166" t="s">
        <v>6565</v>
      </c>
      <c r="I2551" s="163" t="s">
        <v>6566</v>
      </c>
      <c r="J2551" s="163" t="s">
        <v>6566</v>
      </c>
      <c r="K2551" s="163" t="s">
        <v>5492</v>
      </c>
      <c r="L2551" s="163" t="s">
        <v>6567</v>
      </c>
      <c r="M2551" s="167">
        <v>45918</v>
      </c>
      <c r="N2551" s="167" t="s">
        <v>6390</v>
      </c>
      <c r="O2551" s="167" t="s">
        <v>6391</v>
      </c>
      <c r="P2551" s="163">
        <v>4</v>
      </c>
      <c r="Q2551" s="174">
        <v>8000</v>
      </c>
      <c r="R2551" s="175">
        <v>0.05</v>
      </c>
      <c r="S2551" s="176">
        <v>400</v>
      </c>
      <c r="T2551" s="164">
        <v>1600</v>
      </c>
      <c r="U2551" s="164">
        <v>160</v>
      </c>
      <c r="V2551" s="177">
        <v>0.1</v>
      </c>
      <c r="W2551" s="164">
        <v>800</v>
      </c>
      <c r="X2551" s="160">
        <v>0.5</v>
      </c>
      <c r="Y2551" s="164">
        <v>480</v>
      </c>
      <c r="Z2551" s="177">
        <v>0.3</v>
      </c>
      <c r="AA2551" s="164">
        <v>320</v>
      </c>
      <c r="AB2551" s="160">
        <v>0.2</v>
      </c>
      <c r="AC2551" s="164">
        <v>640</v>
      </c>
      <c r="AD2551" s="202">
        <v>0.4</v>
      </c>
      <c r="AE2551" s="147">
        <v>160</v>
      </c>
      <c r="AF2551" s="182"/>
      <c r="AH2551" s="34" t="s">
        <v>5496</v>
      </c>
    </row>
    <row r="2552" s="114" customFormat="1" ht="60" spans="1:34">
      <c r="A2552" s="37">
        <v>488</v>
      </c>
      <c r="B2552" s="37" t="s">
        <v>52</v>
      </c>
      <c r="C2552" s="37" t="s">
        <v>5362</v>
      </c>
      <c r="D2552" s="34" t="s">
        <v>5487</v>
      </c>
      <c r="E2552" s="163" t="s">
        <v>5488</v>
      </c>
      <c r="F2552" s="163" t="s">
        <v>5489</v>
      </c>
      <c r="G2552" s="34" t="s">
        <v>114</v>
      </c>
      <c r="H2552" s="166" t="s">
        <v>6568</v>
      </c>
      <c r="I2552" s="163" t="s">
        <v>6502</v>
      </c>
      <c r="J2552" s="163" t="s">
        <v>6502</v>
      </c>
      <c r="K2552" s="163" t="s">
        <v>5492</v>
      </c>
      <c r="L2552" s="163" t="s">
        <v>6569</v>
      </c>
      <c r="M2552" s="167">
        <v>45917</v>
      </c>
      <c r="N2552" s="167" t="s">
        <v>6390</v>
      </c>
      <c r="O2552" s="167" t="s">
        <v>6391</v>
      </c>
      <c r="P2552" s="163">
        <v>383</v>
      </c>
      <c r="Q2552" s="174">
        <v>8000</v>
      </c>
      <c r="R2552" s="175">
        <v>0.06666667</v>
      </c>
      <c r="S2552" s="176">
        <v>520</v>
      </c>
      <c r="T2552" s="164">
        <v>398320</v>
      </c>
      <c r="U2552" s="164">
        <v>39832</v>
      </c>
      <c r="V2552" s="177">
        <v>0.1</v>
      </c>
      <c r="W2552" s="164">
        <v>199160</v>
      </c>
      <c r="X2552" s="160">
        <v>0.5</v>
      </c>
      <c r="Y2552" s="164">
        <v>119496</v>
      </c>
      <c r="Z2552" s="177">
        <v>0.3</v>
      </c>
      <c r="AA2552" s="164">
        <v>79664</v>
      </c>
      <c r="AB2552" s="160">
        <v>0.2</v>
      </c>
      <c r="AC2552" s="164">
        <v>159328</v>
      </c>
      <c r="AD2552" s="202">
        <v>0.4</v>
      </c>
      <c r="AE2552" s="147">
        <v>39832</v>
      </c>
      <c r="AF2552" s="182"/>
      <c r="AH2552" s="34" t="s">
        <v>5496</v>
      </c>
    </row>
    <row r="2553" s="114" customFormat="1" ht="96" spans="1:34">
      <c r="A2553" s="37">
        <v>489</v>
      </c>
      <c r="B2553" s="37" t="s">
        <v>52</v>
      </c>
      <c r="C2553" s="37" t="s">
        <v>5022</v>
      </c>
      <c r="D2553" s="34" t="s">
        <v>5487</v>
      </c>
      <c r="E2553" s="163" t="s">
        <v>5488</v>
      </c>
      <c r="F2553" s="163" t="s">
        <v>5489</v>
      </c>
      <c r="G2553" s="34" t="s">
        <v>114</v>
      </c>
      <c r="H2553" s="166" t="s">
        <v>6570</v>
      </c>
      <c r="I2553" s="163" t="s">
        <v>6571</v>
      </c>
      <c r="J2553" s="163" t="s">
        <v>6571</v>
      </c>
      <c r="K2553" s="163" t="s">
        <v>5492</v>
      </c>
      <c r="L2553" s="163" t="s">
        <v>6572</v>
      </c>
      <c r="M2553" s="167">
        <v>45918</v>
      </c>
      <c r="N2553" s="167" t="s">
        <v>6573</v>
      </c>
      <c r="O2553" s="167" t="s">
        <v>6574</v>
      </c>
      <c r="P2553" s="163">
        <v>6</v>
      </c>
      <c r="Q2553" s="174">
        <v>8000</v>
      </c>
      <c r="R2553" s="175">
        <v>0.05263158</v>
      </c>
      <c r="S2553" s="176">
        <v>400</v>
      </c>
      <c r="T2553" s="164">
        <v>4800</v>
      </c>
      <c r="U2553" s="164">
        <v>480</v>
      </c>
      <c r="V2553" s="177">
        <v>0.1</v>
      </c>
      <c r="W2553" s="164">
        <v>2400</v>
      </c>
      <c r="X2553" s="160">
        <v>0.5</v>
      </c>
      <c r="Y2553" s="164">
        <v>1440</v>
      </c>
      <c r="Z2553" s="177">
        <v>0.3</v>
      </c>
      <c r="AA2553" s="164">
        <v>960</v>
      </c>
      <c r="AB2553" s="160">
        <v>0.2</v>
      </c>
      <c r="AC2553" s="164">
        <v>1920</v>
      </c>
      <c r="AD2553" s="202">
        <v>0.4</v>
      </c>
      <c r="AE2553" s="147">
        <v>480</v>
      </c>
      <c r="AF2553" s="182"/>
      <c r="AH2553" s="34" t="s">
        <v>5496</v>
      </c>
    </row>
    <row r="2554" s="114" customFormat="1" ht="96" spans="1:34">
      <c r="A2554" s="37">
        <v>490</v>
      </c>
      <c r="B2554" s="37" t="s">
        <v>52</v>
      </c>
      <c r="C2554" s="37" t="s">
        <v>5362</v>
      </c>
      <c r="D2554" s="34" t="s">
        <v>5487</v>
      </c>
      <c r="E2554" s="163" t="s">
        <v>5488</v>
      </c>
      <c r="F2554" s="163" t="s">
        <v>5489</v>
      </c>
      <c r="G2554" s="34" t="s">
        <v>114</v>
      </c>
      <c r="H2554" s="166" t="s">
        <v>6575</v>
      </c>
      <c r="I2554" s="163" t="s">
        <v>5671</v>
      </c>
      <c r="J2554" s="163" t="s">
        <v>5671</v>
      </c>
      <c r="K2554" s="163" t="s">
        <v>5492</v>
      </c>
      <c r="L2554" s="163" t="s">
        <v>6576</v>
      </c>
      <c r="M2554" s="167">
        <v>45918</v>
      </c>
      <c r="N2554" s="167" t="s">
        <v>6390</v>
      </c>
      <c r="O2554" s="167" t="s">
        <v>6391</v>
      </c>
      <c r="P2554" s="163">
        <v>98</v>
      </c>
      <c r="Q2554" s="174">
        <v>8000</v>
      </c>
      <c r="R2554" s="175">
        <v>0.06666667</v>
      </c>
      <c r="S2554" s="176">
        <v>520</v>
      </c>
      <c r="T2554" s="164">
        <v>101920</v>
      </c>
      <c r="U2554" s="164">
        <v>10192</v>
      </c>
      <c r="V2554" s="177">
        <v>0.1</v>
      </c>
      <c r="W2554" s="164">
        <v>50960</v>
      </c>
      <c r="X2554" s="160">
        <v>0.5</v>
      </c>
      <c r="Y2554" s="164">
        <v>30576</v>
      </c>
      <c r="Z2554" s="177">
        <v>0.3</v>
      </c>
      <c r="AA2554" s="164">
        <v>20384</v>
      </c>
      <c r="AB2554" s="160">
        <v>0.2</v>
      </c>
      <c r="AC2554" s="164">
        <v>40768</v>
      </c>
      <c r="AD2554" s="202">
        <v>0.4</v>
      </c>
      <c r="AE2554" s="147">
        <v>10192</v>
      </c>
      <c r="AF2554" s="182"/>
      <c r="AH2554" s="34" t="s">
        <v>5496</v>
      </c>
    </row>
    <row r="2555" s="114" customFormat="1" ht="60" spans="1:34">
      <c r="A2555" s="37">
        <v>491</v>
      </c>
      <c r="B2555" s="37" t="s">
        <v>52</v>
      </c>
      <c r="C2555" s="37" t="s">
        <v>5022</v>
      </c>
      <c r="D2555" s="34" t="s">
        <v>5487</v>
      </c>
      <c r="E2555" s="163" t="s">
        <v>5488</v>
      </c>
      <c r="F2555" s="163" t="s">
        <v>5489</v>
      </c>
      <c r="G2555" s="34" t="s">
        <v>114</v>
      </c>
      <c r="H2555" s="166" t="s">
        <v>6577</v>
      </c>
      <c r="I2555" s="163" t="s">
        <v>6578</v>
      </c>
      <c r="J2555" s="163" t="s">
        <v>6578</v>
      </c>
      <c r="K2555" s="163" t="s">
        <v>5492</v>
      </c>
      <c r="L2555" s="163" t="s">
        <v>6579</v>
      </c>
      <c r="M2555" s="167">
        <v>45918</v>
      </c>
      <c r="N2555" s="167" t="s">
        <v>2633</v>
      </c>
      <c r="O2555" s="167" t="s">
        <v>6555</v>
      </c>
      <c r="P2555" s="163">
        <v>3.9</v>
      </c>
      <c r="Q2555" s="174">
        <v>8000</v>
      </c>
      <c r="R2555" s="175">
        <v>0.05263158</v>
      </c>
      <c r="S2555" s="176">
        <v>400</v>
      </c>
      <c r="T2555" s="164">
        <v>3120</v>
      </c>
      <c r="U2555" s="164">
        <v>312</v>
      </c>
      <c r="V2555" s="177">
        <v>0.1</v>
      </c>
      <c r="W2555" s="164">
        <v>1560</v>
      </c>
      <c r="X2555" s="160">
        <v>0.5</v>
      </c>
      <c r="Y2555" s="164">
        <v>936</v>
      </c>
      <c r="Z2555" s="177">
        <v>0.3</v>
      </c>
      <c r="AA2555" s="164">
        <v>624</v>
      </c>
      <c r="AB2555" s="160">
        <v>0.2</v>
      </c>
      <c r="AC2555" s="164">
        <v>1248</v>
      </c>
      <c r="AD2555" s="202">
        <v>0.4</v>
      </c>
      <c r="AE2555" s="147">
        <v>312</v>
      </c>
      <c r="AF2555" s="182"/>
      <c r="AH2555" s="34" t="s">
        <v>5496</v>
      </c>
    </row>
    <row r="2556" s="114" customFormat="1" ht="84" spans="1:34">
      <c r="A2556" s="37">
        <v>492</v>
      </c>
      <c r="B2556" s="37" t="s">
        <v>52</v>
      </c>
      <c r="C2556" s="37" t="s">
        <v>5022</v>
      </c>
      <c r="D2556" s="34" t="s">
        <v>5487</v>
      </c>
      <c r="E2556" s="163" t="s">
        <v>5488</v>
      </c>
      <c r="F2556" s="163" t="s">
        <v>5489</v>
      </c>
      <c r="G2556" s="34" t="s">
        <v>114</v>
      </c>
      <c r="H2556" s="166" t="s">
        <v>6580</v>
      </c>
      <c r="I2556" s="163" t="s">
        <v>6581</v>
      </c>
      <c r="J2556" s="163" t="s">
        <v>6581</v>
      </c>
      <c r="K2556" s="163" t="s">
        <v>5492</v>
      </c>
      <c r="L2556" s="163" t="s">
        <v>6582</v>
      </c>
      <c r="M2556" s="167">
        <v>45919</v>
      </c>
      <c r="N2556" s="167" t="s">
        <v>6573</v>
      </c>
      <c r="O2556" s="167" t="s">
        <v>6574</v>
      </c>
      <c r="P2556" s="163">
        <v>3</v>
      </c>
      <c r="Q2556" s="174">
        <v>8000</v>
      </c>
      <c r="R2556" s="175">
        <v>0.05263158</v>
      </c>
      <c r="S2556" s="176">
        <v>400</v>
      </c>
      <c r="T2556" s="164">
        <v>2400</v>
      </c>
      <c r="U2556" s="164">
        <v>240</v>
      </c>
      <c r="V2556" s="177">
        <v>0.1</v>
      </c>
      <c r="W2556" s="164">
        <v>1200</v>
      </c>
      <c r="X2556" s="160">
        <v>0.5</v>
      </c>
      <c r="Y2556" s="164">
        <v>720</v>
      </c>
      <c r="Z2556" s="177">
        <v>0.3</v>
      </c>
      <c r="AA2556" s="164">
        <v>480</v>
      </c>
      <c r="AB2556" s="160">
        <v>0.2</v>
      </c>
      <c r="AC2556" s="164">
        <v>960</v>
      </c>
      <c r="AD2556" s="202">
        <v>0.4</v>
      </c>
      <c r="AE2556" s="147">
        <v>240</v>
      </c>
      <c r="AF2556" s="182"/>
      <c r="AH2556" s="34" t="s">
        <v>5496</v>
      </c>
    </row>
    <row r="2557" s="114" customFormat="1" ht="264" spans="1:34">
      <c r="A2557" s="37">
        <v>493</v>
      </c>
      <c r="B2557" s="37" t="s">
        <v>52</v>
      </c>
      <c r="C2557" s="37" t="s">
        <v>5022</v>
      </c>
      <c r="D2557" s="34" t="s">
        <v>5487</v>
      </c>
      <c r="E2557" s="163" t="s">
        <v>5488</v>
      </c>
      <c r="F2557" s="163" t="s">
        <v>5489</v>
      </c>
      <c r="G2557" s="34" t="s">
        <v>114</v>
      </c>
      <c r="H2557" s="166" t="s">
        <v>6583</v>
      </c>
      <c r="I2557" s="163" t="s">
        <v>6584</v>
      </c>
      <c r="J2557" s="163" t="s">
        <v>6584</v>
      </c>
      <c r="K2557" s="163" t="s">
        <v>5492</v>
      </c>
      <c r="L2557" s="163" t="s">
        <v>6585</v>
      </c>
      <c r="M2557" s="167">
        <v>45918</v>
      </c>
      <c r="N2557" s="167" t="s">
        <v>2633</v>
      </c>
      <c r="O2557" s="167" t="s">
        <v>6555</v>
      </c>
      <c r="P2557" s="163">
        <v>12</v>
      </c>
      <c r="Q2557" s="174">
        <v>8000</v>
      </c>
      <c r="R2557" s="175">
        <v>0.05263158</v>
      </c>
      <c r="S2557" s="176">
        <v>400</v>
      </c>
      <c r="T2557" s="164">
        <v>9600</v>
      </c>
      <c r="U2557" s="164">
        <v>960</v>
      </c>
      <c r="V2557" s="177">
        <v>0.1</v>
      </c>
      <c r="W2557" s="164">
        <v>4800</v>
      </c>
      <c r="X2557" s="160">
        <v>0.5</v>
      </c>
      <c r="Y2557" s="164">
        <v>2880</v>
      </c>
      <c r="Z2557" s="177">
        <v>0.3</v>
      </c>
      <c r="AA2557" s="164">
        <v>1920</v>
      </c>
      <c r="AB2557" s="160">
        <v>0.2</v>
      </c>
      <c r="AC2557" s="164">
        <v>3840</v>
      </c>
      <c r="AD2557" s="202">
        <v>0.4</v>
      </c>
      <c r="AE2557" s="147">
        <v>960</v>
      </c>
      <c r="AF2557" s="182"/>
      <c r="AH2557" s="34" t="s">
        <v>5496</v>
      </c>
    </row>
    <row r="2558" s="114" customFormat="1" ht="60" spans="1:34">
      <c r="A2558" s="37">
        <v>494</v>
      </c>
      <c r="B2558" s="37" t="s">
        <v>52</v>
      </c>
      <c r="C2558" s="37" t="s">
        <v>5001</v>
      </c>
      <c r="D2558" s="34" t="s">
        <v>5487</v>
      </c>
      <c r="E2558" s="163" t="s">
        <v>5488</v>
      </c>
      <c r="F2558" s="163" t="s">
        <v>5489</v>
      </c>
      <c r="G2558" s="34" t="s">
        <v>114</v>
      </c>
      <c r="H2558" s="166" t="s">
        <v>6586</v>
      </c>
      <c r="I2558" s="163" t="s">
        <v>6587</v>
      </c>
      <c r="J2558" s="163" t="s">
        <v>6587</v>
      </c>
      <c r="K2558" s="163" t="s">
        <v>5492</v>
      </c>
      <c r="L2558" s="163" t="s">
        <v>6588</v>
      </c>
      <c r="M2558" s="167">
        <v>45918</v>
      </c>
      <c r="N2558" s="167" t="s">
        <v>6573</v>
      </c>
      <c r="O2558" s="167" t="s">
        <v>6574</v>
      </c>
      <c r="P2558" s="163">
        <v>22</v>
      </c>
      <c r="Q2558" s="174">
        <v>8000</v>
      </c>
      <c r="R2558" s="175">
        <v>0.09090909</v>
      </c>
      <c r="S2558" s="176">
        <v>640</v>
      </c>
      <c r="T2558" s="164">
        <v>28160</v>
      </c>
      <c r="U2558" s="164">
        <v>2816</v>
      </c>
      <c r="V2558" s="177">
        <v>0.1</v>
      </c>
      <c r="W2558" s="164">
        <v>14080</v>
      </c>
      <c r="X2558" s="160">
        <v>0.5</v>
      </c>
      <c r="Y2558" s="164">
        <v>8448</v>
      </c>
      <c r="Z2558" s="177">
        <v>0.3</v>
      </c>
      <c r="AA2558" s="164">
        <v>5632</v>
      </c>
      <c r="AB2558" s="160">
        <v>0.2</v>
      </c>
      <c r="AC2558" s="164">
        <v>11264</v>
      </c>
      <c r="AD2558" s="202">
        <v>0.4</v>
      </c>
      <c r="AE2558" s="147">
        <v>2816</v>
      </c>
      <c r="AF2558" s="182"/>
      <c r="AH2558" s="34" t="s">
        <v>5496</v>
      </c>
    </row>
    <row r="2559" s="114" customFormat="1" ht="84" spans="1:34">
      <c r="A2559" s="37">
        <v>495</v>
      </c>
      <c r="B2559" s="37" t="s">
        <v>52</v>
      </c>
      <c r="C2559" s="37" t="s">
        <v>4961</v>
      </c>
      <c r="D2559" s="34" t="s">
        <v>5487</v>
      </c>
      <c r="E2559" s="163" t="s">
        <v>5488</v>
      </c>
      <c r="F2559" s="163" t="s">
        <v>5489</v>
      </c>
      <c r="G2559" s="34" t="s">
        <v>114</v>
      </c>
      <c r="H2559" s="166" t="s">
        <v>6589</v>
      </c>
      <c r="I2559" s="163" t="s">
        <v>5786</v>
      </c>
      <c r="J2559" s="163" t="s">
        <v>5786</v>
      </c>
      <c r="K2559" s="163" t="s">
        <v>5492</v>
      </c>
      <c r="L2559" s="163" t="s">
        <v>6590</v>
      </c>
      <c r="M2559" s="167">
        <v>45919</v>
      </c>
      <c r="N2559" s="167" t="s">
        <v>6573</v>
      </c>
      <c r="O2559" s="167" t="s">
        <v>6574</v>
      </c>
      <c r="P2559" s="163">
        <v>39.2</v>
      </c>
      <c r="Q2559" s="174">
        <v>8000</v>
      </c>
      <c r="R2559" s="175">
        <v>0.06666667</v>
      </c>
      <c r="S2559" s="176">
        <v>520</v>
      </c>
      <c r="T2559" s="164">
        <v>40768</v>
      </c>
      <c r="U2559" s="164">
        <v>4076.8</v>
      </c>
      <c r="V2559" s="177">
        <v>0.1</v>
      </c>
      <c r="W2559" s="164">
        <v>20384</v>
      </c>
      <c r="X2559" s="160">
        <v>0.5</v>
      </c>
      <c r="Y2559" s="164">
        <v>12230.4</v>
      </c>
      <c r="Z2559" s="177">
        <v>0.3</v>
      </c>
      <c r="AA2559" s="164">
        <v>8153.6</v>
      </c>
      <c r="AB2559" s="160">
        <v>0.2</v>
      </c>
      <c r="AC2559" s="164">
        <v>16307.2</v>
      </c>
      <c r="AD2559" s="202">
        <v>0.4</v>
      </c>
      <c r="AE2559" s="147">
        <v>4076.8</v>
      </c>
      <c r="AF2559" s="182"/>
      <c r="AH2559" s="34" t="s">
        <v>5496</v>
      </c>
    </row>
    <row r="2560" s="114" customFormat="1" ht="72" spans="1:34">
      <c r="A2560" s="37">
        <v>496</v>
      </c>
      <c r="B2560" s="37" t="s">
        <v>52</v>
      </c>
      <c r="C2560" s="37" t="s">
        <v>5022</v>
      </c>
      <c r="D2560" s="34" t="s">
        <v>5487</v>
      </c>
      <c r="E2560" s="163" t="s">
        <v>5488</v>
      </c>
      <c r="F2560" s="163" t="s">
        <v>5489</v>
      </c>
      <c r="G2560" s="34" t="s">
        <v>114</v>
      </c>
      <c r="H2560" s="166" t="s">
        <v>6591</v>
      </c>
      <c r="I2560" s="163" t="s">
        <v>6592</v>
      </c>
      <c r="J2560" s="163" t="s">
        <v>6592</v>
      </c>
      <c r="K2560" s="163" t="s">
        <v>5492</v>
      </c>
      <c r="L2560" s="163" t="s">
        <v>6593</v>
      </c>
      <c r="M2560" s="167">
        <v>45918</v>
      </c>
      <c r="N2560" s="167" t="s">
        <v>6594</v>
      </c>
      <c r="O2560" s="167" t="s">
        <v>6595</v>
      </c>
      <c r="P2560" s="163">
        <v>3</v>
      </c>
      <c r="Q2560" s="174">
        <v>8000</v>
      </c>
      <c r="R2560" s="175">
        <v>0.05128205</v>
      </c>
      <c r="S2560" s="176">
        <v>400</v>
      </c>
      <c r="T2560" s="164">
        <v>2400</v>
      </c>
      <c r="U2560" s="164">
        <v>240</v>
      </c>
      <c r="V2560" s="177">
        <v>0.1</v>
      </c>
      <c r="W2560" s="164">
        <v>1200</v>
      </c>
      <c r="X2560" s="160">
        <v>0.5</v>
      </c>
      <c r="Y2560" s="164">
        <v>720</v>
      </c>
      <c r="Z2560" s="177">
        <v>0.3</v>
      </c>
      <c r="AA2560" s="164">
        <v>480</v>
      </c>
      <c r="AB2560" s="160">
        <v>0.2</v>
      </c>
      <c r="AC2560" s="164">
        <v>960</v>
      </c>
      <c r="AD2560" s="202">
        <v>0.4</v>
      </c>
      <c r="AE2560" s="147">
        <v>240</v>
      </c>
      <c r="AF2560" s="182"/>
      <c r="AH2560" s="34" t="s">
        <v>5496</v>
      </c>
    </row>
    <row r="2561" s="114" customFormat="1" ht="60" spans="1:34">
      <c r="A2561" s="37">
        <v>497</v>
      </c>
      <c r="B2561" s="37" t="s">
        <v>52</v>
      </c>
      <c r="C2561" s="37" t="s">
        <v>5029</v>
      </c>
      <c r="D2561" s="34" t="s">
        <v>5487</v>
      </c>
      <c r="E2561" s="163" t="s">
        <v>5488</v>
      </c>
      <c r="F2561" s="163" t="s">
        <v>5489</v>
      </c>
      <c r="G2561" s="34" t="s">
        <v>114</v>
      </c>
      <c r="H2561" s="166" t="s">
        <v>6596</v>
      </c>
      <c r="I2561" s="163" t="s">
        <v>6541</v>
      </c>
      <c r="J2561" s="163" t="s">
        <v>6541</v>
      </c>
      <c r="K2561" s="163" t="s">
        <v>5492</v>
      </c>
      <c r="L2561" s="163" t="s">
        <v>5616</v>
      </c>
      <c r="M2561" s="167">
        <v>45920</v>
      </c>
      <c r="N2561" s="167" t="s">
        <v>6594</v>
      </c>
      <c r="O2561" s="167" t="s">
        <v>6595</v>
      </c>
      <c r="P2561" s="163">
        <v>38</v>
      </c>
      <c r="Q2561" s="174">
        <v>8000</v>
      </c>
      <c r="R2561" s="175">
        <v>0.06666667</v>
      </c>
      <c r="S2561" s="176">
        <v>520</v>
      </c>
      <c r="T2561" s="164">
        <v>39520</v>
      </c>
      <c r="U2561" s="164">
        <v>3952</v>
      </c>
      <c r="V2561" s="177">
        <v>0.1</v>
      </c>
      <c r="W2561" s="164">
        <v>19760</v>
      </c>
      <c r="X2561" s="160">
        <v>0.5</v>
      </c>
      <c r="Y2561" s="164">
        <v>0</v>
      </c>
      <c r="Z2561" s="177">
        <v>0</v>
      </c>
      <c r="AA2561" s="164">
        <v>19760</v>
      </c>
      <c r="AB2561" s="160">
        <v>0.5</v>
      </c>
      <c r="AC2561" s="164">
        <v>15808</v>
      </c>
      <c r="AD2561" s="202">
        <v>0.4</v>
      </c>
      <c r="AE2561" s="147">
        <v>3952</v>
      </c>
      <c r="AF2561" s="182"/>
      <c r="AH2561" s="34" t="s">
        <v>5496</v>
      </c>
    </row>
    <row r="2562" s="114" customFormat="1" ht="60" spans="1:34">
      <c r="A2562" s="37">
        <v>498</v>
      </c>
      <c r="B2562" s="37" t="s">
        <v>52</v>
      </c>
      <c r="C2562" s="37" t="s">
        <v>5029</v>
      </c>
      <c r="D2562" s="34" t="s">
        <v>5487</v>
      </c>
      <c r="E2562" s="163" t="s">
        <v>5488</v>
      </c>
      <c r="F2562" s="163" t="s">
        <v>5489</v>
      </c>
      <c r="G2562" s="34" t="s">
        <v>114</v>
      </c>
      <c r="H2562" s="166" t="s">
        <v>6597</v>
      </c>
      <c r="I2562" s="163" t="s">
        <v>6598</v>
      </c>
      <c r="J2562" s="163" t="s">
        <v>6598</v>
      </c>
      <c r="K2562" s="163" t="s">
        <v>5492</v>
      </c>
      <c r="L2562" s="163" t="s">
        <v>5511</v>
      </c>
      <c r="M2562" s="167">
        <v>45920</v>
      </c>
      <c r="N2562" s="167" t="s">
        <v>6594</v>
      </c>
      <c r="O2562" s="167" t="s">
        <v>6595</v>
      </c>
      <c r="P2562" s="163">
        <v>40</v>
      </c>
      <c r="Q2562" s="174">
        <v>8000</v>
      </c>
      <c r="R2562" s="175">
        <v>0.08421053</v>
      </c>
      <c r="S2562" s="176">
        <v>640</v>
      </c>
      <c r="T2562" s="164">
        <v>25600</v>
      </c>
      <c r="U2562" s="164">
        <v>2560</v>
      </c>
      <c r="V2562" s="177">
        <v>0.1</v>
      </c>
      <c r="W2562" s="164">
        <v>12800</v>
      </c>
      <c r="X2562" s="160">
        <v>0.5</v>
      </c>
      <c r="Y2562" s="164">
        <v>0</v>
      </c>
      <c r="Z2562" s="177">
        <v>0</v>
      </c>
      <c r="AA2562" s="164">
        <v>12800</v>
      </c>
      <c r="AB2562" s="160">
        <v>0.5</v>
      </c>
      <c r="AC2562" s="164">
        <v>10240</v>
      </c>
      <c r="AD2562" s="202">
        <v>0.4</v>
      </c>
      <c r="AE2562" s="147">
        <v>2560</v>
      </c>
      <c r="AF2562" s="182"/>
      <c r="AH2562" s="34" t="s">
        <v>5496</v>
      </c>
    </row>
    <row r="2563" s="114" customFormat="1" ht="60" spans="1:34">
      <c r="A2563" s="37">
        <v>499</v>
      </c>
      <c r="B2563" s="37" t="s">
        <v>52</v>
      </c>
      <c r="C2563" s="37" t="s">
        <v>5029</v>
      </c>
      <c r="D2563" s="34" t="s">
        <v>5487</v>
      </c>
      <c r="E2563" s="163" t="s">
        <v>5488</v>
      </c>
      <c r="F2563" s="163" t="s">
        <v>5489</v>
      </c>
      <c r="G2563" s="34" t="s">
        <v>114</v>
      </c>
      <c r="H2563" s="166" t="s">
        <v>6599</v>
      </c>
      <c r="I2563" s="163" t="s">
        <v>6600</v>
      </c>
      <c r="J2563" s="163" t="s">
        <v>6600</v>
      </c>
      <c r="K2563" s="163" t="s">
        <v>5492</v>
      </c>
      <c r="L2563" s="163" t="s">
        <v>5734</v>
      </c>
      <c r="M2563" s="167">
        <v>45920</v>
      </c>
      <c r="N2563" s="167" t="s">
        <v>6594</v>
      </c>
      <c r="O2563" s="167" t="s">
        <v>6595</v>
      </c>
      <c r="P2563" s="163">
        <v>18</v>
      </c>
      <c r="Q2563" s="174">
        <v>8000</v>
      </c>
      <c r="R2563" s="175">
        <v>0.06666667</v>
      </c>
      <c r="S2563" s="176">
        <v>520</v>
      </c>
      <c r="T2563" s="164">
        <v>18720</v>
      </c>
      <c r="U2563" s="164">
        <v>1872</v>
      </c>
      <c r="V2563" s="177">
        <v>0.1</v>
      </c>
      <c r="W2563" s="164">
        <v>9360</v>
      </c>
      <c r="X2563" s="160">
        <v>0.5</v>
      </c>
      <c r="Y2563" s="164">
        <v>0</v>
      </c>
      <c r="Z2563" s="177">
        <v>0</v>
      </c>
      <c r="AA2563" s="164">
        <v>9360</v>
      </c>
      <c r="AB2563" s="160">
        <v>0.5</v>
      </c>
      <c r="AC2563" s="164">
        <v>7488</v>
      </c>
      <c r="AD2563" s="202">
        <v>0.4</v>
      </c>
      <c r="AE2563" s="147">
        <v>1872</v>
      </c>
      <c r="AF2563" s="182"/>
      <c r="AH2563" s="34" t="s">
        <v>5496</v>
      </c>
    </row>
    <row r="2564" s="114" customFormat="1" ht="60" spans="1:34">
      <c r="A2564" s="37">
        <v>500</v>
      </c>
      <c r="B2564" s="37" t="s">
        <v>52</v>
      </c>
      <c r="C2564" s="37" t="s">
        <v>5029</v>
      </c>
      <c r="D2564" s="34" t="s">
        <v>5487</v>
      </c>
      <c r="E2564" s="163" t="s">
        <v>5488</v>
      </c>
      <c r="F2564" s="163" t="s">
        <v>5489</v>
      </c>
      <c r="G2564" s="34" t="s">
        <v>114</v>
      </c>
      <c r="H2564" s="166" t="s">
        <v>6601</v>
      </c>
      <c r="I2564" s="163" t="s">
        <v>6602</v>
      </c>
      <c r="J2564" s="163" t="s">
        <v>6602</v>
      </c>
      <c r="K2564" s="163" t="s">
        <v>5492</v>
      </c>
      <c r="L2564" s="163" t="s">
        <v>6014</v>
      </c>
      <c r="M2564" s="167">
        <v>45920</v>
      </c>
      <c r="N2564" s="167" t="s">
        <v>6594</v>
      </c>
      <c r="O2564" s="167" t="s">
        <v>6595</v>
      </c>
      <c r="P2564" s="163">
        <v>134</v>
      </c>
      <c r="Q2564" s="174">
        <v>8000</v>
      </c>
      <c r="R2564" s="175">
        <v>0.06666667</v>
      </c>
      <c r="S2564" s="176">
        <v>520</v>
      </c>
      <c r="T2564" s="164">
        <v>139360</v>
      </c>
      <c r="U2564" s="164">
        <v>13936</v>
      </c>
      <c r="V2564" s="177">
        <v>0.1</v>
      </c>
      <c r="W2564" s="164">
        <v>69680</v>
      </c>
      <c r="X2564" s="160">
        <v>0.5</v>
      </c>
      <c r="Y2564" s="164">
        <v>0</v>
      </c>
      <c r="Z2564" s="177">
        <v>0</v>
      </c>
      <c r="AA2564" s="164">
        <v>69680</v>
      </c>
      <c r="AB2564" s="160">
        <v>0.5</v>
      </c>
      <c r="AC2564" s="164">
        <v>55744</v>
      </c>
      <c r="AD2564" s="202">
        <v>0.4</v>
      </c>
      <c r="AE2564" s="147">
        <v>13936</v>
      </c>
      <c r="AF2564" s="182"/>
      <c r="AH2564" s="34" t="s">
        <v>5496</v>
      </c>
    </row>
    <row r="2565" s="114" customFormat="1" ht="60" spans="1:34">
      <c r="A2565" s="37">
        <v>501</v>
      </c>
      <c r="B2565" s="37" t="s">
        <v>52</v>
      </c>
      <c r="C2565" s="37" t="s">
        <v>5029</v>
      </c>
      <c r="D2565" s="34" t="s">
        <v>5487</v>
      </c>
      <c r="E2565" s="163" t="s">
        <v>5488</v>
      </c>
      <c r="F2565" s="163" t="s">
        <v>5489</v>
      </c>
      <c r="G2565" s="34" t="s">
        <v>114</v>
      </c>
      <c r="H2565" s="166" t="s">
        <v>6603</v>
      </c>
      <c r="I2565" s="163" t="s">
        <v>6604</v>
      </c>
      <c r="J2565" s="163" t="s">
        <v>6604</v>
      </c>
      <c r="K2565" s="163" t="s">
        <v>5492</v>
      </c>
      <c r="L2565" s="163" t="s">
        <v>5916</v>
      </c>
      <c r="M2565" s="167">
        <v>45920</v>
      </c>
      <c r="N2565" s="167" t="s">
        <v>6594</v>
      </c>
      <c r="O2565" s="167" t="s">
        <v>6595</v>
      </c>
      <c r="P2565" s="163">
        <v>40</v>
      </c>
      <c r="Q2565" s="174">
        <v>8000</v>
      </c>
      <c r="R2565" s="175">
        <v>0.06666667</v>
      </c>
      <c r="S2565" s="176">
        <v>520</v>
      </c>
      <c r="T2565" s="164">
        <v>41600</v>
      </c>
      <c r="U2565" s="164">
        <v>4160</v>
      </c>
      <c r="V2565" s="177">
        <v>0.1</v>
      </c>
      <c r="W2565" s="164">
        <v>20800</v>
      </c>
      <c r="X2565" s="160">
        <v>0.5</v>
      </c>
      <c r="Y2565" s="164">
        <v>0</v>
      </c>
      <c r="Z2565" s="177">
        <v>0</v>
      </c>
      <c r="AA2565" s="164">
        <v>20800</v>
      </c>
      <c r="AB2565" s="160">
        <v>0.5</v>
      </c>
      <c r="AC2565" s="164">
        <v>16640</v>
      </c>
      <c r="AD2565" s="202">
        <v>0.4</v>
      </c>
      <c r="AE2565" s="147">
        <v>4160</v>
      </c>
      <c r="AF2565" s="182"/>
      <c r="AH2565" s="34" t="s">
        <v>5496</v>
      </c>
    </row>
    <row r="2566" s="114" customFormat="1" ht="60" spans="1:34">
      <c r="A2566" s="37">
        <v>502</v>
      </c>
      <c r="B2566" s="37" t="s">
        <v>52</v>
      </c>
      <c r="C2566" s="37" t="s">
        <v>5022</v>
      </c>
      <c r="D2566" s="34" t="s">
        <v>5487</v>
      </c>
      <c r="E2566" s="163" t="s">
        <v>5488</v>
      </c>
      <c r="F2566" s="163" t="s">
        <v>5489</v>
      </c>
      <c r="G2566" s="34" t="s">
        <v>114</v>
      </c>
      <c r="H2566" s="166" t="s">
        <v>6605</v>
      </c>
      <c r="I2566" s="163" t="s">
        <v>6606</v>
      </c>
      <c r="J2566" s="163" t="s">
        <v>6606</v>
      </c>
      <c r="K2566" s="163" t="s">
        <v>5492</v>
      </c>
      <c r="L2566" s="163" t="s">
        <v>6607</v>
      </c>
      <c r="M2566" s="167">
        <v>45922</v>
      </c>
      <c r="N2566" s="167" t="s">
        <v>6594</v>
      </c>
      <c r="O2566" s="167" t="s">
        <v>6595</v>
      </c>
      <c r="P2566" s="163">
        <v>4</v>
      </c>
      <c r="Q2566" s="174">
        <v>8000</v>
      </c>
      <c r="R2566" s="175">
        <v>0.05263158</v>
      </c>
      <c r="S2566" s="176">
        <v>400</v>
      </c>
      <c r="T2566" s="164">
        <v>3200</v>
      </c>
      <c r="U2566" s="164">
        <v>320</v>
      </c>
      <c r="V2566" s="177">
        <v>0.1</v>
      </c>
      <c r="W2566" s="164">
        <v>1600</v>
      </c>
      <c r="X2566" s="160">
        <v>0.5</v>
      </c>
      <c r="Y2566" s="164">
        <v>960</v>
      </c>
      <c r="Z2566" s="177">
        <v>0.3</v>
      </c>
      <c r="AA2566" s="164">
        <v>640</v>
      </c>
      <c r="AB2566" s="160">
        <v>0.2</v>
      </c>
      <c r="AC2566" s="164">
        <v>1280</v>
      </c>
      <c r="AD2566" s="202">
        <v>0.4</v>
      </c>
      <c r="AE2566" s="147">
        <v>320</v>
      </c>
      <c r="AF2566" s="182"/>
      <c r="AH2566" s="34" t="s">
        <v>5496</v>
      </c>
    </row>
    <row r="2567" s="114" customFormat="1" ht="72" spans="1:34">
      <c r="A2567" s="37">
        <v>503</v>
      </c>
      <c r="B2567" s="37" t="s">
        <v>52</v>
      </c>
      <c r="C2567" s="37" t="s">
        <v>5022</v>
      </c>
      <c r="D2567" s="34" t="s">
        <v>5487</v>
      </c>
      <c r="E2567" s="163" t="s">
        <v>5488</v>
      </c>
      <c r="F2567" s="163" t="s">
        <v>5489</v>
      </c>
      <c r="G2567" s="34" t="s">
        <v>114</v>
      </c>
      <c r="H2567" s="166" t="s">
        <v>6608</v>
      </c>
      <c r="I2567" s="163" t="s">
        <v>970</v>
      </c>
      <c r="J2567" s="163" t="s">
        <v>970</v>
      </c>
      <c r="K2567" s="163" t="s">
        <v>5492</v>
      </c>
      <c r="L2567" s="163" t="s">
        <v>6609</v>
      </c>
      <c r="M2567" s="167">
        <v>45922</v>
      </c>
      <c r="N2567" s="167" t="s">
        <v>6594</v>
      </c>
      <c r="O2567" s="167" t="s">
        <v>6595</v>
      </c>
      <c r="P2567" s="163">
        <v>5</v>
      </c>
      <c r="Q2567" s="174">
        <v>8000</v>
      </c>
      <c r="R2567" s="175">
        <v>0.05128205</v>
      </c>
      <c r="S2567" s="176">
        <v>400</v>
      </c>
      <c r="T2567" s="164">
        <v>4000</v>
      </c>
      <c r="U2567" s="164">
        <v>400</v>
      </c>
      <c r="V2567" s="177">
        <v>0.1</v>
      </c>
      <c r="W2567" s="164">
        <v>2000</v>
      </c>
      <c r="X2567" s="160">
        <v>0.5</v>
      </c>
      <c r="Y2567" s="164">
        <v>1200</v>
      </c>
      <c r="Z2567" s="177">
        <v>0.3</v>
      </c>
      <c r="AA2567" s="164">
        <v>800</v>
      </c>
      <c r="AB2567" s="160">
        <v>0.2</v>
      </c>
      <c r="AC2567" s="164">
        <v>1600</v>
      </c>
      <c r="AD2567" s="202">
        <v>0.4</v>
      </c>
      <c r="AE2567" s="147">
        <v>400</v>
      </c>
      <c r="AF2567" s="182"/>
      <c r="AH2567" s="34" t="s">
        <v>5496</v>
      </c>
    </row>
    <row r="2568" s="114" customFormat="1" ht="60" spans="1:34">
      <c r="A2568" s="37">
        <v>504</v>
      </c>
      <c r="B2568" s="37" t="s">
        <v>52</v>
      </c>
      <c r="C2568" s="37" t="s">
        <v>5022</v>
      </c>
      <c r="D2568" s="34" t="s">
        <v>5487</v>
      </c>
      <c r="E2568" s="163" t="s">
        <v>5488</v>
      </c>
      <c r="F2568" s="163" t="s">
        <v>5489</v>
      </c>
      <c r="G2568" s="34" t="s">
        <v>114</v>
      </c>
      <c r="H2568" s="166" t="s">
        <v>6610</v>
      </c>
      <c r="I2568" s="163" t="s">
        <v>6611</v>
      </c>
      <c r="J2568" s="163" t="s">
        <v>6611</v>
      </c>
      <c r="K2568" s="163" t="s">
        <v>5492</v>
      </c>
      <c r="L2568" s="163" t="s">
        <v>6607</v>
      </c>
      <c r="M2568" s="167">
        <v>45922</v>
      </c>
      <c r="N2568" s="167" t="s">
        <v>6594</v>
      </c>
      <c r="O2568" s="167" t="s">
        <v>6595</v>
      </c>
      <c r="P2568" s="163">
        <v>4</v>
      </c>
      <c r="Q2568" s="174">
        <v>8000</v>
      </c>
      <c r="R2568" s="175">
        <v>0.05263158</v>
      </c>
      <c r="S2568" s="176">
        <v>400</v>
      </c>
      <c r="T2568" s="164">
        <v>3200</v>
      </c>
      <c r="U2568" s="164">
        <v>320</v>
      </c>
      <c r="V2568" s="177">
        <v>0.1</v>
      </c>
      <c r="W2568" s="164">
        <v>1600</v>
      </c>
      <c r="X2568" s="160">
        <v>0.5</v>
      </c>
      <c r="Y2568" s="164">
        <v>960</v>
      </c>
      <c r="Z2568" s="177">
        <v>0.3</v>
      </c>
      <c r="AA2568" s="164">
        <v>640</v>
      </c>
      <c r="AB2568" s="160">
        <v>0.2</v>
      </c>
      <c r="AC2568" s="164">
        <v>1280</v>
      </c>
      <c r="AD2568" s="202">
        <v>0.4</v>
      </c>
      <c r="AE2568" s="147">
        <v>320</v>
      </c>
      <c r="AF2568" s="182"/>
      <c r="AH2568" s="34" t="s">
        <v>5496</v>
      </c>
    </row>
    <row r="2569" s="114" customFormat="1" ht="72" spans="1:34">
      <c r="A2569" s="37">
        <v>505</v>
      </c>
      <c r="B2569" s="37" t="s">
        <v>52</v>
      </c>
      <c r="C2569" s="37" t="s">
        <v>5022</v>
      </c>
      <c r="D2569" s="34" t="s">
        <v>5487</v>
      </c>
      <c r="E2569" s="163" t="s">
        <v>5488</v>
      </c>
      <c r="F2569" s="163" t="s">
        <v>5489</v>
      </c>
      <c r="G2569" s="34" t="s">
        <v>114</v>
      </c>
      <c r="H2569" s="166" t="s">
        <v>6612</v>
      </c>
      <c r="I2569" s="163" t="s">
        <v>6613</v>
      </c>
      <c r="J2569" s="163" t="s">
        <v>6613</v>
      </c>
      <c r="K2569" s="163" t="s">
        <v>5492</v>
      </c>
      <c r="L2569" s="163" t="s">
        <v>6614</v>
      </c>
      <c r="M2569" s="167">
        <v>45922</v>
      </c>
      <c r="N2569" s="167" t="s">
        <v>6594</v>
      </c>
      <c r="O2569" s="167" t="s">
        <v>6595</v>
      </c>
      <c r="P2569" s="163">
        <v>8</v>
      </c>
      <c r="Q2569" s="174">
        <v>8000</v>
      </c>
      <c r="R2569" s="175">
        <v>0.05128205</v>
      </c>
      <c r="S2569" s="176">
        <v>400</v>
      </c>
      <c r="T2569" s="164">
        <v>6400</v>
      </c>
      <c r="U2569" s="164">
        <v>640</v>
      </c>
      <c r="V2569" s="177">
        <v>0.1</v>
      </c>
      <c r="W2569" s="164">
        <v>3200</v>
      </c>
      <c r="X2569" s="160">
        <v>0.5</v>
      </c>
      <c r="Y2569" s="164">
        <v>1920</v>
      </c>
      <c r="Z2569" s="177">
        <v>0.3</v>
      </c>
      <c r="AA2569" s="164">
        <v>1280</v>
      </c>
      <c r="AB2569" s="160">
        <v>0.2</v>
      </c>
      <c r="AC2569" s="164">
        <v>2560</v>
      </c>
      <c r="AD2569" s="202">
        <v>0.4</v>
      </c>
      <c r="AE2569" s="147">
        <v>640</v>
      </c>
      <c r="AF2569" s="182"/>
      <c r="AH2569" s="34" t="s">
        <v>5496</v>
      </c>
    </row>
    <row r="2570" s="114" customFormat="1" ht="60" spans="1:34">
      <c r="A2570" s="37">
        <v>506</v>
      </c>
      <c r="B2570" s="37" t="s">
        <v>52</v>
      </c>
      <c r="C2570" s="37" t="s">
        <v>5029</v>
      </c>
      <c r="D2570" s="34" t="s">
        <v>5487</v>
      </c>
      <c r="E2570" s="163" t="s">
        <v>5488</v>
      </c>
      <c r="F2570" s="163" t="s">
        <v>5489</v>
      </c>
      <c r="G2570" s="34" t="s">
        <v>114</v>
      </c>
      <c r="H2570" s="166" t="s">
        <v>6615</v>
      </c>
      <c r="I2570" s="163" t="s">
        <v>6616</v>
      </c>
      <c r="J2570" s="163" t="s">
        <v>6616</v>
      </c>
      <c r="K2570" s="163" t="s">
        <v>5492</v>
      </c>
      <c r="L2570" s="163" t="s">
        <v>5734</v>
      </c>
      <c r="M2570" s="167">
        <v>45922</v>
      </c>
      <c r="N2570" s="167" t="s">
        <v>6594</v>
      </c>
      <c r="O2570" s="167" t="s">
        <v>6595</v>
      </c>
      <c r="P2570" s="163">
        <v>80</v>
      </c>
      <c r="Q2570" s="174">
        <v>8000</v>
      </c>
      <c r="R2570" s="175">
        <v>0.06666667</v>
      </c>
      <c r="S2570" s="176">
        <v>520</v>
      </c>
      <c r="T2570" s="164">
        <v>83200</v>
      </c>
      <c r="U2570" s="164">
        <v>8320</v>
      </c>
      <c r="V2570" s="177">
        <v>0.1</v>
      </c>
      <c r="W2570" s="164">
        <v>41600</v>
      </c>
      <c r="X2570" s="160">
        <v>0.5</v>
      </c>
      <c r="Y2570" s="164">
        <v>0</v>
      </c>
      <c r="Z2570" s="177">
        <v>0</v>
      </c>
      <c r="AA2570" s="164">
        <v>41600</v>
      </c>
      <c r="AB2570" s="160">
        <v>0.5</v>
      </c>
      <c r="AC2570" s="164">
        <v>33280</v>
      </c>
      <c r="AD2570" s="202">
        <v>0.4</v>
      </c>
      <c r="AE2570" s="147">
        <v>8320</v>
      </c>
      <c r="AF2570" s="182"/>
      <c r="AH2570" s="34" t="s">
        <v>5496</v>
      </c>
    </row>
    <row r="2571" s="114" customFormat="1" ht="120" spans="1:34">
      <c r="A2571" s="37">
        <v>507</v>
      </c>
      <c r="B2571" s="37" t="s">
        <v>52</v>
      </c>
      <c r="C2571" s="37" t="s">
        <v>5022</v>
      </c>
      <c r="D2571" s="34" t="s">
        <v>5487</v>
      </c>
      <c r="E2571" s="163" t="s">
        <v>5488</v>
      </c>
      <c r="F2571" s="163" t="s">
        <v>5489</v>
      </c>
      <c r="G2571" s="34" t="s">
        <v>114</v>
      </c>
      <c r="H2571" s="166" t="s">
        <v>6617</v>
      </c>
      <c r="I2571" s="163" t="s">
        <v>6618</v>
      </c>
      <c r="J2571" s="163" t="s">
        <v>6618</v>
      </c>
      <c r="K2571" s="163" t="s">
        <v>5492</v>
      </c>
      <c r="L2571" s="163" t="s">
        <v>6619</v>
      </c>
      <c r="M2571" s="167">
        <v>45922</v>
      </c>
      <c r="N2571" s="167" t="s">
        <v>6594</v>
      </c>
      <c r="O2571" s="167" t="s">
        <v>6595</v>
      </c>
      <c r="P2571" s="163">
        <v>89</v>
      </c>
      <c r="Q2571" s="174">
        <v>8000</v>
      </c>
      <c r="R2571" s="175">
        <v>0.05263158</v>
      </c>
      <c r="S2571" s="176">
        <v>400</v>
      </c>
      <c r="T2571" s="164">
        <v>71200</v>
      </c>
      <c r="U2571" s="164">
        <v>7120</v>
      </c>
      <c r="V2571" s="177">
        <v>0.1</v>
      </c>
      <c r="W2571" s="164">
        <v>35600</v>
      </c>
      <c r="X2571" s="160">
        <v>0.5</v>
      </c>
      <c r="Y2571" s="164">
        <v>21360</v>
      </c>
      <c r="Z2571" s="177">
        <v>0.3</v>
      </c>
      <c r="AA2571" s="164">
        <v>14240</v>
      </c>
      <c r="AB2571" s="160">
        <v>0.2</v>
      </c>
      <c r="AC2571" s="164">
        <v>28480</v>
      </c>
      <c r="AD2571" s="202">
        <v>0.4</v>
      </c>
      <c r="AE2571" s="147">
        <v>7120</v>
      </c>
      <c r="AF2571" s="182"/>
      <c r="AH2571" s="34" t="s">
        <v>5496</v>
      </c>
    </row>
    <row r="2572" s="114" customFormat="1" ht="96" spans="1:34">
      <c r="A2572" s="37">
        <v>508</v>
      </c>
      <c r="B2572" s="37" t="s">
        <v>52</v>
      </c>
      <c r="C2572" s="37" t="s">
        <v>5022</v>
      </c>
      <c r="D2572" s="34" t="s">
        <v>5487</v>
      </c>
      <c r="E2572" s="163" t="s">
        <v>5488</v>
      </c>
      <c r="F2572" s="163" t="s">
        <v>5489</v>
      </c>
      <c r="G2572" s="34" t="s">
        <v>114</v>
      </c>
      <c r="H2572" s="166" t="s">
        <v>6620</v>
      </c>
      <c r="I2572" s="163" t="s">
        <v>6621</v>
      </c>
      <c r="J2572" s="163" t="s">
        <v>6621</v>
      </c>
      <c r="K2572" s="163" t="s">
        <v>5492</v>
      </c>
      <c r="L2572" s="163" t="s">
        <v>6622</v>
      </c>
      <c r="M2572" s="167">
        <v>45922</v>
      </c>
      <c r="N2572" s="167" t="s">
        <v>6594</v>
      </c>
      <c r="O2572" s="167" t="s">
        <v>6595</v>
      </c>
      <c r="P2572" s="163">
        <v>4</v>
      </c>
      <c r="Q2572" s="174">
        <v>8000</v>
      </c>
      <c r="R2572" s="175">
        <v>0.05263158</v>
      </c>
      <c r="S2572" s="176">
        <v>400</v>
      </c>
      <c r="T2572" s="164">
        <v>3200</v>
      </c>
      <c r="U2572" s="164">
        <v>320</v>
      </c>
      <c r="V2572" s="177">
        <v>0.1</v>
      </c>
      <c r="W2572" s="164">
        <v>1600</v>
      </c>
      <c r="X2572" s="160">
        <v>0.5</v>
      </c>
      <c r="Y2572" s="164">
        <v>960</v>
      </c>
      <c r="Z2572" s="177">
        <v>0.3</v>
      </c>
      <c r="AA2572" s="164">
        <v>640</v>
      </c>
      <c r="AB2572" s="160">
        <v>0.2</v>
      </c>
      <c r="AC2572" s="164">
        <v>1280</v>
      </c>
      <c r="AD2572" s="202">
        <v>0.4</v>
      </c>
      <c r="AE2572" s="147">
        <v>320</v>
      </c>
      <c r="AF2572" s="182"/>
      <c r="AH2572" s="34" t="s">
        <v>5496</v>
      </c>
    </row>
    <row r="2573" s="114" customFormat="1" ht="72" spans="1:34">
      <c r="A2573" s="37">
        <v>509</v>
      </c>
      <c r="B2573" s="37" t="s">
        <v>52</v>
      </c>
      <c r="C2573" s="37" t="s">
        <v>5022</v>
      </c>
      <c r="D2573" s="34" t="s">
        <v>5487</v>
      </c>
      <c r="E2573" s="163" t="s">
        <v>5488</v>
      </c>
      <c r="F2573" s="163" t="s">
        <v>5489</v>
      </c>
      <c r="G2573" s="34" t="s">
        <v>114</v>
      </c>
      <c r="H2573" s="166" t="s">
        <v>6623</v>
      </c>
      <c r="I2573" s="163" t="s">
        <v>6449</v>
      </c>
      <c r="J2573" s="163" t="s">
        <v>6449</v>
      </c>
      <c r="K2573" s="163" t="s">
        <v>5492</v>
      </c>
      <c r="L2573" s="163" t="s">
        <v>6624</v>
      </c>
      <c r="M2573" s="167">
        <v>45922</v>
      </c>
      <c r="N2573" s="167" t="s">
        <v>6594</v>
      </c>
      <c r="O2573" s="167" t="s">
        <v>6595</v>
      </c>
      <c r="P2573" s="163">
        <v>11</v>
      </c>
      <c r="Q2573" s="174">
        <v>8000</v>
      </c>
      <c r="R2573" s="175">
        <v>0.05263158</v>
      </c>
      <c r="S2573" s="176">
        <v>400</v>
      </c>
      <c r="T2573" s="164">
        <v>8800</v>
      </c>
      <c r="U2573" s="164">
        <v>880</v>
      </c>
      <c r="V2573" s="177">
        <v>0.1</v>
      </c>
      <c r="W2573" s="164">
        <v>4400</v>
      </c>
      <c r="X2573" s="160">
        <v>0.5</v>
      </c>
      <c r="Y2573" s="164">
        <v>2640</v>
      </c>
      <c r="Z2573" s="177">
        <v>0.3</v>
      </c>
      <c r="AA2573" s="164">
        <v>1760</v>
      </c>
      <c r="AB2573" s="160">
        <v>0.2</v>
      </c>
      <c r="AC2573" s="164">
        <v>3520</v>
      </c>
      <c r="AD2573" s="202">
        <v>0.4</v>
      </c>
      <c r="AE2573" s="147">
        <v>880</v>
      </c>
      <c r="AF2573" s="182"/>
      <c r="AH2573" s="34" t="s">
        <v>5496</v>
      </c>
    </row>
    <row r="2574" s="114" customFormat="1" ht="108" spans="1:34">
      <c r="A2574" s="37">
        <v>510</v>
      </c>
      <c r="B2574" s="37" t="s">
        <v>52</v>
      </c>
      <c r="C2574" s="37" t="s">
        <v>5022</v>
      </c>
      <c r="D2574" s="34" t="s">
        <v>5487</v>
      </c>
      <c r="E2574" s="163" t="s">
        <v>5488</v>
      </c>
      <c r="F2574" s="163" t="s">
        <v>5489</v>
      </c>
      <c r="G2574" s="34" t="s">
        <v>114</v>
      </c>
      <c r="H2574" s="166" t="s">
        <v>6625</v>
      </c>
      <c r="I2574" s="163" t="s">
        <v>6626</v>
      </c>
      <c r="J2574" s="163" t="s">
        <v>6626</v>
      </c>
      <c r="K2574" s="163" t="s">
        <v>5492</v>
      </c>
      <c r="L2574" s="163" t="s">
        <v>6627</v>
      </c>
      <c r="M2574" s="167">
        <v>45922</v>
      </c>
      <c r="N2574" s="167" t="s">
        <v>1461</v>
      </c>
      <c r="O2574" s="167" t="s">
        <v>6628</v>
      </c>
      <c r="P2574" s="163">
        <v>19</v>
      </c>
      <c r="Q2574" s="174">
        <v>8000</v>
      </c>
      <c r="R2574" s="175">
        <v>0.05</v>
      </c>
      <c r="S2574" s="176">
        <v>400</v>
      </c>
      <c r="T2574" s="164">
        <v>15200</v>
      </c>
      <c r="U2574" s="164">
        <v>1520</v>
      </c>
      <c r="V2574" s="177">
        <v>0.1</v>
      </c>
      <c r="W2574" s="164">
        <v>7600</v>
      </c>
      <c r="X2574" s="160">
        <v>0.5</v>
      </c>
      <c r="Y2574" s="164">
        <v>4560</v>
      </c>
      <c r="Z2574" s="177">
        <v>0.3</v>
      </c>
      <c r="AA2574" s="164">
        <v>3040</v>
      </c>
      <c r="AB2574" s="160">
        <v>0.2</v>
      </c>
      <c r="AC2574" s="164">
        <v>6080</v>
      </c>
      <c r="AD2574" s="202">
        <v>0.4</v>
      </c>
      <c r="AE2574" s="147">
        <v>1520</v>
      </c>
      <c r="AF2574" s="182"/>
      <c r="AH2574" s="34" t="s">
        <v>5496</v>
      </c>
    </row>
    <row r="2575" s="114" customFormat="1" ht="108" spans="1:34">
      <c r="A2575" s="37">
        <v>511</v>
      </c>
      <c r="B2575" s="37" t="s">
        <v>52</v>
      </c>
      <c r="C2575" s="37" t="s">
        <v>5022</v>
      </c>
      <c r="D2575" s="34" t="s">
        <v>5487</v>
      </c>
      <c r="E2575" s="163" t="s">
        <v>5488</v>
      </c>
      <c r="F2575" s="163" t="s">
        <v>5489</v>
      </c>
      <c r="G2575" s="34" t="s">
        <v>114</v>
      </c>
      <c r="H2575" s="166" t="s">
        <v>6629</v>
      </c>
      <c r="I2575" s="163" t="s">
        <v>6186</v>
      </c>
      <c r="J2575" s="163" t="s">
        <v>6186</v>
      </c>
      <c r="K2575" s="163" t="s">
        <v>5492</v>
      </c>
      <c r="L2575" s="163" t="s">
        <v>6630</v>
      </c>
      <c r="M2575" s="167">
        <v>45922</v>
      </c>
      <c r="N2575" s="167" t="s">
        <v>1474</v>
      </c>
      <c r="O2575" s="167" t="s">
        <v>6631</v>
      </c>
      <c r="P2575" s="163">
        <v>14</v>
      </c>
      <c r="Q2575" s="174">
        <v>8000</v>
      </c>
      <c r="R2575" s="175">
        <v>0.05</v>
      </c>
      <c r="S2575" s="176">
        <v>400</v>
      </c>
      <c r="T2575" s="164">
        <v>11200</v>
      </c>
      <c r="U2575" s="164">
        <v>1120</v>
      </c>
      <c r="V2575" s="177">
        <v>0.1</v>
      </c>
      <c r="W2575" s="164">
        <v>5600</v>
      </c>
      <c r="X2575" s="160">
        <v>0.5</v>
      </c>
      <c r="Y2575" s="164">
        <v>3360</v>
      </c>
      <c r="Z2575" s="177">
        <v>0.3</v>
      </c>
      <c r="AA2575" s="164">
        <v>2240</v>
      </c>
      <c r="AB2575" s="160">
        <v>0.2</v>
      </c>
      <c r="AC2575" s="164">
        <v>4480</v>
      </c>
      <c r="AD2575" s="202">
        <v>0.4</v>
      </c>
      <c r="AE2575" s="147">
        <v>1120</v>
      </c>
      <c r="AF2575" s="182"/>
      <c r="AH2575" s="34" t="s">
        <v>5496</v>
      </c>
    </row>
    <row r="2576" s="114" customFormat="1" ht="192" spans="1:34">
      <c r="A2576" s="37">
        <v>512</v>
      </c>
      <c r="B2576" s="37" t="s">
        <v>52</v>
      </c>
      <c r="C2576" s="37" t="s">
        <v>5022</v>
      </c>
      <c r="D2576" s="34" t="s">
        <v>5487</v>
      </c>
      <c r="E2576" s="163" t="s">
        <v>5488</v>
      </c>
      <c r="F2576" s="163" t="s">
        <v>5489</v>
      </c>
      <c r="G2576" s="34" t="s">
        <v>114</v>
      </c>
      <c r="H2576" s="166" t="s">
        <v>6632</v>
      </c>
      <c r="I2576" s="163" t="s">
        <v>5978</v>
      </c>
      <c r="J2576" s="163" t="s">
        <v>5978</v>
      </c>
      <c r="K2576" s="163" t="s">
        <v>5492</v>
      </c>
      <c r="L2576" s="163" t="s">
        <v>6633</v>
      </c>
      <c r="M2576" s="167">
        <v>45922</v>
      </c>
      <c r="N2576" s="167" t="s">
        <v>1474</v>
      </c>
      <c r="O2576" s="167" t="s">
        <v>6631</v>
      </c>
      <c r="P2576" s="163">
        <v>50</v>
      </c>
      <c r="Q2576" s="174">
        <v>8000</v>
      </c>
      <c r="R2576" s="175">
        <v>0.05</v>
      </c>
      <c r="S2576" s="176">
        <v>400</v>
      </c>
      <c r="T2576" s="164">
        <v>40000</v>
      </c>
      <c r="U2576" s="164">
        <v>4000</v>
      </c>
      <c r="V2576" s="177">
        <v>0.1</v>
      </c>
      <c r="W2576" s="164">
        <v>20000</v>
      </c>
      <c r="X2576" s="160">
        <v>0.5</v>
      </c>
      <c r="Y2576" s="164">
        <v>12000</v>
      </c>
      <c r="Z2576" s="177">
        <v>0.3</v>
      </c>
      <c r="AA2576" s="164">
        <v>8000</v>
      </c>
      <c r="AB2576" s="160">
        <v>0.2</v>
      </c>
      <c r="AC2576" s="164">
        <v>16000</v>
      </c>
      <c r="AD2576" s="202">
        <v>0.4</v>
      </c>
      <c r="AE2576" s="147">
        <v>4000</v>
      </c>
      <c r="AF2576" s="182"/>
      <c r="AH2576" s="34" t="s">
        <v>5496</v>
      </c>
    </row>
    <row r="2577" s="114" customFormat="1" ht="72" spans="1:34">
      <c r="A2577" s="37">
        <v>513</v>
      </c>
      <c r="B2577" s="37" t="s">
        <v>52</v>
      </c>
      <c r="C2577" s="37" t="s">
        <v>5022</v>
      </c>
      <c r="D2577" s="34" t="s">
        <v>5487</v>
      </c>
      <c r="E2577" s="163" t="s">
        <v>5488</v>
      </c>
      <c r="F2577" s="163" t="s">
        <v>5489</v>
      </c>
      <c r="G2577" s="34" t="s">
        <v>114</v>
      </c>
      <c r="H2577" s="166" t="s">
        <v>6634</v>
      </c>
      <c r="I2577" s="163" t="s">
        <v>6635</v>
      </c>
      <c r="J2577" s="163" t="s">
        <v>6635</v>
      </c>
      <c r="K2577" s="163" t="s">
        <v>5492</v>
      </c>
      <c r="L2577" s="163" t="s">
        <v>6636</v>
      </c>
      <c r="M2577" s="167">
        <v>45922</v>
      </c>
      <c r="N2577" s="167" t="s">
        <v>6637</v>
      </c>
      <c r="O2577" s="167" t="s">
        <v>6638</v>
      </c>
      <c r="P2577" s="163">
        <v>12</v>
      </c>
      <c r="Q2577" s="174">
        <v>8000</v>
      </c>
      <c r="R2577" s="175">
        <v>0.05128205</v>
      </c>
      <c r="S2577" s="176">
        <v>400</v>
      </c>
      <c r="T2577" s="164">
        <v>9600</v>
      </c>
      <c r="U2577" s="164">
        <v>960</v>
      </c>
      <c r="V2577" s="177">
        <v>0.1</v>
      </c>
      <c r="W2577" s="164">
        <v>4800</v>
      </c>
      <c r="X2577" s="160">
        <v>0.5</v>
      </c>
      <c r="Y2577" s="164">
        <v>2880</v>
      </c>
      <c r="Z2577" s="177">
        <v>0.3</v>
      </c>
      <c r="AA2577" s="164">
        <v>1920</v>
      </c>
      <c r="AB2577" s="160">
        <v>0.2</v>
      </c>
      <c r="AC2577" s="164">
        <v>3840</v>
      </c>
      <c r="AD2577" s="202">
        <v>0.4</v>
      </c>
      <c r="AE2577" s="147">
        <v>960</v>
      </c>
      <c r="AF2577" s="182"/>
      <c r="AH2577" s="34" t="s">
        <v>5496</v>
      </c>
    </row>
    <row r="2578" s="114" customFormat="1" ht="120" spans="1:34">
      <c r="A2578" s="37">
        <v>514</v>
      </c>
      <c r="B2578" s="37" t="s">
        <v>52</v>
      </c>
      <c r="C2578" s="37" t="s">
        <v>5022</v>
      </c>
      <c r="D2578" s="34" t="s">
        <v>5487</v>
      </c>
      <c r="E2578" s="163" t="s">
        <v>5488</v>
      </c>
      <c r="F2578" s="163" t="s">
        <v>5489</v>
      </c>
      <c r="G2578" s="34" t="s">
        <v>114</v>
      </c>
      <c r="H2578" s="166" t="s">
        <v>6639</v>
      </c>
      <c r="I2578" s="163" t="s">
        <v>6640</v>
      </c>
      <c r="J2578" s="163" t="s">
        <v>6640</v>
      </c>
      <c r="K2578" s="163" t="s">
        <v>5492</v>
      </c>
      <c r="L2578" s="163" t="s">
        <v>6641</v>
      </c>
      <c r="M2578" s="167">
        <v>45922</v>
      </c>
      <c r="N2578" s="167" t="s">
        <v>1474</v>
      </c>
      <c r="O2578" s="167" t="s">
        <v>6631</v>
      </c>
      <c r="P2578" s="163">
        <v>21</v>
      </c>
      <c r="Q2578" s="174">
        <v>8000</v>
      </c>
      <c r="R2578" s="175">
        <v>0.05</v>
      </c>
      <c r="S2578" s="176">
        <v>400</v>
      </c>
      <c r="T2578" s="164">
        <v>16800</v>
      </c>
      <c r="U2578" s="164">
        <v>1680</v>
      </c>
      <c r="V2578" s="177">
        <v>0.1</v>
      </c>
      <c r="W2578" s="164">
        <v>8400</v>
      </c>
      <c r="X2578" s="160">
        <v>0.5</v>
      </c>
      <c r="Y2578" s="164">
        <v>5040</v>
      </c>
      <c r="Z2578" s="177">
        <v>0.3</v>
      </c>
      <c r="AA2578" s="164">
        <v>3360</v>
      </c>
      <c r="AB2578" s="160">
        <v>0.2</v>
      </c>
      <c r="AC2578" s="164">
        <v>6720</v>
      </c>
      <c r="AD2578" s="202">
        <v>0.4</v>
      </c>
      <c r="AE2578" s="147">
        <v>1680</v>
      </c>
      <c r="AF2578" s="182"/>
      <c r="AH2578" s="34" t="s">
        <v>5496</v>
      </c>
    </row>
    <row r="2579" s="114" customFormat="1" ht="108" spans="1:34">
      <c r="A2579" s="37">
        <v>515</v>
      </c>
      <c r="B2579" s="37" t="s">
        <v>52</v>
      </c>
      <c r="C2579" s="37" t="s">
        <v>5022</v>
      </c>
      <c r="D2579" s="34" t="s">
        <v>5487</v>
      </c>
      <c r="E2579" s="163" t="s">
        <v>5488</v>
      </c>
      <c r="F2579" s="163" t="s">
        <v>5489</v>
      </c>
      <c r="G2579" s="34" t="s">
        <v>114</v>
      </c>
      <c r="H2579" s="166" t="s">
        <v>6642</v>
      </c>
      <c r="I2579" s="163" t="s">
        <v>6643</v>
      </c>
      <c r="J2579" s="163" t="s">
        <v>6643</v>
      </c>
      <c r="K2579" s="163" t="s">
        <v>5492</v>
      </c>
      <c r="L2579" s="163" t="s">
        <v>6644</v>
      </c>
      <c r="M2579" s="167">
        <v>45922</v>
      </c>
      <c r="N2579" s="167" t="s">
        <v>1474</v>
      </c>
      <c r="O2579" s="167" t="s">
        <v>6631</v>
      </c>
      <c r="P2579" s="163">
        <v>36</v>
      </c>
      <c r="Q2579" s="174">
        <v>8000</v>
      </c>
      <c r="R2579" s="175">
        <v>0.05</v>
      </c>
      <c r="S2579" s="176">
        <v>400</v>
      </c>
      <c r="T2579" s="164">
        <v>28800</v>
      </c>
      <c r="U2579" s="164">
        <v>2880</v>
      </c>
      <c r="V2579" s="177">
        <v>0.1</v>
      </c>
      <c r="W2579" s="164">
        <v>14400</v>
      </c>
      <c r="X2579" s="160">
        <v>0.5</v>
      </c>
      <c r="Y2579" s="164">
        <v>8640</v>
      </c>
      <c r="Z2579" s="177">
        <v>0.3</v>
      </c>
      <c r="AA2579" s="164">
        <v>5760</v>
      </c>
      <c r="AB2579" s="160">
        <v>0.2</v>
      </c>
      <c r="AC2579" s="164">
        <v>11520</v>
      </c>
      <c r="AD2579" s="202">
        <v>0.4</v>
      </c>
      <c r="AE2579" s="147">
        <v>2880</v>
      </c>
      <c r="AF2579" s="182"/>
      <c r="AH2579" s="34" t="s">
        <v>5496</v>
      </c>
    </row>
    <row r="2580" s="114" customFormat="1" ht="108" spans="1:34">
      <c r="A2580" s="37">
        <v>516</v>
      </c>
      <c r="B2580" s="37" t="s">
        <v>52</v>
      </c>
      <c r="C2580" s="37" t="s">
        <v>5022</v>
      </c>
      <c r="D2580" s="34" t="s">
        <v>5487</v>
      </c>
      <c r="E2580" s="163" t="s">
        <v>5488</v>
      </c>
      <c r="F2580" s="163" t="s">
        <v>5489</v>
      </c>
      <c r="G2580" s="34" t="s">
        <v>114</v>
      </c>
      <c r="H2580" s="166" t="s">
        <v>6645</v>
      </c>
      <c r="I2580" s="163" t="s">
        <v>6646</v>
      </c>
      <c r="J2580" s="163" t="s">
        <v>6646</v>
      </c>
      <c r="K2580" s="163" t="s">
        <v>5492</v>
      </c>
      <c r="L2580" s="163" t="s">
        <v>6647</v>
      </c>
      <c r="M2580" s="167">
        <v>45922</v>
      </c>
      <c r="N2580" s="167" t="s">
        <v>1461</v>
      </c>
      <c r="O2580" s="167" t="s">
        <v>6628</v>
      </c>
      <c r="P2580" s="163">
        <v>23</v>
      </c>
      <c r="Q2580" s="174">
        <v>8000</v>
      </c>
      <c r="R2580" s="175">
        <v>0.05</v>
      </c>
      <c r="S2580" s="176">
        <v>400</v>
      </c>
      <c r="T2580" s="164">
        <v>18400</v>
      </c>
      <c r="U2580" s="164">
        <v>1840</v>
      </c>
      <c r="V2580" s="177">
        <v>0.1</v>
      </c>
      <c r="W2580" s="164">
        <v>9200</v>
      </c>
      <c r="X2580" s="160">
        <v>0.5</v>
      </c>
      <c r="Y2580" s="164">
        <v>5520</v>
      </c>
      <c r="Z2580" s="177">
        <v>0.3</v>
      </c>
      <c r="AA2580" s="164">
        <v>3680</v>
      </c>
      <c r="AB2580" s="160">
        <v>0.2</v>
      </c>
      <c r="AC2580" s="164">
        <v>7360</v>
      </c>
      <c r="AD2580" s="202">
        <v>0.4</v>
      </c>
      <c r="AE2580" s="147">
        <v>1840</v>
      </c>
      <c r="AF2580" s="182"/>
      <c r="AH2580" s="34" t="s">
        <v>5496</v>
      </c>
    </row>
    <row r="2581" s="114" customFormat="1" ht="60" spans="1:34">
      <c r="A2581" s="37">
        <v>517</v>
      </c>
      <c r="B2581" s="37" t="s">
        <v>52</v>
      </c>
      <c r="C2581" s="37" t="s">
        <v>5029</v>
      </c>
      <c r="D2581" s="34" t="s">
        <v>5487</v>
      </c>
      <c r="E2581" s="163" t="s">
        <v>5488</v>
      </c>
      <c r="F2581" s="163" t="s">
        <v>5489</v>
      </c>
      <c r="G2581" s="34" t="s">
        <v>114</v>
      </c>
      <c r="H2581" s="166" t="s">
        <v>6648</v>
      </c>
      <c r="I2581" s="163" t="s">
        <v>6649</v>
      </c>
      <c r="J2581" s="163" t="s">
        <v>6649</v>
      </c>
      <c r="K2581" s="163" t="s">
        <v>5492</v>
      </c>
      <c r="L2581" s="163" t="s">
        <v>5511</v>
      </c>
      <c r="M2581" s="167">
        <v>45923</v>
      </c>
      <c r="N2581" s="167" t="s">
        <v>6594</v>
      </c>
      <c r="O2581" s="167" t="s">
        <v>6638</v>
      </c>
      <c r="P2581" s="163">
        <v>62</v>
      </c>
      <c r="Q2581" s="174">
        <v>8000</v>
      </c>
      <c r="R2581" s="175">
        <v>0.06666667</v>
      </c>
      <c r="S2581" s="176">
        <v>520</v>
      </c>
      <c r="T2581" s="164">
        <v>64480</v>
      </c>
      <c r="U2581" s="164">
        <v>6448</v>
      </c>
      <c r="V2581" s="177">
        <v>0.1</v>
      </c>
      <c r="W2581" s="164">
        <v>32240</v>
      </c>
      <c r="X2581" s="160">
        <v>0.5</v>
      </c>
      <c r="Y2581" s="164">
        <v>0</v>
      </c>
      <c r="Z2581" s="177">
        <v>0</v>
      </c>
      <c r="AA2581" s="164">
        <v>32240</v>
      </c>
      <c r="AB2581" s="160">
        <v>0.5</v>
      </c>
      <c r="AC2581" s="164">
        <v>25792</v>
      </c>
      <c r="AD2581" s="202">
        <v>0.4</v>
      </c>
      <c r="AE2581" s="147">
        <v>6448</v>
      </c>
      <c r="AF2581" s="182"/>
      <c r="AH2581" s="34" t="s">
        <v>5496</v>
      </c>
    </row>
    <row r="2582" s="114" customFormat="1" ht="60" spans="1:34">
      <c r="A2582" s="37">
        <v>518</v>
      </c>
      <c r="B2582" s="37" t="s">
        <v>52</v>
      </c>
      <c r="C2582" s="37" t="s">
        <v>5029</v>
      </c>
      <c r="D2582" s="34" t="s">
        <v>5487</v>
      </c>
      <c r="E2582" s="163" t="s">
        <v>5488</v>
      </c>
      <c r="F2582" s="163" t="s">
        <v>5489</v>
      </c>
      <c r="G2582" s="34" t="s">
        <v>114</v>
      </c>
      <c r="H2582" s="166" t="s">
        <v>6650</v>
      </c>
      <c r="I2582" s="163" t="s">
        <v>6651</v>
      </c>
      <c r="J2582" s="163" t="s">
        <v>6651</v>
      </c>
      <c r="K2582" s="163" t="s">
        <v>5492</v>
      </c>
      <c r="L2582" s="163" t="s">
        <v>6652</v>
      </c>
      <c r="M2582" s="167">
        <v>45923</v>
      </c>
      <c r="N2582" s="167" t="s">
        <v>6594</v>
      </c>
      <c r="O2582" s="167" t="s">
        <v>6638</v>
      </c>
      <c r="P2582" s="163">
        <v>253.5</v>
      </c>
      <c r="Q2582" s="174">
        <v>8000</v>
      </c>
      <c r="R2582" s="175">
        <v>0.06666667</v>
      </c>
      <c r="S2582" s="176">
        <v>520</v>
      </c>
      <c r="T2582" s="164">
        <v>263640</v>
      </c>
      <c r="U2582" s="164">
        <v>26364</v>
      </c>
      <c r="V2582" s="177">
        <v>0.1</v>
      </c>
      <c r="W2582" s="164">
        <v>131820</v>
      </c>
      <c r="X2582" s="160">
        <v>0.5</v>
      </c>
      <c r="Y2582" s="164">
        <v>0</v>
      </c>
      <c r="Z2582" s="177">
        <v>0</v>
      </c>
      <c r="AA2582" s="164">
        <v>131820</v>
      </c>
      <c r="AB2582" s="160">
        <v>0.5</v>
      </c>
      <c r="AC2582" s="164">
        <v>105456</v>
      </c>
      <c r="AD2582" s="202">
        <v>0.4</v>
      </c>
      <c r="AE2582" s="147">
        <v>26364</v>
      </c>
      <c r="AF2582" s="182"/>
      <c r="AH2582" s="34" t="s">
        <v>5496</v>
      </c>
    </row>
    <row r="2583" s="114" customFormat="1" ht="96" spans="1:34">
      <c r="A2583" s="37">
        <v>519</v>
      </c>
      <c r="B2583" s="37" t="s">
        <v>52</v>
      </c>
      <c r="C2583" s="37" t="s">
        <v>5022</v>
      </c>
      <c r="D2583" s="34" t="s">
        <v>5487</v>
      </c>
      <c r="E2583" s="163" t="s">
        <v>5488</v>
      </c>
      <c r="F2583" s="163" t="s">
        <v>5489</v>
      </c>
      <c r="G2583" s="34" t="s">
        <v>114</v>
      </c>
      <c r="H2583" s="166" t="s">
        <v>6653</v>
      </c>
      <c r="I2583" s="163" t="s">
        <v>6654</v>
      </c>
      <c r="J2583" s="163" t="s">
        <v>6654</v>
      </c>
      <c r="K2583" s="163" t="s">
        <v>5492</v>
      </c>
      <c r="L2583" s="163" t="s">
        <v>6655</v>
      </c>
      <c r="M2583" s="167">
        <v>45922</v>
      </c>
      <c r="N2583" s="167" t="s">
        <v>6656</v>
      </c>
      <c r="O2583" s="167" t="s">
        <v>6657</v>
      </c>
      <c r="P2583" s="163">
        <v>10</v>
      </c>
      <c r="Q2583" s="174">
        <v>8000</v>
      </c>
      <c r="R2583" s="175">
        <v>0.05</v>
      </c>
      <c r="S2583" s="176">
        <v>400</v>
      </c>
      <c r="T2583" s="164">
        <v>8000</v>
      </c>
      <c r="U2583" s="164">
        <v>800</v>
      </c>
      <c r="V2583" s="177">
        <v>0.1</v>
      </c>
      <c r="W2583" s="164">
        <v>4000</v>
      </c>
      <c r="X2583" s="160">
        <v>0.5</v>
      </c>
      <c r="Y2583" s="164">
        <v>2400</v>
      </c>
      <c r="Z2583" s="177">
        <v>0.3</v>
      </c>
      <c r="AA2583" s="164">
        <v>1600</v>
      </c>
      <c r="AB2583" s="160">
        <v>0.2</v>
      </c>
      <c r="AC2583" s="164">
        <v>3200</v>
      </c>
      <c r="AD2583" s="202">
        <v>0.4</v>
      </c>
      <c r="AE2583" s="147">
        <v>800</v>
      </c>
      <c r="AF2583" s="182"/>
      <c r="AH2583" s="34" t="s">
        <v>5496</v>
      </c>
    </row>
    <row r="2584" s="114" customFormat="1" ht="72" spans="1:34">
      <c r="A2584" s="37">
        <v>520</v>
      </c>
      <c r="B2584" s="37" t="s">
        <v>52</v>
      </c>
      <c r="C2584" s="37" t="s">
        <v>4976</v>
      </c>
      <c r="D2584" s="34" t="s">
        <v>5487</v>
      </c>
      <c r="E2584" s="163" t="s">
        <v>5488</v>
      </c>
      <c r="F2584" s="163" t="s">
        <v>5489</v>
      </c>
      <c r="G2584" s="34" t="s">
        <v>114</v>
      </c>
      <c r="H2584" s="166" t="s">
        <v>6658</v>
      </c>
      <c r="I2584" s="163" t="s">
        <v>5798</v>
      </c>
      <c r="J2584" s="163" t="s">
        <v>5798</v>
      </c>
      <c r="K2584" s="163" t="s">
        <v>6659</v>
      </c>
      <c r="L2584" s="163" t="s">
        <v>6660</v>
      </c>
      <c r="M2584" s="167">
        <v>45925</v>
      </c>
      <c r="N2584" s="167" t="s">
        <v>6656</v>
      </c>
      <c r="O2584" s="167" t="s">
        <v>6657</v>
      </c>
      <c r="P2584" s="163">
        <v>44</v>
      </c>
      <c r="Q2584" s="174">
        <v>8000</v>
      </c>
      <c r="R2584" s="175">
        <v>0.05</v>
      </c>
      <c r="S2584" s="176">
        <v>400</v>
      </c>
      <c r="T2584" s="164">
        <v>35200</v>
      </c>
      <c r="U2584" s="164">
        <v>3520</v>
      </c>
      <c r="V2584" s="177">
        <v>0.1</v>
      </c>
      <c r="W2584" s="164">
        <v>17600</v>
      </c>
      <c r="X2584" s="160">
        <v>0.5</v>
      </c>
      <c r="Y2584" s="164">
        <v>10560</v>
      </c>
      <c r="Z2584" s="177">
        <v>0.3</v>
      </c>
      <c r="AA2584" s="164">
        <v>7040</v>
      </c>
      <c r="AB2584" s="160">
        <v>0.2</v>
      </c>
      <c r="AC2584" s="164">
        <v>14080</v>
      </c>
      <c r="AD2584" s="202">
        <v>0.4</v>
      </c>
      <c r="AE2584" s="147">
        <v>3520</v>
      </c>
      <c r="AF2584" s="182"/>
      <c r="AH2584" s="34" t="s">
        <v>5496</v>
      </c>
    </row>
    <row r="2585" s="114" customFormat="1" ht="72" spans="1:34">
      <c r="A2585" s="37">
        <v>521</v>
      </c>
      <c r="B2585" s="37" t="s">
        <v>52</v>
      </c>
      <c r="C2585" s="37" t="s">
        <v>4976</v>
      </c>
      <c r="D2585" s="34" t="s">
        <v>5487</v>
      </c>
      <c r="E2585" s="163" t="s">
        <v>5488</v>
      </c>
      <c r="F2585" s="163" t="s">
        <v>5489</v>
      </c>
      <c r="G2585" s="34" t="s">
        <v>114</v>
      </c>
      <c r="H2585" s="166" t="s">
        <v>6661</v>
      </c>
      <c r="I2585" s="163" t="s">
        <v>6662</v>
      </c>
      <c r="J2585" s="163" t="s">
        <v>6662</v>
      </c>
      <c r="K2585" s="163" t="s">
        <v>5700</v>
      </c>
      <c r="L2585" s="163" t="s">
        <v>6663</v>
      </c>
      <c r="M2585" s="167">
        <v>45925</v>
      </c>
      <c r="N2585" s="167" t="s">
        <v>6656</v>
      </c>
      <c r="O2585" s="167" t="s">
        <v>6657</v>
      </c>
      <c r="P2585" s="163">
        <v>28</v>
      </c>
      <c r="Q2585" s="174">
        <v>8000</v>
      </c>
      <c r="R2585" s="175">
        <v>0.05</v>
      </c>
      <c r="S2585" s="176">
        <v>400</v>
      </c>
      <c r="T2585" s="164">
        <v>22400</v>
      </c>
      <c r="U2585" s="164">
        <v>2240</v>
      </c>
      <c r="V2585" s="177">
        <v>0.1</v>
      </c>
      <c r="W2585" s="164">
        <v>11200</v>
      </c>
      <c r="X2585" s="160">
        <v>0.5</v>
      </c>
      <c r="Y2585" s="164">
        <v>6720</v>
      </c>
      <c r="Z2585" s="177">
        <v>0.3</v>
      </c>
      <c r="AA2585" s="164">
        <v>4480</v>
      </c>
      <c r="AB2585" s="160">
        <v>0.2</v>
      </c>
      <c r="AC2585" s="164">
        <v>8960</v>
      </c>
      <c r="AD2585" s="202">
        <v>0.4</v>
      </c>
      <c r="AE2585" s="147">
        <v>2240</v>
      </c>
      <c r="AF2585" s="182"/>
      <c r="AH2585" s="34" t="s">
        <v>5496</v>
      </c>
    </row>
    <row r="2586" s="114" customFormat="1" ht="60" spans="1:34">
      <c r="A2586" s="37">
        <v>522</v>
      </c>
      <c r="B2586" s="37" t="s">
        <v>52</v>
      </c>
      <c r="C2586" s="37" t="s">
        <v>5029</v>
      </c>
      <c r="D2586" s="34" t="s">
        <v>5487</v>
      </c>
      <c r="E2586" s="163" t="s">
        <v>5488</v>
      </c>
      <c r="F2586" s="163" t="s">
        <v>5489</v>
      </c>
      <c r="G2586" s="34" t="s">
        <v>114</v>
      </c>
      <c r="H2586" s="166" t="s">
        <v>6664</v>
      </c>
      <c r="I2586" s="163" t="s">
        <v>6665</v>
      </c>
      <c r="J2586" s="163" t="s">
        <v>6665</v>
      </c>
      <c r="K2586" s="163" t="s">
        <v>6666</v>
      </c>
      <c r="L2586" s="163" t="s">
        <v>5511</v>
      </c>
      <c r="M2586" s="167">
        <v>45925</v>
      </c>
      <c r="N2586" s="167" t="s">
        <v>6656</v>
      </c>
      <c r="O2586" s="167" t="s">
        <v>6657</v>
      </c>
      <c r="P2586" s="163">
        <v>24</v>
      </c>
      <c r="Q2586" s="174">
        <v>8000</v>
      </c>
      <c r="R2586" s="175">
        <v>0.06565657</v>
      </c>
      <c r="S2586" s="176">
        <v>520</v>
      </c>
      <c r="T2586" s="164">
        <v>24960</v>
      </c>
      <c r="U2586" s="164">
        <v>2496</v>
      </c>
      <c r="V2586" s="177">
        <v>0.1</v>
      </c>
      <c r="W2586" s="164">
        <v>12480</v>
      </c>
      <c r="X2586" s="160">
        <v>0.5</v>
      </c>
      <c r="Y2586" s="164">
        <v>0</v>
      </c>
      <c r="Z2586" s="177">
        <v>0</v>
      </c>
      <c r="AA2586" s="164">
        <v>12480</v>
      </c>
      <c r="AB2586" s="160">
        <v>0.5</v>
      </c>
      <c r="AC2586" s="164">
        <v>9984</v>
      </c>
      <c r="AD2586" s="202">
        <v>0.4</v>
      </c>
      <c r="AE2586" s="147">
        <v>2496</v>
      </c>
      <c r="AF2586" s="182"/>
      <c r="AH2586" s="34" t="s">
        <v>5496</v>
      </c>
    </row>
    <row r="2587" s="114" customFormat="1" ht="60" spans="1:34">
      <c r="A2587" s="37">
        <v>523</v>
      </c>
      <c r="B2587" s="37" t="s">
        <v>52</v>
      </c>
      <c r="C2587" s="37" t="s">
        <v>5362</v>
      </c>
      <c r="D2587" s="34" t="s">
        <v>5487</v>
      </c>
      <c r="E2587" s="163" t="s">
        <v>5488</v>
      </c>
      <c r="F2587" s="163" t="s">
        <v>5489</v>
      </c>
      <c r="G2587" s="34" t="s">
        <v>114</v>
      </c>
      <c r="H2587" s="166" t="s">
        <v>6667</v>
      </c>
      <c r="I2587" s="163" t="s">
        <v>6217</v>
      </c>
      <c r="J2587" s="163" t="s">
        <v>6217</v>
      </c>
      <c r="K2587" s="163" t="s">
        <v>5492</v>
      </c>
      <c r="L2587" s="163" t="s">
        <v>6668</v>
      </c>
      <c r="M2587" s="167">
        <v>45928</v>
      </c>
      <c r="N2587" s="167" t="s">
        <v>2586</v>
      </c>
      <c r="O2587" s="167" t="s">
        <v>2587</v>
      </c>
      <c r="P2587" s="163">
        <v>81</v>
      </c>
      <c r="Q2587" s="174">
        <v>8000</v>
      </c>
      <c r="R2587" s="175">
        <v>0.065</v>
      </c>
      <c r="S2587" s="176">
        <v>520</v>
      </c>
      <c r="T2587" s="164">
        <v>84240</v>
      </c>
      <c r="U2587" s="164">
        <v>8424</v>
      </c>
      <c r="V2587" s="177">
        <v>0.1</v>
      </c>
      <c r="W2587" s="164">
        <v>42120</v>
      </c>
      <c r="X2587" s="160">
        <v>0.5</v>
      </c>
      <c r="Y2587" s="164">
        <v>25272</v>
      </c>
      <c r="Z2587" s="177">
        <v>0.3</v>
      </c>
      <c r="AA2587" s="164">
        <v>16848</v>
      </c>
      <c r="AB2587" s="160">
        <v>0.2</v>
      </c>
      <c r="AC2587" s="164">
        <v>33696</v>
      </c>
      <c r="AD2587" s="202">
        <v>0.4</v>
      </c>
      <c r="AE2587" s="147">
        <v>8424</v>
      </c>
      <c r="AF2587" s="182"/>
      <c r="AH2587" s="34" t="s">
        <v>5496</v>
      </c>
    </row>
    <row r="2588" s="114" customFormat="1" ht="96" spans="1:34">
      <c r="A2588" s="37">
        <v>524</v>
      </c>
      <c r="B2588" s="37" t="s">
        <v>52</v>
      </c>
      <c r="C2588" s="37" t="s">
        <v>5362</v>
      </c>
      <c r="D2588" s="34" t="s">
        <v>5487</v>
      </c>
      <c r="E2588" s="163" t="s">
        <v>5488</v>
      </c>
      <c r="F2588" s="163" t="s">
        <v>5489</v>
      </c>
      <c r="G2588" s="34" t="s">
        <v>114</v>
      </c>
      <c r="H2588" s="166" t="s">
        <v>6669</v>
      </c>
      <c r="I2588" s="163" t="s">
        <v>6670</v>
      </c>
      <c r="J2588" s="163" t="s">
        <v>6670</v>
      </c>
      <c r="K2588" s="163" t="s">
        <v>5492</v>
      </c>
      <c r="L2588" s="163" t="s">
        <v>6671</v>
      </c>
      <c r="M2588" s="167">
        <v>45928</v>
      </c>
      <c r="N2588" s="167" t="s">
        <v>2586</v>
      </c>
      <c r="O2588" s="167" t="s">
        <v>2587</v>
      </c>
      <c r="P2588" s="163">
        <v>14</v>
      </c>
      <c r="Q2588" s="174">
        <v>8000</v>
      </c>
      <c r="R2588" s="175">
        <v>0.065</v>
      </c>
      <c r="S2588" s="176">
        <v>520</v>
      </c>
      <c r="T2588" s="164">
        <v>14560</v>
      </c>
      <c r="U2588" s="164">
        <v>1456</v>
      </c>
      <c r="V2588" s="177">
        <v>0.1</v>
      </c>
      <c r="W2588" s="164">
        <v>7280</v>
      </c>
      <c r="X2588" s="160">
        <v>0.5</v>
      </c>
      <c r="Y2588" s="164">
        <v>4368</v>
      </c>
      <c r="Z2588" s="177">
        <v>0.3</v>
      </c>
      <c r="AA2588" s="164">
        <v>2912</v>
      </c>
      <c r="AB2588" s="160">
        <v>0.2</v>
      </c>
      <c r="AC2588" s="164">
        <v>5824</v>
      </c>
      <c r="AD2588" s="202">
        <v>0.4</v>
      </c>
      <c r="AE2588" s="147">
        <v>1456</v>
      </c>
      <c r="AF2588" s="182"/>
      <c r="AH2588" s="34" t="s">
        <v>5496</v>
      </c>
    </row>
    <row r="2589" s="114" customFormat="1" ht="60" spans="1:34">
      <c r="A2589" s="37">
        <v>525</v>
      </c>
      <c r="B2589" s="37" t="s">
        <v>52</v>
      </c>
      <c r="C2589" s="37" t="s">
        <v>5022</v>
      </c>
      <c r="D2589" s="34" t="s">
        <v>5487</v>
      </c>
      <c r="E2589" s="163" t="s">
        <v>5488</v>
      </c>
      <c r="F2589" s="163" t="s">
        <v>5489</v>
      </c>
      <c r="G2589" s="34" t="s">
        <v>114</v>
      </c>
      <c r="H2589" s="166" t="s">
        <v>6672</v>
      </c>
      <c r="I2589" s="163" t="s">
        <v>6673</v>
      </c>
      <c r="J2589" s="163" t="s">
        <v>6673</v>
      </c>
      <c r="K2589" s="163" t="s">
        <v>5492</v>
      </c>
      <c r="L2589" s="163" t="s">
        <v>6674</v>
      </c>
      <c r="M2589" s="167">
        <v>45928</v>
      </c>
      <c r="N2589" s="167" t="s">
        <v>2673</v>
      </c>
      <c r="O2589" s="167" t="s">
        <v>2936</v>
      </c>
      <c r="P2589" s="163">
        <v>3</v>
      </c>
      <c r="Q2589" s="174">
        <v>8000</v>
      </c>
      <c r="R2589" s="175">
        <v>0.05</v>
      </c>
      <c r="S2589" s="176">
        <v>400</v>
      </c>
      <c r="T2589" s="164">
        <v>2400</v>
      </c>
      <c r="U2589" s="164">
        <v>240</v>
      </c>
      <c r="V2589" s="177">
        <v>0.1</v>
      </c>
      <c r="W2589" s="164">
        <v>1200</v>
      </c>
      <c r="X2589" s="160">
        <v>0.5</v>
      </c>
      <c r="Y2589" s="164">
        <v>720</v>
      </c>
      <c r="Z2589" s="177">
        <v>0.3</v>
      </c>
      <c r="AA2589" s="164">
        <v>480</v>
      </c>
      <c r="AB2589" s="160">
        <v>0.2</v>
      </c>
      <c r="AC2589" s="164">
        <v>960</v>
      </c>
      <c r="AD2589" s="202">
        <v>0.4</v>
      </c>
      <c r="AE2589" s="147">
        <v>240</v>
      </c>
      <c r="AF2589" s="182"/>
      <c r="AH2589" s="34" t="s">
        <v>5496</v>
      </c>
    </row>
    <row r="2590" s="114" customFormat="1" ht="132" spans="1:34">
      <c r="A2590" s="37">
        <v>526</v>
      </c>
      <c r="B2590" s="37" t="s">
        <v>52</v>
      </c>
      <c r="C2590" s="37" t="s">
        <v>5022</v>
      </c>
      <c r="D2590" s="34" t="s">
        <v>5487</v>
      </c>
      <c r="E2590" s="163" t="s">
        <v>5488</v>
      </c>
      <c r="F2590" s="163" t="s">
        <v>5489</v>
      </c>
      <c r="G2590" s="34" t="s">
        <v>114</v>
      </c>
      <c r="H2590" s="166" t="s">
        <v>6675</v>
      </c>
      <c r="I2590" s="163" t="s">
        <v>6676</v>
      </c>
      <c r="J2590" s="163" t="s">
        <v>6676</v>
      </c>
      <c r="K2590" s="163" t="s">
        <v>5492</v>
      </c>
      <c r="L2590" s="163" t="s">
        <v>6677</v>
      </c>
      <c r="M2590" s="167">
        <v>45928</v>
      </c>
      <c r="N2590" s="167" t="s">
        <v>2586</v>
      </c>
      <c r="O2590" s="167" t="s">
        <v>2587</v>
      </c>
      <c r="P2590" s="163">
        <v>22</v>
      </c>
      <c r="Q2590" s="174">
        <v>8000</v>
      </c>
      <c r="R2590" s="175">
        <v>0.05</v>
      </c>
      <c r="S2590" s="176">
        <v>400</v>
      </c>
      <c r="T2590" s="164">
        <v>17600</v>
      </c>
      <c r="U2590" s="164">
        <v>1760</v>
      </c>
      <c r="V2590" s="177">
        <v>0.1</v>
      </c>
      <c r="W2590" s="164">
        <v>8800</v>
      </c>
      <c r="X2590" s="160">
        <v>0.5</v>
      </c>
      <c r="Y2590" s="164">
        <v>5280</v>
      </c>
      <c r="Z2590" s="177">
        <v>0.3</v>
      </c>
      <c r="AA2590" s="164">
        <v>3520</v>
      </c>
      <c r="AB2590" s="160">
        <v>0.2</v>
      </c>
      <c r="AC2590" s="164">
        <v>7040</v>
      </c>
      <c r="AD2590" s="202">
        <v>0.4</v>
      </c>
      <c r="AE2590" s="147">
        <v>1760</v>
      </c>
      <c r="AF2590" s="182"/>
      <c r="AH2590" s="34" t="s">
        <v>5496</v>
      </c>
    </row>
    <row r="2591" s="114" customFormat="1" ht="204" spans="1:34">
      <c r="A2591" s="37">
        <v>527</v>
      </c>
      <c r="B2591" s="37" t="s">
        <v>52</v>
      </c>
      <c r="C2591" s="37" t="s">
        <v>5022</v>
      </c>
      <c r="D2591" s="34" t="s">
        <v>5487</v>
      </c>
      <c r="E2591" s="163" t="s">
        <v>5488</v>
      </c>
      <c r="F2591" s="163" t="s">
        <v>5489</v>
      </c>
      <c r="G2591" s="34" t="s">
        <v>114</v>
      </c>
      <c r="H2591" s="166" t="s">
        <v>6678</v>
      </c>
      <c r="I2591" s="163" t="s">
        <v>6679</v>
      </c>
      <c r="J2591" s="163" t="s">
        <v>6679</v>
      </c>
      <c r="K2591" s="163" t="s">
        <v>5492</v>
      </c>
      <c r="L2591" s="163" t="s">
        <v>6680</v>
      </c>
      <c r="M2591" s="167">
        <v>45929</v>
      </c>
      <c r="N2591" s="167" t="s">
        <v>1461</v>
      </c>
      <c r="O2591" s="167" t="s">
        <v>6628</v>
      </c>
      <c r="P2591" s="163">
        <v>38</v>
      </c>
      <c r="Q2591" s="174">
        <v>8000</v>
      </c>
      <c r="R2591" s="175">
        <v>0.05</v>
      </c>
      <c r="S2591" s="176">
        <v>400</v>
      </c>
      <c r="T2591" s="164">
        <v>30400</v>
      </c>
      <c r="U2591" s="164">
        <v>3040</v>
      </c>
      <c r="V2591" s="177">
        <v>0.1</v>
      </c>
      <c r="W2591" s="164">
        <v>15200</v>
      </c>
      <c r="X2591" s="160">
        <v>0.5</v>
      </c>
      <c r="Y2591" s="164">
        <v>9120</v>
      </c>
      <c r="Z2591" s="177">
        <v>0.3</v>
      </c>
      <c r="AA2591" s="164">
        <v>6080</v>
      </c>
      <c r="AB2591" s="160">
        <v>0.2</v>
      </c>
      <c r="AC2591" s="164">
        <v>12160</v>
      </c>
      <c r="AD2591" s="202">
        <v>0.4</v>
      </c>
      <c r="AE2591" s="147">
        <v>3040</v>
      </c>
      <c r="AF2591" s="182"/>
      <c r="AH2591" s="34" t="s">
        <v>5496</v>
      </c>
    </row>
    <row r="2592" s="114" customFormat="1" ht="60" spans="1:34">
      <c r="A2592" s="37">
        <v>528</v>
      </c>
      <c r="B2592" s="37" t="s">
        <v>52</v>
      </c>
      <c r="C2592" s="37" t="s">
        <v>5029</v>
      </c>
      <c r="D2592" s="34" t="s">
        <v>5487</v>
      </c>
      <c r="E2592" s="163" t="s">
        <v>5488</v>
      </c>
      <c r="F2592" s="163" t="s">
        <v>5489</v>
      </c>
      <c r="G2592" s="34" t="s">
        <v>114</v>
      </c>
      <c r="H2592" s="166" t="s">
        <v>6681</v>
      </c>
      <c r="I2592" s="163" t="s">
        <v>6396</v>
      </c>
      <c r="J2592" s="163" t="s">
        <v>6396</v>
      </c>
      <c r="K2592" s="163" t="s">
        <v>5492</v>
      </c>
      <c r="L2592" s="163" t="s">
        <v>5635</v>
      </c>
      <c r="M2592" s="167">
        <v>45929</v>
      </c>
      <c r="N2592" s="167" t="s">
        <v>2673</v>
      </c>
      <c r="O2592" s="167" t="s">
        <v>2936</v>
      </c>
      <c r="P2592" s="163">
        <v>20</v>
      </c>
      <c r="Q2592" s="174">
        <v>8000</v>
      </c>
      <c r="R2592" s="175">
        <v>0.065</v>
      </c>
      <c r="S2592" s="176">
        <v>520</v>
      </c>
      <c r="T2592" s="164">
        <v>20800</v>
      </c>
      <c r="U2592" s="164">
        <v>2080</v>
      </c>
      <c r="V2592" s="177">
        <v>0.1</v>
      </c>
      <c r="W2592" s="164">
        <v>10400</v>
      </c>
      <c r="X2592" s="160">
        <v>0.5</v>
      </c>
      <c r="Y2592" s="164">
        <v>0</v>
      </c>
      <c r="Z2592" s="177">
        <v>0</v>
      </c>
      <c r="AA2592" s="164">
        <v>10400</v>
      </c>
      <c r="AB2592" s="160">
        <v>0.5</v>
      </c>
      <c r="AC2592" s="164">
        <v>8320</v>
      </c>
      <c r="AD2592" s="202">
        <v>0.4</v>
      </c>
      <c r="AE2592" s="147">
        <v>2080</v>
      </c>
      <c r="AF2592" s="182"/>
      <c r="AH2592" s="34" t="s">
        <v>5496</v>
      </c>
    </row>
    <row r="2593" s="114" customFormat="1" ht="60" spans="1:34">
      <c r="A2593" s="37">
        <v>529</v>
      </c>
      <c r="B2593" s="37" t="s">
        <v>52</v>
      </c>
      <c r="C2593" s="37" t="s">
        <v>5461</v>
      </c>
      <c r="D2593" s="34" t="s">
        <v>5487</v>
      </c>
      <c r="E2593" s="163" t="s">
        <v>5488</v>
      </c>
      <c r="F2593" s="163" t="s">
        <v>5489</v>
      </c>
      <c r="G2593" s="34" t="s">
        <v>114</v>
      </c>
      <c r="H2593" s="166" t="s">
        <v>6682</v>
      </c>
      <c r="I2593" s="163" t="s">
        <v>6683</v>
      </c>
      <c r="J2593" s="163" t="s">
        <v>6683</v>
      </c>
      <c r="K2593" s="163" t="s">
        <v>5492</v>
      </c>
      <c r="L2593" s="163" t="s">
        <v>6684</v>
      </c>
      <c r="M2593" s="167">
        <v>45925</v>
      </c>
      <c r="N2593" s="167" t="s">
        <v>2673</v>
      </c>
      <c r="O2593" s="167" t="s">
        <v>2936</v>
      </c>
      <c r="P2593" s="163">
        <v>188</v>
      </c>
      <c r="Q2593" s="174">
        <v>8000</v>
      </c>
      <c r="R2593" s="175">
        <v>0.05</v>
      </c>
      <c r="S2593" s="176">
        <v>400</v>
      </c>
      <c r="T2593" s="164">
        <v>75200</v>
      </c>
      <c r="U2593" s="164">
        <v>7520</v>
      </c>
      <c r="V2593" s="177">
        <v>0.1</v>
      </c>
      <c r="W2593" s="164">
        <v>37600</v>
      </c>
      <c r="X2593" s="160">
        <v>0.5</v>
      </c>
      <c r="Y2593" s="164">
        <v>22560</v>
      </c>
      <c r="Z2593" s="177">
        <v>0.3</v>
      </c>
      <c r="AA2593" s="164">
        <v>15040</v>
      </c>
      <c r="AB2593" s="160">
        <v>0.2</v>
      </c>
      <c r="AC2593" s="164">
        <v>30080</v>
      </c>
      <c r="AD2593" s="202">
        <v>0.4</v>
      </c>
      <c r="AE2593" s="147">
        <v>7520</v>
      </c>
      <c r="AF2593" s="182"/>
      <c r="AH2593" s="34" t="s">
        <v>5496</v>
      </c>
    </row>
    <row r="2594" s="114" customFormat="1" ht="60" spans="1:34">
      <c r="A2594" s="37">
        <v>530</v>
      </c>
      <c r="B2594" s="37" t="s">
        <v>52</v>
      </c>
      <c r="C2594" s="37" t="s">
        <v>5029</v>
      </c>
      <c r="D2594" s="34" t="s">
        <v>5487</v>
      </c>
      <c r="E2594" s="163" t="s">
        <v>5488</v>
      </c>
      <c r="F2594" s="163" t="s">
        <v>5489</v>
      </c>
      <c r="G2594" s="34" t="s">
        <v>114</v>
      </c>
      <c r="H2594" s="166" t="s">
        <v>6685</v>
      </c>
      <c r="I2594" s="163" t="s">
        <v>6106</v>
      </c>
      <c r="J2594" s="163" t="s">
        <v>6106</v>
      </c>
      <c r="K2594" s="163" t="s">
        <v>5492</v>
      </c>
      <c r="L2594" s="163" t="s">
        <v>5511</v>
      </c>
      <c r="M2594" s="167">
        <v>45929</v>
      </c>
      <c r="N2594" s="167" t="s">
        <v>2673</v>
      </c>
      <c r="O2594" s="167" t="s">
        <v>2936</v>
      </c>
      <c r="P2594" s="163">
        <v>95</v>
      </c>
      <c r="Q2594" s="174">
        <v>8000</v>
      </c>
      <c r="R2594" s="175">
        <v>0.06565657</v>
      </c>
      <c r="S2594" s="176">
        <v>520</v>
      </c>
      <c r="T2594" s="164">
        <v>98800</v>
      </c>
      <c r="U2594" s="164">
        <v>9880</v>
      </c>
      <c r="V2594" s="177">
        <v>0.1</v>
      </c>
      <c r="W2594" s="164">
        <v>49400</v>
      </c>
      <c r="X2594" s="160">
        <v>0.5</v>
      </c>
      <c r="Y2594" s="164">
        <v>0</v>
      </c>
      <c r="Z2594" s="177">
        <v>0</v>
      </c>
      <c r="AA2594" s="164">
        <v>49400</v>
      </c>
      <c r="AB2594" s="160">
        <v>0.5</v>
      </c>
      <c r="AC2594" s="164">
        <v>39520</v>
      </c>
      <c r="AD2594" s="202">
        <v>0.4</v>
      </c>
      <c r="AE2594" s="147">
        <v>9880</v>
      </c>
      <c r="AF2594" s="182"/>
      <c r="AH2594" s="34" t="s">
        <v>5496</v>
      </c>
    </row>
    <row r="2595" s="114" customFormat="1" ht="72" spans="1:34">
      <c r="A2595" s="37">
        <v>531</v>
      </c>
      <c r="B2595" s="37" t="s">
        <v>52</v>
      </c>
      <c r="C2595" s="37" t="s">
        <v>5362</v>
      </c>
      <c r="D2595" s="34" t="s">
        <v>5487</v>
      </c>
      <c r="E2595" s="163" t="s">
        <v>5488</v>
      </c>
      <c r="F2595" s="163" t="s">
        <v>5489</v>
      </c>
      <c r="G2595" s="34" t="s">
        <v>114</v>
      </c>
      <c r="H2595" s="166" t="s">
        <v>6686</v>
      </c>
      <c r="I2595" s="163" t="s">
        <v>5778</v>
      </c>
      <c r="J2595" s="163" t="s">
        <v>5778</v>
      </c>
      <c r="K2595" s="163" t="s">
        <v>5492</v>
      </c>
      <c r="L2595" s="163" t="s">
        <v>6687</v>
      </c>
      <c r="M2595" s="167">
        <v>45929</v>
      </c>
      <c r="N2595" s="167" t="s">
        <v>2673</v>
      </c>
      <c r="O2595" s="167" t="s">
        <v>2936</v>
      </c>
      <c r="P2595" s="163">
        <v>26</v>
      </c>
      <c r="Q2595" s="174">
        <v>8000</v>
      </c>
      <c r="R2595" s="175">
        <v>0.065</v>
      </c>
      <c r="S2595" s="176">
        <v>520</v>
      </c>
      <c r="T2595" s="164">
        <v>27040</v>
      </c>
      <c r="U2595" s="164">
        <v>2704</v>
      </c>
      <c r="V2595" s="177">
        <v>0.1</v>
      </c>
      <c r="W2595" s="164">
        <v>13520</v>
      </c>
      <c r="X2595" s="160">
        <v>0.5</v>
      </c>
      <c r="Y2595" s="164">
        <v>8112</v>
      </c>
      <c r="Z2595" s="177">
        <v>0.3</v>
      </c>
      <c r="AA2595" s="164">
        <v>5408</v>
      </c>
      <c r="AB2595" s="160">
        <v>0.2</v>
      </c>
      <c r="AC2595" s="164">
        <v>10816</v>
      </c>
      <c r="AD2595" s="202">
        <v>0.4</v>
      </c>
      <c r="AE2595" s="147">
        <v>2704</v>
      </c>
      <c r="AF2595" s="182"/>
      <c r="AH2595" s="34" t="s">
        <v>5496</v>
      </c>
    </row>
    <row r="2596" s="114" customFormat="1" ht="72" spans="1:34">
      <c r="A2596" s="37">
        <v>532</v>
      </c>
      <c r="B2596" s="37" t="s">
        <v>52</v>
      </c>
      <c r="C2596" s="37" t="s">
        <v>5362</v>
      </c>
      <c r="D2596" s="34" t="s">
        <v>5487</v>
      </c>
      <c r="E2596" s="163" t="s">
        <v>5488</v>
      </c>
      <c r="F2596" s="163" t="s">
        <v>5489</v>
      </c>
      <c r="G2596" s="34" t="s">
        <v>114</v>
      </c>
      <c r="H2596" s="166" t="s">
        <v>6688</v>
      </c>
      <c r="I2596" s="163" t="s">
        <v>6689</v>
      </c>
      <c r="J2596" s="163" t="s">
        <v>6689</v>
      </c>
      <c r="K2596" s="163" t="s">
        <v>6690</v>
      </c>
      <c r="L2596" s="163" t="s">
        <v>6691</v>
      </c>
      <c r="M2596" s="167">
        <v>45929</v>
      </c>
      <c r="N2596" s="167" t="s">
        <v>2673</v>
      </c>
      <c r="O2596" s="167" t="s">
        <v>2936</v>
      </c>
      <c r="P2596" s="163">
        <v>17</v>
      </c>
      <c r="Q2596" s="174">
        <v>8000</v>
      </c>
      <c r="R2596" s="175">
        <v>0.065</v>
      </c>
      <c r="S2596" s="176">
        <v>520</v>
      </c>
      <c r="T2596" s="164">
        <v>17680</v>
      </c>
      <c r="U2596" s="164">
        <v>1768</v>
      </c>
      <c r="V2596" s="177">
        <v>0.1</v>
      </c>
      <c r="W2596" s="164">
        <v>8840</v>
      </c>
      <c r="X2596" s="160">
        <v>0.5</v>
      </c>
      <c r="Y2596" s="164">
        <v>5304</v>
      </c>
      <c r="Z2596" s="177">
        <v>0.3</v>
      </c>
      <c r="AA2596" s="164">
        <v>3536</v>
      </c>
      <c r="AB2596" s="160">
        <v>0.2</v>
      </c>
      <c r="AC2596" s="164">
        <v>7072</v>
      </c>
      <c r="AD2596" s="202">
        <v>0.4</v>
      </c>
      <c r="AE2596" s="147">
        <v>1768</v>
      </c>
      <c r="AF2596" s="182"/>
      <c r="AH2596" s="34" t="s">
        <v>5496</v>
      </c>
    </row>
    <row r="2597" s="114" customFormat="1" ht="60" spans="1:34">
      <c r="A2597" s="37">
        <v>533</v>
      </c>
      <c r="B2597" s="37" t="s">
        <v>52</v>
      </c>
      <c r="C2597" s="37" t="s">
        <v>5029</v>
      </c>
      <c r="D2597" s="34" t="s">
        <v>5487</v>
      </c>
      <c r="E2597" s="163" t="s">
        <v>5488</v>
      </c>
      <c r="F2597" s="163" t="s">
        <v>5489</v>
      </c>
      <c r="G2597" s="34" t="s">
        <v>114</v>
      </c>
      <c r="H2597" s="166" t="s">
        <v>6692</v>
      </c>
      <c r="I2597" s="163" t="s">
        <v>1370</v>
      </c>
      <c r="J2597" s="163" t="s">
        <v>1370</v>
      </c>
      <c r="K2597" s="163" t="s">
        <v>5492</v>
      </c>
      <c r="L2597" s="163" t="s">
        <v>5734</v>
      </c>
      <c r="M2597" s="167">
        <v>45930</v>
      </c>
      <c r="N2597" s="167" t="s">
        <v>6693</v>
      </c>
      <c r="O2597" s="167" t="s">
        <v>6694</v>
      </c>
      <c r="P2597" s="163">
        <v>19</v>
      </c>
      <c r="Q2597" s="174">
        <v>8000</v>
      </c>
      <c r="R2597" s="175">
        <v>0.06565657</v>
      </c>
      <c r="S2597" s="176">
        <v>520</v>
      </c>
      <c r="T2597" s="164">
        <v>19760</v>
      </c>
      <c r="U2597" s="164">
        <v>1976</v>
      </c>
      <c r="V2597" s="177">
        <v>0.1</v>
      </c>
      <c r="W2597" s="164">
        <v>9880</v>
      </c>
      <c r="X2597" s="160">
        <v>0.5</v>
      </c>
      <c r="Y2597" s="164">
        <v>0</v>
      </c>
      <c r="Z2597" s="177">
        <v>0</v>
      </c>
      <c r="AA2597" s="164">
        <v>9880</v>
      </c>
      <c r="AB2597" s="160">
        <v>0.5</v>
      </c>
      <c r="AC2597" s="164">
        <v>7904</v>
      </c>
      <c r="AD2597" s="202">
        <v>0.4</v>
      </c>
      <c r="AE2597" s="147">
        <v>1976</v>
      </c>
      <c r="AF2597" s="182"/>
      <c r="AH2597" s="34" t="s">
        <v>5496</v>
      </c>
    </row>
    <row r="2598" s="114" customFormat="1" ht="60" spans="1:34">
      <c r="A2598" s="37">
        <v>534</v>
      </c>
      <c r="B2598" s="37" t="s">
        <v>52</v>
      </c>
      <c r="C2598" s="37" t="s">
        <v>5029</v>
      </c>
      <c r="D2598" s="34" t="s">
        <v>5487</v>
      </c>
      <c r="E2598" s="163" t="s">
        <v>5488</v>
      </c>
      <c r="F2598" s="163" t="s">
        <v>5489</v>
      </c>
      <c r="G2598" s="34" t="s">
        <v>114</v>
      </c>
      <c r="H2598" s="166" t="s">
        <v>6695</v>
      </c>
      <c r="I2598" s="163" t="s">
        <v>6696</v>
      </c>
      <c r="J2598" s="163" t="s">
        <v>6696</v>
      </c>
      <c r="K2598" s="163" t="s">
        <v>5492</v>
      </c>
      <c r="L2598" s="163" t="s">
        <v>6697</v>
      </c>
      <c r="M2598" s="167">
        <v>45930</v>
      </c>
      <c r="N2598" s="167" t="s">
        <v>6693</v>
      </c>
      <c r="O2598" s="167" t="s">
        <v>6694</v>
      </c>
      <c r="P2598" s="163">
        <v>52</v>
      </c>
      <c r="Q2598" s="174">
        <v>8000</v>
      </c>
      <c r="R2598" s="175">
        <v>0.06565657</v>
      </c>
      <c r="S2598" s="176">
        <v>520</v>
      </c>
      <c r="T2598" s="164">
        <v>54080</v>
      </c>
      <c r="U2598" s="164">
        <v>5408</v>
      </c>
      <c r="V2598" s="177">
        <v>0.1</v>
      </c>
      <c r="W2598" s="164">
        <v>27040</v>
      </c>
      <c r="X2598" s="160">
        <v>0.5</v>
      </c>
      <c r="Y2598" s="164">
        <v>0</v>
      </c>
      <c r="Z2598" s="177">
        <v>0</v>
      </c>
      <c r="AA2598" s="164">
        <v>27040</v>
      </c>
      <c r="AB2598" s="160">
        <v>0.5</v>
      </c>
      <c r="AC2598" s="164">
        <v>21632</v>
      </c>
      <c r="AD2598" s="202">
        <v>0.4</v>
      </c>
      <c r="AE2598" s="147">
        <v>5408</v>
      </c>
      <c r="AF2598" s="182"/>
      <c r="AH2598" s="34" t="s">
        <v>5496</v>
      </c>
    </row>
    <row r="2599" s="114" customFormat="1" ht="72" spans="1:34">
      <c r="A2599" s="37">
        <v>535</v>
      </c>
      <c r="B2599" s="37" t="s">
        <v>52</v>
      </c>
      <c r="C2599" s="37" t="s">
        <v>5362</v>
      </c>
      <c r="D2599" s="34" t="s">
        <v>5487</v>
      </c>
      <c r="E2599" s="163" t="s">
        <v>5488</v>
      </c>
      <c r="F2599" s="163" t="s">
        <v>5489</v>
      </c>
      <c r="G2599" s="34" t="s">
        <v>114</v>
      </c>
      <c r="H2599" s="166" t="s">
        <v>6698</v>
      </c>
      <c r="I2599" s="163" t="s">
        <v>6699</v>
      </c>
      <c r="J2599" s="163" t="s">
        <v>6699</v>
      </c>
      <c r="K2599" s="163" t="s">
        <v>5492</v>
      </c>
      <c r="L2599" s="163" t="s">
        <v>6700</v>
      </c>
      <c r="M2599" s="167">
        <v>45929</v>
      </c>
      <c r="N2599" s="167" t="s">
        <v>2673</v>
      </c>
      <c r="O2599" s="167" t="s">
        <v>2936</v>
      </c>
      <c r="P2599" s="163">
        <v>17</v>
      </c>
      <c r="Q2599" s="174">
        <v>8000</v>
      </c>
      <c r="R2599" s="175">
        <v>0.05</v>
      </c>
      <c r="S2599" s="176">
        <v>400</v>
      </c>
      <c r="T2599" s="164">
        <v>6800</v>
      </c>
      <c r="U2599" s="164">
        <v>680</v>
      </c>
      <c r="V2599" s="177">
        <v>0.1</v>
      </c>
      <c r="W2599" s="164">
        <v>3400</v>
      </c>
      <c r="X2599" s="160">
        <v>0.5</v>
      </c>
      <c r="Y2599" s="164">
        <v>2040</v>
      </c>
      <c r="Z2599" s="177">
        <v>0.3</v>
      </c>
      <c r="AA2599" s="164">
        <v>1360</v>
      </c>
      <c r="AB2599" s="160">
        <v>0.2</v>
      </c>
      <c r="AC2599" s="164">
        <v>2720</v>
      </c>
      <c r="AD2599" s="202">
        <v>0.4</v>
      </c>
      <c r="AE2599" s="147">
        <v>680</v>
      </c>
      <c r="AF2599" s="182"/>
      <c r="AH2599" s="34" t="s">
        <v>5496</v>
      </c>
    </row>
    <row r="2600" s="114" customFormat="1" ht="60" spans="1:34">
      <c r="A2600" s="37">
        <v>536</v>
      </c>
      <c r="B2600" s="37" t="s">
        <v>52</v>
      </c>
      <c r="C2600" s="37" t="s">
        <v>5065</v>
      </c>
      <c r="D2600" s="34" t="s">
        <v>5487</v>
      </c>
      <c r="E2600" s="163" t="s">
        <v>5488</v>
      </c>
      <c r="F2600" s="163" t="s">
        <v>5489</v>
      </c>
      <c r="G2600" s="34" t="s">
        <v>114</v>
      </c>
      <c r="H2600" s="166" t="s">
        <v>6701</v>
      </c>
      <c r="I2600" s="163" t="s">
        <v>6702</v>
      </c>
      <c r="J2600" s="163" t="s">
        <v>6702</v>
      </c>
      <c r="K2600" s="163" t="s">
        <v>5492</v>
      </c>
      <c r="L2600" s="163" t="s">
        <v>6703</v>
      </c>
      <c r="M2600" s="167">
        <v>45930</v>
      </c>
      <c r="N2600" s="167" t="s">
        <v>6704</v>
      </c>
      <c r="O2600" s="167" t="s">
        <v>6705</v>
      </c>
      <c r="P2600" s="163">
        <v>69</v>
      </c>
      <c r="Q2600" s="174">
        <v>8000</v>
      </c>
      <c r="R2600" s="175">
        <v>0.05</v>
      </c>
      <c r="S2600" s="176">
        <v>325</v>
      </c>
      <c r="T2600" s="164">
        <v>44850</v>
      </c>
      <c r="U2600" s="164">
        <v>4485</v>
      </c>
      <c r="V2600" s="177">
        <v>0.1</v>
      </c>
      <c r="W2600" s="164">
        <v>22425</v>
      </c>
      <c r="X2600" s="160">
        <v>0.5</v>
      </c>
      <c r="Y2600" s="164">
        <v>13455</v>
      </c>
      <c r="Z2600" s="177">
        <v>0.3</v>
      </c>
      <c r="AA2600" s="164">
        <v>8970</v>
      </c>
      <c r="AB2600" s="160">
        <v>0.2</v>
      </c>
      <c r="AC2600" s="164">
        <v>17940</v>
      </c>
      <c r="AD2600" s="202">
        <v>0.4</v>
      </c>
      <c r="AE2600" s="147">
        <v>4485</v>
      </c>
      <c r="AF2600" s="182"/>
      <c r="AH2600" s="34" t="s">
        <v>5496</v>
      </c>
    </row>
    <row r="2601" s="114" customFormat="1" ht="84" spans="1:34">
      <c r="A2601" s="37">
        <v>537</v>
      </c>
      <c r="B2601" s="37" t="s">
        <v>52</v>
      </c>
      <c r="C2601" s="37" t="s">
        <v>5022</v>
      </c>
      <c r="D2601" s="34" t="s">
        <v>5487</v>
      </c>
      <c r="E2601" s="163" t="s">
        <v>5488</v>
      </c>
      <c r="F2601" s="163" t="s">
        <v>5489</v>
      </c>
      <c r="G2601" s="34" t="s">
        <v>114</v>
      </c>
      <c r="H2601" s="166" t="s">
        <v>6706</v>
      </c>
      <c r="I2601" s="163" t="s">
        <v>6055</v>
      </c>
      <c r="J2601" s="163" t="s">
        <v>6055</v>
      </c>
      <c r="K2601" s="163" t="s">
        <v>5492</v>
      </c>
      <c r="L2601" s="163" t="s">
        <v>6707</v>
      </c>
      <c r="M2601" s="167">
        <v>45929</v>
      </c>
      <c r="N2601" s="167" t="s">
        <v>6708</v>
      </c>
      <c r="O2601" s="167" t="s">
        <v>6709</v>
      </c>
      <c r="P2601" s="163">
        <v>5</v>
      </c>
      <c r="Q2601" s="174">
        <v>8000</v>
      </c>
      <c r="R2601" s="175">
        <v>0.05</v>
      </c>
      <c r="S2601" s="176">
        <v>400</v>
      </c>
      <c r="T2601" s="164">
        <v>4000</v>
      </c>
      <c r="U2601" s="164">
        <v>400</v>
      </c>
      <c r="V2601" s="177">
        <v>0.1</v>
      </c>
      <c r="W2601" s="164">
        <v>2000</v>
      </c>
      <c r="X2601" s="160">
        <v>0.5</v>
      </c>
      <c r="Y2601" s="164">
        <v>1200</v>
      </c>
      <c r="Z2601" s="177">
        <v>0.3</v>
      </c>
      <c r="AA2601" s="164">
        <v>800</v>
      </c>
      <c r="AB2601" s="160">
        <v>0.2</v>
      </c>
      <c r="AC2601" s="164">
        <v>1600</v>
      </c>
      <c r="AD2601" s="202">
        <v>0.4</v>
      </c>
      <c r="AE2601" s="147">
        <v>400</v>
      </c>
      <c r="AF2601" s="182"/>
      <c r="AH2601" s="34" t="s">
        <v>5496</v>
      </c>
    </row>
    <row r="2602" s="114" customFormat="1" ht="60" spans="1:34">
      <c r="A2602" s="37">
        <v>538</v>
      </c>
      <c r="B2602" s="37" t="s">
        <v>52</v>
      </c>
      <c r="C2602" s="37" t="s">
        <v>5029</v>
      </c>
      <c r="D2602" s="34" t="s">
        <v>5487</v>
      </c>
      <c r="E2602" s="163" t="s">
        <v>5488</v>
      </c>
      <c r="F2602" s="163" t="s">
        <v>5489</v>
      </c>
      <c r="G2602" s="34" t="s">
        <v>114</v>
      </c>
      <c r="H2602" s="166" t="s">
        <v>6710</v>
      </c>
      <c r="I2602" s="163" t="s">
        <v>6711</v>
      </c>
      <c r="J2602" s="163" t="s">
        <v>6711</v>
      </c>
      <c r="K2602" s="163" t="s">
        <v>5492</v>
      </c>
      <c r="L2602" s="163" t="s">
        <v>5511</v>
      </c>
      <c r="M2602" s="167">
        <v>45941</v>
      </c>
      <c r="N2602" s="167" t="s">
        <v>6708</v>
      </c>
      <c r="O2602" s="167" t="s">
        <v>6709</v>
      </c>
      <c r="P2602" s="163">
        <v>110</v>
      </c>
      <c r="Q2602" s="174">
        <v>8000</v>
      </c>
      <c r="R2602" s="175">
        <v>0.065</v>
      </c>
      <c r="S2602" s="176">
        <v>520</v>
      </c>
      <c r="T2602" s="164">
        <v>114400</v>
      </c>
      <c r="U2602" s="164">
        <v>11440</v>
      </c>
      <c r="V2602" s="177">
        <v>0.1</v>
      </c>
      <c r="W2602" s="164">
        <v>57200</v>
      </c>
      <c r="X2602" s="160">
        <v>0.5</v>
      </c>
      <c r="Y2602" s="164">
        <v>0</v>
      </c>
      <c r="Z2602" s="177">
        <v>0</v>
      </c>
      <c r="AA2602" s="164">
        <v>57200</v>
      </c>
      <c r="AB2602" s="160">
        <v>0.5</v>
      </c>
      <c r="AC2602" s="164">
        <v>45760</v>
      </c>
      <c r="AD2602" s="202">
        <v>0.4</v>
      </c>
      <c r="AE2602" s="147">
        <v>11440</v>
      </c>
      <c r="AF2602" s="182"/>
      <c r="AH2602" s="34" t="s">
        <v>5496</v>
      </c>
    </row>
    <row r="2603" s="114" customFormat="1" ht="60" spans="1:34">
      <c r="A2603" s="37">
        <v>539</v>
      </c>
      <c r="B2603" s="37" t="s">
        <v>52</v>
      </c>
      <c r="C2603" s="37" t="s">
        <v>5029</v>
      </c>
      <c r="D2603" s="34" t="s">
        <v>5487</v>
      </c>
      <c r="E2603" s="163" t="s">
        <v>5488</v>
      </c>
      <c r="F2603" s="163" t="s">
        <v>5489</v>
      </c>
      <c r="G2603" s="34" t="s">
        <v>114</v>
      </c>
      <c r="H2603" s="166" t="s">
        <v>6712</v>
      </c>
      <c r="I2603" s="163" t="s">
        <v>6713</v>
      </c>
      <c r="J2603" s="163" t="s">
        <v>6713</v>
      </c>
      <c r="K2603" s="163" t="s">
        <v>6714</v>
      </c>
      <c r="L2603" s="163" t="s">
        <v>5655</v>
      </c>
      <c r="M2603" s="167">
        <v>45940</v>
      </c>
      <c r="N2603" s="167" t="s">
        <v>1457</v>
      </c>
      <c r="O2603" s="167" t="s">
        <v>6715</v>
      </c>
      <c r="P2603" s="163">
        <v>130</v>
      </c>
      <c r="Q2603" s="174">
        <v>8000</v>
      </c>
      <c r="R2603" s="175">
        <v>0.08</v>
      </c>
      <c r="S2603" s="176">
        <v>640</v>
      </c>
      <c r="T2603" s="164">
        <v>83200</v>
      </c>
      <c r="U2603" s="164">
        <v>8320</v>
      </c>
      <c r="V2603" s="177">
        <v>0.1</v>
      </c>
      <c r="W2603" s="164">
        <v>41600</v>
      </c>
      <c r="X2603" s="160">
        <v>0.5</v>
      </c>
      <c r="Y2603" s="164">
        <v>0</v>
      </c>
      <c r="Z2603" s="177">
        <v>0</v>
      </c>
      <c r="AA2603" s="164">
        <v>41600</v>
      </c>
      <c r="AB2603" s="160">
        <v>0.5</v>
      </c>
      <c r="AC2603" s="164">
        <v>33280</v>
      </c>
      <c r="AD2603" s="202">
        <v>0.4</v>
      </c>
      <c r="AE2603" s="147">
        <v>8320</v>
      </c>
      <c r="AF2603" s="182"/>
      <c r="AH2603" s="34" t="s">
        <v>5496</v>
      </c>
    </row>
    <row r="2604" s="114" customFormat="1" ht="84" spans="1:34">
      <c r="A2604" s="37">
        <v>540</v>
      </c>
      <c r="B2604" s="37" t="s">
        <v>52</v>
      </c>
      <c r="C2604" s="37" t="s">
        <v>5022</v>
      </c>
      <c r="D2604" s="34" t="s">
        <v>5487</v>
      </c>
      <c r="E2604" s="163" t="s">
        <v>5488</v>
      </c>
      <c r="F2604" s="163" t="s">
        <v>5489</v>
      </c>
      <c r="G2604" s="34" t="s">
        <v>114</v>
      </c>
      <c r="H2604" s="166" t="s">
        <v>6716</v>
      </c>
      <c r="I2604" s="163" t="s">
        <v>6455</v>
      </c>
      <c r="J2604" s="163" t="s">
        <v>6455</v>
      </c>
      <c r="K2604" s="163" t="s">
        <v>5492</v>
      </c>
      <c r="L2604" s="163" t="s">
        <v>6717</v>
      </c>
      <c r="M2604" s="167">
        <v>45941</v>
      </c>
      <c r="N2604" s="167" t="s">
        <v>6708</v>
      </c>
      <c r="O2604" s="167" t="s">
        <v>6709</v>
      </c>
      <c r="P2604" s="163">
        <v>11</v>
      </c>
      <c r="Q2604" s="174">
        <v>8000</v>
      </c>
      <c r="R2604" s="175">
        <v>0.05</v>
      </c>
      <c r="S2604" s="176">
        <v>400</v>
      </c>
      <c r="T2604" s="164">
        <v>8800</v>
      </c>
      <c r="U2604" s="164">
        <v>880</v>
      </c>
      <c r="V2604" s="177">
        <v>0.1</v>
      </c>
      <c r="W2604" s="164">
        <v>4400</v>
      </c>
      <c r="X2604" s="160">
        <v>0.5</v>
      </c>
      <c r="Y2604" s="164">
        <v>2640</v>
      </c>
      <c r="Z2604" s="177">
        <v>0.3</v>
      </c>
      <c r="AA2604" s="164">
        <v>1760</v>
      </c>
      <c r="AB2604" s="160">
        <v>0.2</v>
      </c>
      <c r="AC2604" s="164">
        <v>3520</v>
      </c>
      <c r="AD2604" s="202">
        <v>0.4</v>
      </c>
      <c r="AE2604" s="147">
        <v>880</v>
      </c>
      <c r="AF2604" s="182"/>
      <c r="AH2604" s="34" t="s">
        <v>5496</v>
      </c>
    </row>
    <row r="2605" s="114" customFormat="1" ht="60" spans="1:34">
      <c r="A2605" s="37">
        <v>541</v>
      </c>
      <c r="B2605" s="37" t="s">
        <v>52</v>
      </c>
      <c r="C2605" s="37" t="s">
        <v>5142</v>
      </c>
      <c r="D2605" s="34" t="s">
        <v>5487</v>
      </c>
      <c r="E2605" s="163" t="s">
        <v>5488</v>
      </c>
      <c r="F2605" s="163" t="s">
        <v>5489</v>
      </c>
      <c r="G2605" s="34" t="s">
        <v>114</v>
      </c>
      <c r="H2605" s="166" t="s">
        <v>6718</v>
      </c>
      <c r="I2605" s="163" t="s">
        <v>6719</v>
      </c>
      <c r="J2605" s="163" t="s">
        <v>6719</v>
      </c>
      <c r="K2605" s="163" t="s">
        <v>5492</v>
      </c>
      <c r="L2605" s="163" t="s">
        <v>6720</v>
      </c>
      <c r="M2605" s="167">
        <v>45941</v>
      </c>
      <c r="N2605" s="167" t="s">
        <v>2676</v>
      </c>
      <c r="O2605" s="167" t="s">
        <v>6721</v>
      </c>
      <c r="P2605" s="163">
        <v>125</v>
      </c>
      <c r="Q2605" s="174">
        <v>5000</v>
      </c>
      <c r="R2605" s="175">
        <v>0.08</v>
      </c>
      <c r="S2605" s="176">
        <v>400</v>
      </c>
      <c r="T2605" s="164">
        <v>100000</v>
      </c>
      <c r="U2605" s="164">
        <v>10000</v>
      </c>
      <c r="V2605" s="177">
        <v>0.1</v>
      </c>
      <c r="W2605" s="164">
        <v>50000</v>
      </c>
      <c r="X2605" s="160">
        <v>0.5</v>
      </c>
      <c r="Y2605" s="164">
        <v>30000</v>
      </c>
      <c r="Z2605" s="177">
        <v>0.3</v>
      </c>
      <c r="AA2605" s="164">
        <v>20000</v>
      </c>
      <c r="AB2605" s="160">
        <v>0.2</v>
      </c>
      <c r="AC2605" s="164">
        <v>40000</v>
      </c>
      <c r="AD2605" s="202">
        <v>0.4</v>
      </c>
      <c r="AE2605" s="147">
        <v>10000</v>
      </c>
      <c r="AF2605" s="182"/>
      <c r="AH2605" s="34" t="s">
        <v>5496</v>
      </c>
    </row>
    <row r="2606" s="114" customFormat="1" ht="84" spans="1:34">
      <c r="A2606" s="37">
        <v>542</v>
      </c>
      <c r="B2606" s="37" t="s">
        <v>52</v>
      </c>
      <c r="C2606" s="37" t="s">
        <v>5001</v>
      </c>
      <c r="D2606" s="34" t="s">
        <v>5487</v>
      </c>
      <c r="E2606" s="163" t="s">
        <v>5488</v>
      </c>
      <c r="F2606" s="163" t="s">
        <v>5489</v>
      </c>
      <c r="G2606" s="34" t="s">
        <v>114</v>
      </c>
      <c r="H2606" s="166" t="s">
        <v>6722</v>
      </c>
      <c r="I2606" s="163" t="s">
        <v>5559</v>
      </c>
      <c r="J2606" s="163" t="s">
        <v>5559</v>
      </c>
      <c r="K2606" s="163" t="s">
        <v>5492</v>
      </c>
      <c r="L2606" s="163" t="s">
        <v>6723</v>
      </c>
      <c r="M2606" s="167">
        <v>45943</v>
      </c>
      <c r="N2606" s="167" t="s">
        <v>6724</v>
      </c>
      <c r="O2606" s="167" t="s">
        <v>6725</v>
      </c>
      <c r="P2606" s="163">
        <v>50</v>
      </c>
      <c r="Q2606" s="174">
        <v>8000</v>
      </c>
      <c r="R2606" s="175">
        <v>0.08</v>
      </c>
      <c r="S2606" s="176">
        <v>640</v>
      </c>
      <c r="T2606" s="164">
        <v>64000</v>
      </c>
      <c r="U2606" s="164">
        <v>6400</v>
      </c>
      <c r="V2606" s="177">
        <v>0.1</v>
      </c>
      <c r="W2606" s="164">
        <v>32000</v>
      </c>
      <c r="X2606" s="160">
        <v>0.5</v>
      </c>
      <c r="Y2606" s="164">
        <v>19200</v>
      </c>
      <c r="Z2606" s="177">
        <v>0.3</v>
      </c>
      <c r="AA2606" s="164">
        <v>12800</v>
      </c>
      <c r="AB2606" s="160">
        <v>0.2</v>
      </c>
      <c r="AC2606" s="164">
        <v>25600</v>
      </c>
      <c r="AD2606" s="202">
        <v>0.4</v>
      </c>
      <c r="AE2606" s="147">
        <v>6400</v>
      </c>
      <c r="AF2606" s="182"/>
      <c r="AH2606" s="34" t="s">
        <v>5496</v>
      </c>
    </row>
    <row r="2607" s="114" customFormat="1" ht="60" spans="1:34">
      <c r="A2607" s="37">
        <v>543</v>
      </c>
      <c r="B2607" s="37" t="s">
        <v>52</v>
      </c>
      <c r="C2607" s="37" t="s">
        <v>5029</v>
      </c>
      <c r="D2607" s="34" t="s">
        <v>5487</v>
      </c>
      <c r="E2607" s="163" t="s">
        <v>5488</v>
      </c>
      <c r="F2607" s="163" t="s">
        <v>5489</v>
      </c>
      <c r="G2607" s="34" t="s">
        <v>114</v>
      </c>
      <c r="H2607" s="166" t="s">
        <v>6726</v>
      </c>
      <c r="I2607" s="163" t="s">
        <v>6727</v>
      </c>
      <c r="J2607" s="163" t="s">
        <v>6727</v>
      </c>
      <c r="K2607" s="163" t="s">
        <v>5492</v>
      </c>
      <c r="L2607" s="163" t="s">
        <v>5578</v>
      </c>
      <c r="M2607" s="167">
        <v>45944</v>
      </c>
      <c r="N2607" s="167" t="s">
        <v>6724</v>
      </c>
      <c r="O2607" s="167" t="s">
        <v>6725</v>
      </c>
      <c r="P2607" s="163">
        <v>127</v>
      </c>
      <c r="Q2607" s="174">
        <v>8000</v>
      </c>
      <c r="R2607" s="175">
        <v>0.065</v>
      </c>
      <c r="S2607" s="176">
        <v>520</v>
      </c>
      <c r="T2607" s="164">
        <v>132080</v>
      </c>
      <c r="U2607" s="164">
        <v>13208</v>
      </c>
      <c r="V2607" s="177">
        <v>0.1</v>
      </c>
      <c r="W2607" s="164">
        <v>66040</v>
      </c>
      <c r="X2607" s="160">
        <v>0.5</v>
      </c>
      <c r="Y2607" s="164">
        <v>0</v>
      </c>
      <c r="Z2607" s="177">
        <v>0</v>
      </c>
      <c r="AA2607" s="164">
        <v>66040</v>
      </c>
      <c r="AB2607" s="160">
        <v>0.5</v>
      </c>
      <c r="AC2607" s="164">
        <v>52832</v>
      </c>
      <c r="AD2607" s="202">
        <v>0.4</v>
      </c>
      <c r="AE2607" s="147">
        <v>13208</v>
      </c>
      <c r="AF2607" s="182"/>
      <c r="AH2607" s="34" t="s">
        <v>5496</v>
      </c>
    </row>
    <row r="2608" s="114" customFormat="1" ht="60" spans="1:34">
      <c r="A2608" s="37">
        <v>544</v>
      </c>
      <c r="B2608" s="37" t="s">
        <v>52</v>
      </c>
      <c r="C2608" s="37" t="s">
        <v>5001</v>
      </c>
      <c r="D2608" s="34" t="s">
        <v>5487</v>
      </c>
      <c r="E2608" s="163" t="s">
        <v>5488</v>
      </c>
      <c r="F2608" s="163" t="s">
        <v>5489</v>
      </c>
      <c r="G2608" s="34" t="s">
        <v>114</v>
      </c>
      <c r="H2608" s="166" t="s">
        <v>6728</v>
      </c>
      <c r="I2608" s="163" t="s">
        <v>5556</v>
      </c>
      <c r="J2608" s="163" t="s">
        <v>5556</v>
      </c>
      <c r="K2608" s="163" t="s">
        <v>5492</v>
      </c>
      <c r="L2608" s="163" t="s">
        <v>6729</v>
      </c>
      <c r="M2608" s="167">
        <v>45944</v>
      </c>
      <c r="N2608" s="167" t="s">
        <v>6724</v>
      </c>
      <c r="O2608" s="167" t="s">
        <v>6725</v>
      </c>
      <c r="P2608" s="163">
        <v>148</v>
      </c>
      <c r="Q2608" s="174">
        <v>8000</v>
      </c>
      <c r="R2608" s="175">
        <v>0.08</v>
      </c>
      <c r="S2608" s="176">
        <v>640</v>
      </c>
      <c r="T2608" s="164">
        <v>189440</v>
      </c>
      <c r="U2608" s="164">
        <v>18944</v>
      </c>
      <c r="V2608" s="177">
        <v>0.1</v>
      </c>
      <c r="W2608" s="164">
        <v>94720</v>
      </c>
      <c r="X2608" s="160">
        <v>0.5</v>
      </c>
      <c r="Y2608" s="164">
        <v>56832</v>
      </c>
      <c r="Z2608" s="177">
        <v>0.3</v>
      </c>
      <c r="AA2608" s="164">
        <v>37888</v>
      </c>
      <c r="AB2608" s="160">
        <v>0.2</v>
      </c>
      <c r="AC2608" s="164">
        <v>75776</v>
      </c>
      <c r="AD2608" s="202">
        <v>0.4</v>
      </c>
      <c r="AE2608" s="147">
        <v>18944</v>
      </c>
      <c r="AF2608" s="182"/>
      <c r="AH2608" s="34" t="s">
        <v>5496</v>
      </c>
    </row>
    <row r="2609" s="114" customFormat="1" ht="60" spans="1:34">
      <c r="A2609" s="37">
        <v>545</v>
      </c>
      <c r="B2609" s="37" t="s">
        <v>52</v>
      </c>
      <c r="C2609" s="37" t="s">
        <v>5029</v>
      </c>
      <c r="D2609" s="34" t="s">
        <v>5487</v>
      </c>
      <c r="E2609" s="163" t="s">
        <v>5488</v>
      </c>
      <c r="F2609" s="163" t="s">
        <v>5489</v>
      </c>
      <c r="G2609" s="34" t="s">
        <v>114</v>
      </c>
      <c r="H2609" s="166" t="s">
        <v>6730</v>
      </c>
      <c r="I2609" s="163" t="s">
        <v>6731</v>
      </c>
      <c r="J2609" s="163" t="s">
        <v>6731</v>
      </c>
      <c r="K2609" s="163" t="s">
        <v>6732</v>
      </c>
      <c r="L2609" s="163" t="s">
        <v>5734</v>
      </c>
      <c r="M2609" s="167">
        <v>45945</v>
      </c>
      <c r="N2609" s="167" t="s">
        <v>6733</v>
      </c>
      <c r="O2609" s="167" t="s">
        <v>6734</v>
      </c>
      <c r="P2609" s="163">
        <v>13</v>
      </c>
      <c r="Q2609" s="174">
        <v>8000</v>
      </c>
      <c r="R2609" s="175">
        <v>0.065</v>
      </c>
      <c r="S2609" s="176">
        <v>520</v>
      </c>
      <c r="T2609" s="164">
        <v>13520</v>
      </c>
      <c r="U2609" s="164">
        <v>1352</v>
      </c>
      <c r="V2609" s="177">
        <v>0.1</v>
      </c>
      <c r="W2609" s="164">
        <v>6760</v>
      </c>
      <c r="X2609" s="160">
        <v>0.5</v>
      </c>
      <c r="Y2609" s="164">
        <v>0</v>
      </c>
      <c r="Z2609" s="177">
        <v>0</v>
      </c>
      <c r="AA2609" s="164">
        <v>6760</v>
      </c>
      <c r="AB2609" s="160">
        <v>0.5</v>
      </c>
      <c r="AC2609" s="164">
        <v>5408</v>
      </c>
      <c r="AD2609" s="202">
        <v>0.4</v>
      </c>
      <c r="AE2609" s="147">
        <v>1352</v>
      </c>
      <c r="AF2609" s="182"/>
      <c r="AH2609" s="34" t="s">
        <v>5496</v>
      </c>
    </row>
    <row r="2610" s="114" customFormat="1" ht="60" spans="1:34">
      <c r="A2610" s="37">
        <v>546</v>
      </c>
      <c r="B2610" s="37" t="s">
        <v>52</v>
      </c>
      <c r="C2610" s="37" t="s">
        <v>5029</v>
      </c>
      <c r="D2610" s="34" t="s">
        <v>5487</v>
      </c>
      <c r="E2610" s="163" t="s">
        <v>5488</v>
      </c>
      <c r="F2610" s="163" t="s">
        <v>5489</v>
      </c>
      <c r="G2610" s="34" t="s">
        <v>114</v>
      </c>
      <c r="H2610" s="166" t="s">
        <v>6735</v>
      </c>
      <c r="I2610" s="163" t="s">
        <v>6736</v>
      </c>
      <c r="J2610" s="163" t="s">
        <v>6736</v>
      </c>
      <c r="K2610" s="163" t="s">
        <v>5492</v>
      </c>
      <c r="L2610" s="163" t="s">
        <v>5578</v>
      </c>
      <c r="M2610" s="167">
        <v>45945</v>
      </c>
      <c r="N2610" s="167" t="s">
        <v>6733</v>
      </c>
      <c r="O2610" s="167" t="s">
        <v>6734</v>
      </c>
      <c r="P2610" s="163">
        <v>29</v>
      </c>
      <c r="Q2610" s="174">
        <v>8000</v>
      </c>
      <c r="R2610" s="175">
        <v>0.065</v>
      </c>
      <c r="S2610" s="176">
        <v>520</v>
      </c>
      <c r="T2610" s="164">
        <v>30160</v>
      </c>
      <c r="U2610" s="164">
        <v>3016</v>
      </c>
      <c r="V2610" s="177">
        <v>0.1</v>
      </c>
      <c r="W2610" s="164">
        <v>15080</v>
      </c>
      <c r="X2610" s="160">
        <v>0.5</v>
      </c>
      <c r="Y2610" s="164">
        <v>0</v>
      </c>
      <c r="Z2610" s="177">
        <v>0</v>
      </c>
      <c r="AA2610" s="164">
        <v>15080</v>
      </c>
      <c r="AB2610" s="160">
        <v>0.5</v>
      </c>
      <c r="AC2610" s="164">
        <v>12064</v>
      </c>
      <c r="AD2610" s="202">
        <v>0.4</v>
      </c>
      <c r="AE2610" s="147">
        <v>3016</v>
      </c>
      <c r="AF2610" s="182"/>
      <c r="AH2610" s="34" t="s">
        <v>5496</v>
      </c>
    </row>
    <row r="2611" s="114" customFormat="1" ht="60" spans="1:34">
      <c r="A2611" s="37">
        <v>547</v>
      </c>
      <c r="B2611" s="37" t="s">
        <v>52</v>
      </c>
      <c r="C2611" s="37" t="s">
        <v>5029</v>
      </c>
      <c r="D2611" s="34" t="s">
        <v>5487</v>
      </c>
      <c r="E2611" s="163" t="s">
        <v>5488</v>
      </c>
      <c r="F2611" s="163" t="s">
        <v>5489</v>
      </c>
      <c r="G2611" s="34" t="s">
        <v>114</v>
      </c>
      <c r="H2611" s="166" t="s">
        <v>6737</v>
      </c>
      <c r="I2611" s="163" t="s">
        <v>6738</v>
      </c>
      <c r="J2611" s="163" t="s">
        <v>6738</v>
      </c>
      <c r="K2611" s="163" t="s">
        <v>6732</v>
      </c>
      <c r="L2611" s="163" t="s">
        <v>5749</v>
      </c>
      <c r="M2611" s="167">
        <v>45946</v>
      </c>
      <c r="N2611" s="167" t="s">
        <v>6733</v>
      </c>
      <c r="O2611" s="167" t="s">
        <v>6734</v>
      </c>
      <c r="P2611" s="163">
        <v>45</v>
      </c>
      <c r="Q2611" s="174">
        <v>8000</v>
      </c>
      <c r="R2611" s="175">
        <v>0.065</v>
      </c>
      <c r="S2611" s="176">
        <v>520</v>
      </c>
      <c r="T2611" s="164">
        <v>46800</v>
      </c>
      <c r="U2611" s="164">
        <v>4680</v>
      </c>
      <c r="V2611" s="177">
        <v>0.1</v>
      </c>
      <c r="W2611" s="164">
        <v>23400</v>
      </c>
      <c r="X2611" s="160">
        <v>0.5</v>
      </c>
      <c r="Y2611" s="164">
        <v>0</v>
      </c>
      <c r="Z2611" s="177">
        <v>0</v>
      </c>
      <c r="AA2611" s="164">
        <v>23400</v>
      </c>
      <c r="AB2611" s="160">
        <v>0.5</v>
      </c>
      <c r="AC2611" s="164">
        <v>18720</v>
      </c>
      <c r="AD2611" s="202">
        <v>0.4</v>
      </c>
      <c r="AE2611" s="147">
        <v>4680</v>
      </c>
      <c r="AF2611" s="182"/>
      <c r="AH2611" s="34" t="s">
        <v>5496</v>
      </c>
    </row>
    <row r="2612" s="114" customFormat="1" ht="60" spans="1:34">
      <c r="A2612" s="37">
        <v>548</v>
      </c>
      <c r="B2612" s="37" t="s">
        <v>52</v>
      </c>
      <c r="C2612" s="37" t="s">
        <v>5029</v>
      </c>
      <c r="D2612" s="34" t="s">
        <v>5487</v>
      </c>
      <c r="E2612" s="163" t="s">
        <v>5488</v>
      </c>
      <c r="F2612" s="163" t="s">
        <v>5489</v>
      </c>
      <c r="G2612" s="34" t="s">
        <v>114</v>
      </c>
      <c r="H2612" s="166" t="s">
        <v>6739</v>
      </c>
      <c r="I2612" s="163" t="s">
        <v>6740</v>
      </c>
      <c r="J2612" s="163" t="s">
        <v>6740</v>
      </c>
      <c r="K2612" s="163" t="s">
        <v>6741</v>
      </c>
      <c r="L2612" s="163" t="s">
        <v>6742</v>
      </c>
      <c r="M2612" s="167">
        <v>45946</v>
      </c>
      <c r="N2612" s="167" t="s">
        <v>6733</v>
      </c>
      <c r="O2612" s="167" t="s">
        <v>6734</v>
      </c>
      <c r="P2612" s="163">
        <v>24</v>
      </c>
      <c r="Q2612" s="174">
        <v>8000</v>
      </c>
      <c r="R2612" s="175">
        <v>0.065</v>
      </c>
      <c r="S2612" s="176">
        <v>520</v>
      </c>
      <c r="T2612" s="164">
        <v>24960</v>
      </c>
      <c r="U2612" s="164">
        <v>2496</v>
      </c>
      <c r="V2612" s="177">
        <v>0.1</v>
      </c>
      <c r="W2612" s="164">
        <v>12480</v>
      </c>
      <c r="X2612" s="160">
        <v>0.5</v>
      </c>
      <c r="Y2612" s="164">
        <v>0</v>
      </c>
      <c r="Z2612" s="177">
        <v>0</v>
      </c>
      <c r="AA2612" s="164">
        <v>12480</v>
      </c>
      <c r="AB2612" s="160">
        <v>0.5</v>
      </c>
      <c r="AC2612" s="164">
        <v>9984</v>
      </c>
      <c r="AD2612" s="202">
        <v>0.4</v>
      </c>
      <c r="AE2612" s="147">
        <v>2496</v>
      </c>
      <c r="AF2612" s="182"/>
      <c r="AH2612" s="34" t="s">
        <v>5496</v>
      </c>
    </row>
    <row r="2613" s="114" customFormat="1" ht="60" spans="1:34">
      <c r="A2613" s="37">
        <v>549</v>
      </c>
      <c r="B2613" s="37" t="s">
        <v>52</v>
      </c>
      <c r="C2613" s="37" t="s">
        <v>5029</v>
      </c>
      <c r="D2613" s="34" t="s">
        <v>5487</v>
      </c>
      <c r="E2613" s="163" t="s">
        <v>5488</v>
      </c>
      <c r="F2613" s="163" t="s">
        <v>5489</v>
      </c>
      <c r="G2613" s="34" t="s">
        <v>114</v>
      </c>
      <c r="H2613" s="166" t="s">
        <v>6743</v>
      </c>
      <c r="I2613" s="163" t="s">
        <v>6616</v>
      </c>
      <c r="J2613" s="163" t="s">
        <v>6616</v>
      </c>
      <c r="K2613" s="163" t="s">
        <v>5492</v>
      </c>
      <c r="L2613" s="163" t="s">
        <v>5813</v>
      </c>
      <c r="M2613" s="167">
        <v>45947</v>
      </c>
      <c r="N2613" s="167" t="s">
        <v>6744</v>
      </c>
      <c r="O2613" s="167" t="s">
        <v>6745</v>
      </c>
      <c r="P2613" s="163">
        <v>34</v>
      </c>
      <c r="Q2613" s="174">
        <v>8000</v>
      </c>
      <c r="R2613" s="175">
        <v>0.065</v>
      </c>
      <c r="S2613" s="176">
        <v>520</v>
      </c>
      <c r="T2613" s="164">
        <v>35360</v>
      </c>
      <c r="U2613" s="164">
        <v>3536</v>
      </c>
      <c r="V2613" s="177">
        <v>0.1</v>
      </c>
      <c r="W2613" s="164">
        <v>17680</v>
      </c>
      <c r="X2613" s="160">
        <v>0.5</v>
      </c>
      <c r="Y2613" s="164">
        <v>0</v>
      </c>
      <c r="Z2613" s="177">
        <v>0</v>
      </c>
      <c r="AA2613" s="164">
        <v>17680</v>
      </c>
      <c r="AB2613" s="160">
        <v>0.5</v>
      </c>
      <c r="AC2613" s="164">
        <v>14144</v>
      </c>
      <c r="AD2613" s="202">
        <v>0.4</v>
      </c>
      <c r="AE2613" s="147">
        <v>3536</v>
      </c>
      <c r="AF2613" s="182"/>
      <c r="AH2613" s="34" t="s">
        <v>5496</v>
      </c>
    </row>
    <row r="2614" s="114" customFormat="1" ht="60" spans="1:34">
      <c r="A2614" s="37">
        <v>550</v>
      </c>
      <c r="B2614" s="37" t="s">
        <v>52</v>
      </c>
      <c r="C2614" s="37" t="s">
        <v>5022</v>
      </c>
      <c r="D2614" s="34" t="s">
        <v>5487</v>
      </c>
      <c r="E2614" s="163" t="s">
        <v>5488</v>
      </c>
      <c r="F2614" s="163" t="s">
        <v>5489</v>
      </c>
      <c r="G2614" s="34" t="s">
        <v>114</v>
      </c>
      <c r="H2614" s="166" t="s">
        <v>6746</v>
      </c>
      <c r="I2614" s="163" t="s">
        <v>6747</v>
      </c>
      <c r="J2614" s="163" t="s">
        <v>6747</v>
      </c>
      <c r="K2614" s="163" t="s">
        <v>5492</v>
      </c>
      <c r="L2614" s="163" t="s">
        <v>6748</v>
      </c>
      <c r="M2614" s="167">
        <v>45947</v>
      </c>
      <c r="N2614" s="167" t="s">
        <v>6749</v>
      </c>
      <c r="O2614" s="167" t="s">
        <v>6750</v>
      </c>
      <c r="P2614" s="163">
        <v>5</v>
      </c>
      <c r="Q2614" s="174">
        <v>8000</v>
      </c>
      <c r="R2614" s="175">
        <v>0.05</v>
      </c>
      <c r="S2614" s="176">
        <v>400</v>
      </c>
      <c r="T2614" s="164">
        <v>4000</v>
      </c>
      <c r="U2614" s="164">
        <v>400</v>
      </c>
      <c r="V2614" s="177">
        <v>0.1</v>
      </c>
      <c r="W2614" s="164">
        <v>2000</v>
      </c>
      <c r="X2614" s="160">
        <v>0.5</v>
      </c>
      <c r="Y2614" s="164">
        <v>1200</v>
      </c>
      <c r="Z2614" s="177">
        <v>0.3</v>
      </c>
      <c r="AA2614" s="164">
        <v>800</v>
      </c>
      <c r="AB2614" s="160">
        <v>0.2</v>
      </c>
      <c r="AC2614" s="164">
        <v>1600</v>
      </c>
      <c r="AD2614" s="202">
        <v>0.4</v>
      </c>
      <c r="AE2614" s="147">
        <v>400</v>
      </c>
      <c r="AF2614" s="182"/>
      <c r="AH2614" s="34" t="s">
        <v>5496</v>
      </c>
    </row>
    <row r="2615" s="114" customFormat="1" ht="72" spans="1:34">
      <c r="A2615" s="37">
        <v>551</v>
      </c>
      <c r="B2615" s="37" t="s">
        <v>52</v>
      </c>
      <c r="C2615" s="37" t="s">
        <v>5022</v>
      </c>
      <c r="D2615" s="34" t="s">
        <v>5487</v>
      </c>
      <c r="E2615" s="163" t="s">
        <v>5488</v>
      </c>
      <c r="F2615" s="163" t="s">
        <v>5489</v>
      </c>
      <c r="G2615" s="34" t="s">
        <v>114</v>
      </c>
      <c r="H2615" s="166" t="s">
        <v>6751</v>
      </c>
      <c r="I2615" s="163" t="s">
        <v>6752</v>
      </c>
      <c r="J2615" s="163" t="s">
        <v>6752</v>
      </c>
      <c r="K2615" s="163" t="s">
        <v>5492</v>
      </c>
      <c r="L2615" s="163" t="s">
        <v>6753</v>
      </c>
      <c r="M2615" s="167">
        <v>45950</v>
      </c>
      <c r="N2615" s="167" t="s">
        <v>6749</v>
      </c>
      <c r="O2615" s="167" t="s">
        <v>6750</v>
      </c>
      <c r="P2615" s="163">
        <v>9</v>
      </c>
      <c r="Q2615" s="174">
        <v>8000</v>
      </c>
      <c r="R2615" s="175">
        <v>0.05</v>
      </c>
      <c r="S2615" s="176">
        <v>400</v>
      </c>
      <c r="T2615" s="164">
        <v>7200</v>
      </c>
      <c r="U2615" s="164">
        <v>720</v>
      </c>
      <c r="V2615" s="177">
        <v>0.1</v>
      </c>
      <c r="W2615" s="164">
        <v>3600</v>
      </c>
      <c r="X2615" s="160">
        <v>0.5</v>
      </c>
      <c r="Y2615" s="164">
        <v>2160</v>
      </c>
      <c r="Z2615" s="177">
        <v>0.3</v>
      </c>
      <c r="AA2615" s="164">
        <v>1440</v>
      </c>
      <c r="AB2615" s="160">
        <v>0.2</v>
      </c>
      <c r="AC2615" s="164">
        <v>2880</v>
      </c>
      <c r="AD2615" s="202">
        <v>0.4</v>
      </c>
      <c r="AE2615" s="147">
        <v>720</v>
      </c>
      <c r="AF2615" s="182"/>
      <c r="AH2615" s="34" t="s">
        <v>5496</v>
      </c>
    </row>
    <row r="2616" s="114" customFormat="1" ht="84" spans="1:34">
      <c r="A2616" s="37">
        <v>552</v>
      </c>
      <c r="B2616" s="37" t="s">
        <v>52</v>
      </c>
      <c r="C2616" s="37" t="s">
        <v>5022</v>
      </c>
      <c r="D2616" s="34" t="s">
        <v>5487</v>
      </c>
      <c r="E2616" s="163" t="s">
        <v>5488</v>
      </c>
      <c r="F2616" s="163" t="s">
        <v>5489</v>
      </c>
      <c r="G2616" s="34" t="s">
        <v>114</v>
      </c>
      <c r="H2616" s="166" t="s">
        <v>6754</v>
      </c>
      <c r="I2616" s="163" t="s">
        <v>6755</v>
      </c>
      <c r="J2616" s="163" t="s">
        <v>6755</v>
      </c>
      <c r="K2616" s="163" t="s">
        <v>5492</v>
      </c>
      <c r="L2616" s="163" t="s">
        <v>6756</v>
      </c>
      <c r="M2616" s="167">
        <v>45953</v>
      </c>
      <c r="N2616" s="167" t="s">
        <v>2679</v>
      </c>
      <c r="O2616" s="167" t="s">
        <v>6757</v>
      </c>
      <c r="P2616" s="163">
        <v>5</v>
      </c>
      <c r="Q2616" s="174">
        <v>8000</v>
      </c>
      <c r="R2616" s="175">
        <v>0.05</v>
      </c>
      <c r="S2616" s="176">
        <v>400</v>
      </c>
      <c r="T2616" s="164">
        <v>4000</v>
      </c>
      <c r="U2616" s="164">
        <v>400</v>
      </c>
      <c r="V2616" s="177">
        <v>0.1</v>
      </c>
      <c r="W2616" s="164">
        <v>2000</v>
      </c>
      <c r="X2616" s="160">
        <v>0.5</v>
      </c>
      <c r="Y2616" s="164">
        <v>1200</v>
      </c>
      <c r="Z2616" s="177">
        <v>0.3</v>
      </c>
      <c r="AA2616" s="164">
        <v>800</v>
      </c>
      <c r="AB2616" s="160">
        <v>0.2</v>
      </c>
      <c r="AC2616" s="164">
        <v>1600</v>
      </c>
      <c r="AD2616" s="202">
        <v>0.4</v>
      </c>
      <c r="AE2616" s="147">
        <v>400</v>
      </c>
      <c r="AF2616" s="182"/>
      <c r="AH2616" s="34" t="s">
        <v>5496</v>
      </c>
    </row>
    <row r="2617" s="114" customFormat="1" ht="84" spans="1:34">
      <c r="A2617" s="37">
        <v>553</v>
      </c>
      <c r="B2617" s="37" t="s">
        <v>52</v>
      </c>
      <c r="C2617" s="37" t="s">
        <v>5022</v>
      </c>
      <c r="D2617" s="34" t="s">
        <v>5487</v>
      </c>
      <c r="E2617" s="163" t="s">
        <v>5488</v>
      </c>
      <c r="F2617" s="163" t="s">
        <v>5489</v>
      </c>
      <c r="G2617" s="34" t="s">
        <v>114</v>
      </c>
      <c r="H2617" s="166" t="s">
        <v>6758</v>
      </c>
      <c r="I2617" s="163" t="s">
        <v>6759</v>
      </c>
      <c r="J2617" s="163" t="s">
        <v>6759</v>
      </c>
      <c r="K2617" s="163" t="s">
        <v>5492</v>
      </c>
      <c r="L2617" s="163" t="s">
        <v>6760</v>
      </c>
      <c r="M2617" s="167">
        <v>45953</v>
      </c>
      <c r="N2617" s="167" t="s">
        <v>2679</v>
      </c>
      <c r="O2617" s="167" t="s">
        <v>6757</v>
      </c>
      <c r="P2617" s="163">
        <v>6</v>
      </c>
      <c r="Q2617" s="174">
        <v>8000</v>
      </c>
      <c r="R2617" s="175">
        <v>0.05</v>
      </c>
      <c r="S2617" s="176">
        <v>400</v>
      </c>
      <c r="T2617" s="164">
        <v>4800</v>
      </c>
      <c r="U2617" s="164">
        <v>480</v>
      </c>
      <c r="V2617" s="177">
        <v>0.1</v>
      </c>
      <c r="W2617" s="164">
        <v>2400</v>
      </c>
      <c r="X2617" s="160">
        <v>0.5</v>
      </c>
      <c r="Y2617" s="164">
        <v>1440</v>
      </c>
      <c r="Z2617" s="177">
        <v>0.3</v>
      </c>
      <c r="AA2617" s="164">
        <v>960</v>
      </c>
      <c r="AB2617" s="160">
        <v>0.2</v>
      </c>
      <c r="AC2617" s="164">
        <v>1920</v>
      </c>
      <c r="AD2617" s="202">
        <v>0.4</v>
      </c>
      <c r="AE2617" s="147">
        <v>480</v>
      </c>
      <c r="AF2617" s="182"/>
      <c r="AH2617" s="34" t="s">
        <v>5496</v>
      </c>
    </row>
    <row r="2618" s="114" customFormat="1" ht="60" spans="1:34">
      <c r="A2618" s="37">
        <v>554</v>
      </c>
      <c r="B2618" s="37" t="s">
        <v>52</v>
      </c>
      <c r="C2618" s="37" t="s">
        <v>5029</v>
      </c>
      <c r="D2618" s="34" t="s">
        <v>5487</v>
      </c>
      <c r="E2618" s="163" t="s">
        <v>5488</v>
      </c>
      <c r="F2618" s="163" t="s">
        <v>5489</v>
      </c>
      <c r="G2618" s="34" t="s">
        <v>114</v>
      </c>
      <c r="H2618" s="166" t="s">
        <v>6761</v>
      </c>
      <c r="I2618" s="163" t="s">
        <v>6762</v>
      </c>
      <c r="J2618" s="163" t="s">
        <v>6762</v>
      </c>
      <c r="K2618" s="163" t="s">
        <v>6763</v>
      </c>
      <c r="L2618" s="163" t="s">
        <v>6122</v>
      </c>
      <c r="M2618" s="167">
        <v>45953</v>
      </c>
      <c r="N2618" s="167" t="s">
        <v>2679</v>
      </c>
      <c r="O2618" s="167" t="s">
        <v>6757</v>
      </c>
      <c r="P2618" s="163">
        <v>24.5</v>
      </c>
      <c r="Q2618" s="174">
        <v>8000</v>
      </c>
      <c r="R2618" s="175">
        <v>0.065</v>
      </c>
      <c r="S2618" s="176">
        <v>520</v>
      </c>
      <c r="T2618" s="164">
        <v>25480</v>
      </c>
      <c r="U2618" s="164">
        <v>2548</v>
      </c>
      <c r="V2618" s="177">
        <v>0.1</v>
      </c>
      <c r="W2618" s="164">
        <v>12740</v>
      </c>
      <c r="X2618" s="160">
        <v>0.5</v>
      </c>
      <c r="Y2618" s="164">
        <v>0</v>
      </c>
      <c r="Z2618" s="177">
        <v>0</v>
      </c>
      <c r="AA2618" s="164">
        <v>12740</v>
      </c>
      <c r="AB2618" s="160">
        <v>0.5</v>
      </c>
      <c r="AC2618" s="164">
        <v>10192</v>
      </c>
      <c r="AD2618" s="202">
        <v>0.4</v>
      </c>
      <c r="AE2618" s="147">
        <v>2548</v>
      </c>
      <c r="AF2618" s="182"/>
      <c r="AH2618" s="34" t="s">
        <v>5496</v>
      </c>
    </row>
    <row r="2619" s="114" customFormat="1" ht="60" spans="1:34">
      <c r="A2619" s="37">
        <v>555</v>
      </c>
      <c r="B2619" s="37" t="s">
        <v>52</v>
      </c>
      <c r="C2619" s="37" t="s">
        <v>5029</v>
      </c>
      <c r="D2619" s="34" t="s">
        <v>5487</v>
      </c>
      <c r="E2619" s="163" t="s">
        <v>5488</v>
      </c>
      <c r="F2619" s="163" t="s">
        <v>5489</v>
      </c>
      <c r="G2619" s="34" t="s">
        <v>114</v>
      </c>
      <c r="H2619" s="166" t="s">
        <v>6764</v>
      </c>
      <c r="I2619" s="163" t="s">
        <v>6030</v>
      </c>
      <c r="J2619" s="163" t="s">
        <v>6030</v>
      </c>
      <c r="K2619" s="163" t="s">
        <v>5492</v>
      </c>
      <c r="L2619" s="163" t="s">
        <v>5524</v>
      </c>
      <c r="M2619" s="167">
        <v>45954</v>
      </c>
      <c r="N2619" s="167" t="s">
        <v>6765</v>
      </c>
      <c r="O2619" s="167" t="s">
        <v>6766</v>
      </c>
      <c r="P2619" s="163">
        <v>15</v>
      </c>
      <c r="Q2619" s="174">
        <v>8000</v>
      </c>
      <c r="R2619" s="175">
        <v>0.065</v>
      </c>
      <c r="S2619" s="176">
        <v>520</v>
      </c>
      <c r="T2619" s="164">
        <v>15600</v>
      </c>
      <c r="U2619" s="164">
        <v>1560</v>
      </c>
      <c r="V2619" s="177">
        <v>0.1</v>
      </c>
      <c r="W2619" s="164">
        <v>7800</v>
      </c>
      <c r="X2619" s="160">
        <v>0.5</v>
      </c>
      <c r="Y2619" s="164">
        <v>0</v>
      </c>
      <c r="Z2619" s="177">
        <v>0</v>
      </c>
      <c r="AA2619" s="164">
        <v>7800</v>
      </c>
      <c r="AB2619" s="160">
        <v>0.5</v>
      </c>
      <c r="AC2619" s="164">
        <v>6240</v>
      </c>
      <c r="AD2619" s="202">
        <v>0.4</v>
      </c>
      <c r="AE2619" s="147">
        <v>1560</v>
      </c>
      <c r="AF2619" s="182"/>
      <c r="AH2619" s="34" t="s">
        <v>5496</v>
      </c>
    </row>
    <row r="2620" s="114" customFormat="1" ht="60" spans="1:34">
      <c r="A2620" s="37">
        <v>556</v>
      </c>
      <c r="B2620" s="37" t="s">
        <v>52</v>
      </c>
      <c r="C2620" s="37" t="s">
        <v>5029</v>
      </c>
      <c r="D2620" s="34" t="s">
        <v>5487</v>
      </c>
      <c r="E2620" s="163" t="s">
        <v>5488</v>
      </c>
      <c r="F2620" s="163" t="s">
        <v>5489</v>
      </c>
      <c r="G2620" s="34" t="s">
        <v>114</v>
      </c>
      <c r="H2620" s="166" t="s">
        <v>6767</v>
      </c>
      <c r="I2620" s="163" t="s">
        <v>6768</v>
      </c>
      <c r="J2620" s="163" t="s">
        <v>6768</v>
      </c>
      <c r="K2620" s="163" t="s">
        <v>6769</v>
      </c>
      <c r="L2620" s="163" t="s">
        <v>5511</v>
      </c>
      <c r="M2620" s="167">
        <v>45954</v>
      </c>
      <c r="N2620" s="167" t="s">
        <v>6765</v>
      </c>
      <c r="O2620" s="167" t="s">
        <v>6766</v>
      </c>
      <c r="P2620" s="163">
        <v>8</v>
      </c>
      <c r="Q2620" s="174">
        <v>8000</v>
      </c>
      <c r="R2620" s="175">
        <v>0.065</v>
      </c>
      <c r="S2620" s="176">
        <v>520</v>
      </c>
      <c r="T2620" s="164">
        <v>8320</v>
      </c>
      <c r="U2620" s="164">
        <v>832</v>
      </c>
      <c r="V2620" s="177">
        <v>0.1</v>
      </c>
      <c r="W2620" s="164">
        <v>4160</v>
      </c>
      <c r="X2620" s="160">
        <v>0.5</v>
      </c>
      <c r="Y2620" s="164">
        <v>0</v>
      </c>
      <c r="Z2620" s="177">
        <v>0</v>
      </c>
      <c r="AA2620" s="164">
        <v>4160</v>
      </c>
      <c r="AB2620" s="160">
        <v>0.5</v>
      </c>
      <c r="AC2620" s="164">
        <v>3328</v>
      </c>
      <c r="AD2620" s="202">
        <v>0.4</v>
      </c>
      <c r="AE2620" s="147">
        <v>832</v>
      </c>
      <c r="AF2620" s="182"/>
      <c r="AH2620" s="34" t="s">
        <v>5496</v>
      </c>
    </row>
    <row r="2621" s="114" customFormat="1" ht="60" spans="1:34">
      <c r="A2621" s="37">
        <v>557</v>
      </c>
      <c r="B2621" s="37" t="s">
        <v>52</v>
      </c>
      <c r="C2621" s="37" t="s">
        <v>5029</v>
      </c>
      <c r="D2621" s="34" t="s">
        <v>5487</v>
      </c>
      <c r="E2621" s="163" t="s">
        <v>5488</v>
      </c>
      <c r="F2621" s="163" t="s">
        <v>5489</v>
      </c>
      <c r="G2621" s="34" t="s">
        <v>114</v>
      </c>
      <c r="H2621" s="166" t="s">
        <v>6770</v>
      </c>
      <c r="I2621" s="163" t="s">
        <v>6424</v>
      </c>
      <c r="J2621" s="163" t="s">
        <v>6424</v>
      </c>
      <c r="K2621" s="163" t="s">
        <v>5492</v>
      </c>
      <c r="L2621" s="163" t="s">
        <v>5578</v>
      </c>
      <c r="M2621" s="167">
        <v>45953</v>
      </c>
      <c r="N2621" s="167" t="s">
        <v>6771</v>
      </c>
      <c r="O2621" s="167" t="s">
        <v>6772</v>
      </c>
      <c r="P2621" s="163">
        <v>200</v>
      </c>
      <c r="Q2621" s="174">
        <v>8000</v>
      </c>
      <c r="R2621" s="175">
        <v>0.08</v>
      </c>
      <c r="S2621" s="176">
        <v>640</v>
      </c>
      <c r="T2621" s="164">
        <v>128000</v>
      </c>
      <c r="U2621" s="164">
        <v>12800</v>
      </c>
      <c r="V2621" s="177">
        <v>0.1</v>
      </c>
      <c r="W2621" s="164">
        <v>64000</v>
      </c>
      <c r="X2621" s="160">
        <v>0.5</v>
      </c>
      <c r="Y2621" s="164">
        <v>0</v>
      </c>
      <c r="Z2621" s="177">
        <v>0</v>
      </c>
      <c r="AA2621" s="164">
        <v>64000</v>
      </c>
      <c r="AB2621" s="160">
        <v>0.5</v>
      </c>
      <c r="AC2621" s="164">
        <v>51200</v>
      </c>
      <c r="AD2621" s="202">
        <v>0.4</v>
      </c>
      <c r="AE2621" s="147">
        <v>12800</v>
      </c>
      <c r="AF2621" s="182"/>
      <c r="AH2621" s="34" t="s">
        <v>5496</v>
      </c>
    </row>
    <row r="2622" s="114" customFormat="1" ht="60" spans="1:34">
      <c r="A2622" s="37">
        <v>558</v>
      </c>
      <c r="B2622" s="37" t="s">
        <v>52</v>
      </c>
      <c r="C2622" s="37" t="s">
        <v>5029</v>
      </c>
      <c r="D2622" s="34" t="s">
        <v>5487</v>
      </c>
      <c r="E2622" s="163" t="s">
        <v>5488</v>
      </c>
      <c r="F2622" s="163" t="s">
        <v>5489</v>
      </c>
      <c r="G2622" s="34" t="s">
        <v>114</v>
      </c>
      <c r="H2622" s="166" t="s">
        <v>6773</v>
      </c>
      <c r="I2622" s="163" t="s">
        <v>6774</v>
      </c>
      <c r="J2622" s="163" t="s">
        <v>6774</v>
      </c>
      <c r="K2622" s="163" t="s">
        <v>5492</v>
      </c>
      <c r="L2622" s="163" t="s">
        <v>5511</v>
      </c>
      <c r="M2622" s="167">
        <v>45957</v>
      </c>
      <c r="N2622" s="167" t="s">
        <v>6775</v>
      </c>
      <c r="O2622" s="167" t="s">
        <v>6776</v>
      </c>
      <c r="P2622" s="163">
        <v>14</v>
      </c>
      <c r="Q2622" s="174">
        <v>8000</v>
      </c>
      <c r="R2622" s="175">
        <v>0.065</v>
      </c>
      <c r="S2622" s="176">
        <v>520</v>
      </c>
      <c r="T2622" s="164">
        <v>14560</v>
      </c>
      <c r="U2622" s="164">
        <v>1456</v>
      </c>
      <c r="V2622" s="177">
        <v>0.1</v>
      </c>
      <c r="W2622" s="164">
        <v>7280</v>
      </c>
      <c r="X2622" s="160">
        <v>0.5</v>
      </c>
      <c r="Y2622" s="164">
        <v>0</v>
      </c>
      <c r="Z2622" s="177">
        <v>0</v>
      </c>
      <c r="AA2622" s="164">
        <v>7280</v>
      </c>
      <c r="AB2622" s="160">
        <v>0.5</v>
      </c>
      <c r="AC2622" s="164">
        <v>5824</v>
      </c>
      <c r="AD2622" s="202">
        <v>0.4</v>
      </c>
      <c r="AE2622" s="147">
        <v>1456</v>
      </c>
      <c r="AF2622" s="182"/>
      <c r="AH2622" s="34" t="s">
        <v>5496</v>
      </c>
    </row>
    <row r="2623" s="114" customFormat="1" ht="84" spans="1:34">
      <c r="A2623" s="37">
        <v>559</v>
      </c>
      <c r="B2623" s="37" t="s">
        <v>52</v>
      </c>
      <c r="C2623" s="37" t="s">
        <v>5022</v>
      </c>
      <c r="D2623" s="34" t="s">
        <v>5487</v>
      </c>
      <c r="E2623" s="163" t="s">
        <v>5488</v>
      </c>
      <c r="F2623" s="163" t="s">
        <v>5489</v>
      </c>
      <c r="G2623" s="34" t="s">
        <v>114</v>
      </c>
      <c r="H2623" s="166" t="s">
        <v>6777</v>
      </c>
      <c r="I2623" s="163" t="s">
        <v>6778</v>
      </c>
      <c r="J2623" s="163" t="s">
        <v>6778</v>
      </c>
      <c r="K2623" s="163" t="s">
        <v>5492</v>
      </c>
      <c r="L2623" s="163" t="s">
        <v>6779</v>
      </c>
      <c r="M2623" s="167">
        <v>45954</v>
      </c>
      <c r="N2623" s="167" t="s">
        <v>6780</v>
      </c>
      <c r="O2623" s="167" t="s">
        <v>6781</v>
      </c>
      <c r="P2623" s="163">
        <v>14</v>
      </c>
      <c r="Q2623" s="174">
        <v>8000</v>
      </c>
      <c r="R2623" s="175">
        <v>0.05</v>
      </c>
      <c r="S2623" s="176">
        <v>400</v>
      </c>
      <c r="T2623" s="164">
        <v>11200</v>
      </c>
      <c r="U2623" s="164">
        <v>1120</v>
      </c>
      <c r="V2623" s="177">
        <v>0.1</v>
      </c>
      <c r="W2623" s="164">
        <v>5600</v>
      </c>
      <c r="X2623" s="160">
        <v>0.5</v>
      </c>
      <c r="Y2623" s="164">
        <v>3360</v>
      </c>
      <c r="Z2623" s="177">
        <v>0.3</v>
      </c>
      <c r="AA2623" s="164">
        <v>2240</v>
      </c>
      <c r="AB2623" s="160">
        <v>0.2</v>
      </c>
      <c r="AC2623" s="164">
        <v>4480</v>
      </c>
      <c r="AD2623" s="202">
        <v>0.4</v>
      </c>
      <c r="AE2623" s="147">
        <v>1120</v>
      </c>
      <c r="AF2623" s="182"/>
      <c r="AH2623" s="34" t="s">
        <v>5496</v>
      </c>
    </row>
    <row r="2624" s="114" customFormat="1" ht="60" spans="1:34">
      <c r="A2624" s="37">
        <v>560</v>
      </c>
      <c r="B2624" s="37" t="s">
        <v>52</v>
      </c>
      <c r="C2624" s="37" t="s">
        <v>5001</v>
      </c>
      <c r="D2624" s="34" t="s">
        <v>5487</v>
      </c>
      <c r="E2624" s="163" t="s">
        <v>5488</v>
      </c>
      <c r="F2624" s="163" t="s">
        <v>5489</v>
      </c>
      <c r="G2624" s="34" t="s">
        <v>114</v>
      </c>
      <c r="H2624" s="166" t="s">
        <v>6782</v>
      </c>
      <c r="I2624" s="163" t="s">
        <v>5544</v>
      </c>
      <c r="J2624" s="163" t="s">
        <v>5544</v>
      </c>
      <c r="K2624" s="163" t="s">
        <v>5492</v>
      </c>
      <c r="L2624" s="163" t="s">
        <v>5994</v>
      </c>
      <c r="M2624" s="167">
        <v>45958</v>
      </c>
      <c r="N2624" s="167" t="s">
        <v>1467</v>
      </c>
      <c r="O2624" s="167" t="s">
        <v>6783</v>
      </c>
      <c r="P2624" s="163">
        <v>72</v>
      </c>
      <c r="Q2624" s="174">
        <v>8000</v>
      </c>
      <c r="R2624" s="175">
        <v>0.08</v>
      </c>
      <c r="S2624" s="176">
        <v>640</v>
      </c>
      <c r="T2624" s="164">
        <v>92160</v>
      </c>
      <c r="U2624" s="164">
        <v>9216</v>
      </c>
      <c r="V2624" s="177">
        <v>0.1</v>
      </c>
      <c r="W2624" s="164">
        <v>46080</v>
      </c>
      <c r="X2624" s="160">
        <v>0.5</v>
      </c>
      <c r="Y2624" s="164">
        <v>27648</v>
      </c>
      <c r="Z2624" s="177">
        <v>0.3</v>
      </c>
      <c r="AA2624" s="164">
        <v>18432</v>
      </c>
      <c r="AB2624" s="160">
        <v>0.2</v>
      </c>
      <c r="AC2624" s="164">
        <v>36864</v>
      </c>
      <c r="AD2624" s="202">
        <v>0.4</v>
      </c>
      <c r="AE2624" s="147">
        <v>9216</v>
      </c>
      <c r="AF2624" s="182"/>
      <c r="AH2624" s="34" t="s">
        <v>5496</v>
      </c>
    </row>
    <row r="2625" s="114" customFormat="1" ht="60" spans="1:34">
      <c r="A2625" s="37">
        <v>561</v>
      </c>
      <c r="B2625" s="37" t="s">
        <v>52</v>
      </c>
      <c r="C2625" s="37" t="s">
        <v>5001</v>
      </c>
      <c r="D2625" s="34" t="s">
        <v>5487</v>
      </c>
      <c r="E2625" s="163" t="s">
        <v>5488</v>
      </c>
      <c r="F2625" s="163" t="s">
        <v>5489</v>
      </c>
      <c r="G2625" s="34" t="s">
        <v>114</v>
      </c>
      <c r="H2625" s="166" t="s">
        <v>6784</v>
      </c>
      <c r="I2625" s="163" t="s">
        <v>6785</v>
      </c>
      <c r="J2625" s="163" t="s">
        <v>6785</v>
      </c>
      <c r="K2625" s="163" t="s">
        <v>5492</v>
      </c>
      <c r="L2625" s="163" t="s">
        <v>5994</v>
      </c>
      <c r="M2625" s="167">
        <v>45958</v>
      </c>
      <c r="N2625" s="167" t="s">
        <v>1467</v>
      </c>
      <c r="O2625" s="167" t="s">
        <v>6783</v>
      </c>
      <c r="P2625" s="163">
        <v>62</v>
      </c>
      <c r="Q2625" s="174">
        <v>8000</v>
      </c>
      <c r="R2625" s="175">
        <v>0.08</v>
      </c>
      <c r="S2625" s="176">
        <v>640</v>
      </c>
      <c r="T2625" s="164">
        <v>79360</v>
      </c>
      <c r="U2625" s="164">
        <v>7936</v>
      </c>
      <c r="V2625" s="177">
        <v>0.1</v>
      </c>
      <c r="W2625" s="164">
        <v>39680</v>
      </c>
      <c r="X2625" s="160">
        <v>0.5</v>
      </c>
      <c r="Y2625" s="164">
        <v>23808</v>
      </c>
      <c r="Z2625" s="177">
        <v>0.3</v>
      </c>
      <c r="AA2625" s="164">
        <v>15872</v>
      </c>
      <c r="AB2625" s="160">
        <v>0.2</v>
      </c>
      <c r="AC2625" s="164">
        <v>31744</v>
      </c>
      <c r="AD2625" s="202">
        <v>0.4</v>
      </c>
      <c r="AE2625" s="147">
        <v>7936</v>
      </c>
      <c r="AF2625" s="182"/>
      <c r="AH2625" s="34" t="s">
        <v>5496</v>
      </c>
    </row>
    <row r="2626" s="114" customFormat="1" ht="60" spans="1:34">
      <c r="A2626" s="37">
        <v>562</v>
      </c>
      <c r="B2626" s="37" t="s">
        <v>52</v>
      </c>
      <c r="C2626" s="37" t="s">
        <v>5029</v>
      </c>
      <c r="D2626" s="34" t="s">
        <v>5487</v>
      </c>
      <c r="E2626" s="163" t="s">
        <v>5488</v>
      </c>
      <c r="F2626" s="163" t="s">
        <v>5489</v>
      </c>
      <c r="G2626" s="34" t="s">
        <v>114</v>
      </c>
      <c r="H2626" s="166" t="s">
        <v>6786</v>
      </c>
      <c r="I2626" s="163" t="s">
        <v>6787</v>
      </c>
      <c r="J2626" s="163" t="s">
        <v>6787</v>
      </c>
      <c r="K2626" s="163" t="s">
        <v>5492</v>
      </c>
      <c r="L2626" s="163" t="s">
        <v>5524</v>
      </c>
      <c r="M2626" s="167">
        <v>45959</v>
      </c>
      <c r="N2626" s="167" t="s">
        <v>1447</v>
      </c>
      <c r="O2626" s="167" t="s">
        <v>6788</v>
      </c>
      <c r="P2626" s="163">
        <v>9</v>
      </c>
      <c r="Q2626" s="174">
        <v>8000</v>
      </c>
      <c r="R2626" s="175">
        <v>0.065</v>
      </c>
      <c r="S2626" s="176">
        <v>520</v>
      </c>
      <c r="T2626" s="164">
        <v>9360</v>
      </c>
      <c r="U2626" s="164">
        <v>936</v>
      </c>
      <c r="V2626" s="177">
        <v>0.1</v>
      </c>
      <c r="W2626" s="164">
        <v>4680</v>
      </c>
      <c r="X2626" s="160">
        <v>0.5</v>
      </c>
      <c r="Y2626" s="164">
        <v>0</v>
      </c>
      <c r="Z2626" s="177">
        <v>0</v>
      </c>
      <c r="AA2626" s="164">
        <v>4680</v>
      </c>
      <c r="AB2626" s="160">
        <v>0.5</v>
      </c>
      <c r="AC2626" s="164">
        <v>3744</v>
      </c>
      <c r="AD2626" s="202">
        <v>0.4</v>
      </c>
      <c r="AE2626" s="147">
        <v>936</v>
      </c>
      <c r="AF2626" s="182"/>
      <c r="AH2626" s="34" t="s">
        <v>5496</v>
      </c>
    </row>
    <row r="2627" s="114" customFormat="1" ht="60" spans="1:34">
      <c r="A2627" s="37">
        <v>563</v>
      </c>
      <c r="B2627" s="37" t="s">
        <v>52</v>
      </c>
      <c r="C2627" s="37" t="s">
        <v>5029</v>
      </c>
      <c r="D2627" s="34" t="s">
        <v>5487</v>
      </c>
      <c r="E2627" s="163" t="s">
        <v>5488</v>
      </c>
      <c r="F2627" s="163" t="s">
        <v>5489</v>
      </c>
      <c r="G2627" s="34" t="s">
        <v>114</v>
      </c>
      <c r="H2627" s="166" t="s">
        <v>6789</v>
      </c>
      <c r="I2627" s="163" t="s">
        <v>6790</v>
      </c>
      <c r="J2627" s="163" t="s">
        <v>6790</v>
      </c>
      <c r="K2627" s="163" t="s">
        <v>5492</v>
      </c>
      <c r="L2627" s="163" t="s">
        <v>5524</v>
      </c>
      <c r="M2627" s="167">
        <v>45959</v>
      </c>
      <c r="N2627" s="167" t="s">
        <v>1447</v>
      </c>
      <c r="O2627" s="167" t="s">
        <v>6788</v>
      </c>
      <c r="P2627" s="163">
        <v>12</v>
      </c>
      <c r="Q2627" s="174">
        <v>8000</v>
      </c>
      <c r="R2627" s="175">
        <v>0.065</v>
      </c>
      <c r="S2627" s="176">
        <v>520</v>
      </c>
      <c r="T2627" s="164">
        <v>12480</v>
      </c>
      <c r="U2627" s="164">
        <v>1248</v>
      </c>
      <c r="V2627" s="177">
        <v>0.1</v>
      </c>
      <c r="W2627" s="164">
        <v>6240</v>
      </c>
      <c r="X2627" s="160">
        <v>0.5</v>
      </c>
      <c r="Y2627" s="164">
        <v>0</v>
      </c>
      <c r="Z2627" s="177">
        <v>0</v>
      </c>
      <c r="AA2627" s="164">
        <v>6240</v>
      </c>
      <c r="AB2627" s="160">
        <v>0.5</v>
      </c>
      <c r="AC2627" s="164">
        <v>4992</v>
      </c>
      <c r="AD2627" s="202">
        <v>0.4</v>
      </c>
      <c r="AE2627" s="147">
        <v>1248</v>
      </c>
      <c r="AF2627" s="182"/>
      <c r="AH2627" s="34" t="s">
        <v>5496</v>
      </c>
    </row>
    <row r="2628" s="114" customFormat="1" ht="84" spans="1:34">
      <c r="A2628" s="37">
        <v>564</v>
      </c>
      <c r="B2628" s="37" t="s">
        <v>52</v>
      </c>
      <c r="C2628" s="37" t="s">
        <v>5022</v>
      </c>
      <c r="D2628" s="34" t="s">
        <v>5487</v>
      </c>
      <c r="E2628" s="163" t="s">
        <v>5488</v>
      </c>
      <c r="F2628" s="163" t="s">
        <v>5489</v>
      </c>
      <c r="G2628" s="34" t="s">
        <v>114</v>
      </c>
      <c r="H2628" s="166" t="s">
        <v>6791</v>
      </c>
      <c r="I2628" s="163" t="s">
        <v>6792</v>
      </c>
      <c r="J2628" s="163" t="s">
        <v>6792</v>
      </c>
      <c r="K2628" s="163" t="s">
        <v>5492</v>
      </c>
      <c r="L2628" s="163" t="s">
        <v>6793</v>
      </c>
      <c r="M2628" s="167">
        <v>45959</v>
      </c>
      <c r="N2628" s="167" t="s">
        <v>6794</v>
      </c>
      <c r="O2628" s="167" t="s">
        <v>6795</v>
      </c>
      <c r="P2628" s="163">
        <v>48</v>
      </c>
      <c r="Q2628" s="174">
        <v>8000</v>
      </c>
      <c r="R2628" s="175">
        <v>0.05</v>
      </c>
      <c r="S2628" s="176">
        <v>400</v>
      </c>
      <c r="T2628" s="164">
        <v>38400</v>
      </c>
      <c r="U2628" s="164">
        <v>3840</v>
      </c>
      <c r="V2628" s="177">
        <v>0.1</v>
      </c>
      <c r="W2628" s="164">
        <v>19200</v>
      </c>
      <c r="X2628" s="160">
        <v>0.5</v>
      </c>
      <c r="Y2628" s="164">
        <v>11520</v>
      </c>
      <c r="Z2628" s="177">
        <v>0.3</v>
      </c>
      <c r="AA2628" s="164">
        <v>7680</v>
      </c>
      <c r="AB2628" s="160">
        <v>0.2</v>
      </c>
      <c r="AC2628" s="164">
        <v>15360</v>
      </c>
      <c r="AD2628" s="202">
        <v>0.4</v>
      </c>
      <c r="AE2628" s="147">
        <v>3840</v>
      </c>
      <c r="AF2628" s="182"/>
      <c r="AH2628" s="34" t="s">
        <v>5496</v>
      </c>
    </row>
    <row r="2629" s="114" customFormat="1" ht="60" spans="1:34">
      <c r="A2629" s="37">
        <v>565</v>
      </c>
      <c r="B2629" s="37" t="s">
        <v>52</v>
      </c>
      <c r="C2629" s="37" t="s">
        <v>5461</v>
      </c>
      <c r="D2629" s="34" t="s">
        <v>5487</v>
      </c>
      <c r="E2629" s="163" t="s">
        <v>5488</v>
      </c>
      <c r="F2629" s="163" t="s">
        <v>5489</v>
      </c>
      <c r="G2629" s="34" t="s">
        <v>114</v>
      </c>
      <c r="H2629" s="166" t="s">
        <v>6796</v>
      </c>
      <c r="I2629" s="163" t="s">
        <v>6683</v>
      </c>
      <c r="J2629" s="163" t="s">
        <v>6683</v>
      </c>
      <c r="K2629" s="163" t="s">
        <v>5492</v>
      </c>
      <c r="L2629" s="163" t="s">
        <v>6684</v>
      </c>
      <c r="M2629" s="167">
        <v>45959</v>
      </c>
      <c r="N2629" s="167" t="s">
        <v>1447</v>
      </c>
      <c r="O2629" s="167" t="s">
        <v>6788</v>
      </c>
      <c r="P2629" s="163">
        <v>188</v>
      </c>
      <c r="Q2629" s="174">
        <v>8000</v>
      </c>
      <c r="R2629" s="175">
        <v>0.05</v>
      </c>
      <c r="S2629" s="176">
        <v>400</v>
      </c>
      <c r="T2629" s="164">
        <v>75200</v>
      </c>
      <c r="U2629" s="164">
        <v>7520</v>
      </c>
      <c r="V2629" s="177">
        <v>0.1</v>
      </c>
      <c r="W2629" s="164">
        <v>37600</v>
      </c>
      <c r="X2629" s="160">
        <v>0.5</v>
      </c>
      <c r="Y2629" s="164">
        <v>22560</v>
      </c>
      <c r="Z2629" s="177">
        <v>0.3</v>
      </c>
      <c r="AA2629" s="164">
        <v>15040</v>
      </c>
      <c r="AB2629" s="160">
        <v>0.2</v>
      </c>
      <c r="AC2629" s="164">
        <v>30080</v>
      </c>
      <c r="AD2629" s="202">
        <v>0.4</v>
      </c>
      <c r="AE2629" s="147">
        <v>7520</v>
      </c>
      <c r="AF2629" s="182"/>
      <c r="AH2629" s="34" t="s">
        <v>5496</v>
      </c>
    </row>
    <row r="2630" s="114" customFormat="1" ht="60" spans="1:34">
      <c r="A2630" s="37">
        <v>566</v>
      </c>
      <c r="B2630" s="37" t="s">
        <v>52</v>
      </c>
      <c r="C2630" s="37" t="s">
        <v>5001</v>
      </c>
      <c r="D2630" s="34" t="s">
        <v>5487</v>
      </c>
      <c r="E2630" s="163" t="s">
        <v>5488</v>
      </c>
      <c r="F2630" s="163" t="s">
        <v>5489</v>
      </c>
      <c r="G2630" s="34" t="s">
        <v>114</v>
      </c>
      <c r="H2630" s="166" t="s">
        <v>6797</v>
      </c>
      <c r="I2630" s="163" t="s">
        <v>5978</v>
      </c>
      <c r="J2630" s="163" t="s">
        <v>5978</v>
      </c>
      <c r="K2630" s="163" t="s">
        <v>5492</v>
      </c>
      <c r="L2630" s="163" t="s">
        <v>6798</v>
      </c>
      <c r="M2630" s="167">
        <v>45958</v>
      </c>
      <c r="N2630" s="167" t="s">
        <v>1447</v>
      </c>
      <c r="O2630" s="167" t="s">
        <v>6788</v>
      </c>
      <c r="P2630" s="163">
        <v>64</v>
      </c>
      <c r="Q2630" s="174">
        <v>8000</v>
      </c>
      <c r="R2630" s="175">
        <v>0.08</v>
      </c>
      <c r="S2630" s="176">
        <v>640</v>
      </c>
      <c r="T2630" s="164">
        <v>81920</v>
      </c>
      <c r="U2630" s="164">
        <v>8192</v>
      </c>
      <c r="V2630" s="177">
        <v>0.1</v>
      </c>
      <c r="W2630" s="164">
        <v>40960</v>
      </c>
      <c r="X2630" s="160">
        <v>0.5</v>
      </c>
      <c r="Y2630" s="164">
        <v>24576</v>
      </c>
      <c r="Z2630" s="177">
        <v>0.3</v>
      </c>
      <c r="AA2630" s="164">
        <v>16384</v>
      </c>
      <c r="AB2630" s="160">
        <v>0.2</v>
      </c>
      <c r="AC2630" s="164">
        <v>32768</v>
      </c>
      <c r="AD2630" s="202">
        <v>0.4</v>
      </c>
      <c r="AE2630" s="147">
        <v>8192</v>
      </c>
      <c r="AF2630" s="182"/>
      <c r="AH2630" s="34" t="s">
        <v>5496</v>
      </c>
    </row>
    <row r="2631" s="114" customFormat="1" ht="72" spans="1:34">
      <c r="A2631" s="37">
        <v>567</v>
      </c>
      <c r="B2631" s="37" t="s">
        <v>52</v>
      </c>
      <c r="C2631" s="37" t="s">
        <v>5022</v>
      </c>
      <c r="D2631" s="34" t="s">
        <v>5487</v>
      </c>
      <c r="E2631" s="163" t="s">
        <v>5488</v>
      </c>
      <c r="F2631" s="163" t="s">
        <v>5489</v>
      </c>
      <c r="G2631" s="34" t="s">
        <v>114</v>
      </c>
      <c r="H2631" s="166" t="s">
        <v>6799</v>
      </c>
      <c r="I2631" s="163" t="s">
        <v>6800</v>
      </c>
      <c r="J2631" s="163" t="s">
        <v>6800</v>
      </c>
      <c r="K2631" s="163" t="s">
        <v>5492</v>
      </c>
      <c r="L2631" s="163" t="s">
        <v>6801</v>
      </c>
      <c r="M2631" s="167">
        <v>45960</v>
      </c>
      <c r="N2631" s="167" t="s">
        <v>6771</v>
      </c>
      <c r="O2631" s="167" t="s">
        <v>6772</v>
      </c>
      <c r="P2631" s="163">
        <v>212</v>
      </c>
      <c r="Q2631" s="174">
        <v>8000</v>
      </c>
      <c r="R2631" s="175">
        <v>0.05</v>
      </c>
      <c r="S2631" s="176">
        <v>400</v>
      </c>
      <c r="T2631" s="164">
        <v>169600</v>
      </c>
      <c r="U2631" s="164">
        <v>16960</v>
      </c>
      <c r="V2631" s="177">
        <v>0.1</v>
      </c>
      <c r="W2631" s="164">
        <v>84800</v>
      </c>
      <c r="X2631" s="160">
        <v>0.5</v>
      </c>
      <c r="Y2631" s="164">
        <v>50880</v>
      </c>
      <c r="Z2631" s="177">
        <v>0.3</v>
      </c>
      <c r="AA2631" s="164">
        <v>33920</v>
      </c>
      <c r="AB2631" s="160">
        <v>0.2</v>
      </c>
      <c r="AC2631" s="164">
        <v>67840</v>
      </c>
      <c r="AD2631" s="202">
        <v>0.4</v>
      </c>
      <c r="AE2631" s="147">
        <v>16960</v>
      </c>
      <c r="AF2631" s="182"/>
      <c r="AH2631" s="34" t="s">
        <v>5496</v>
      </c>
    </row>
    <row r="2632" s="114" customFormat="1" ht="60" spans="1:34">
      <c r="A2632" s="37">
        <v>568</v>
      </c>
      <c r="B2632" s="37" t="s">
        <v>52</v>
      </c>
      <c r="C2632" s="37" t="s">
        <v>5029</v>
      </c>
      <c r="D2632" s="34" t="s">
        <v>5487</v>
      </c>
      <c r="E2632" s="163" t="s">
        <v>5488</v>
      </c>
      <c r="F2632" s="163" t="s">
        <v>5489</v>
      </c>
      <c r="G2632" s="34" t="s">
        <v>114</v>
      </c>
      <c r="H2632" s="166" t="s">
        <v>6802</v>
      </c>
      <c r="I2632" s="163" t="s">
        <v>6803</v>
      </c>
      <c r="J2632" s="163" t="s">
        <v>6803</v>
      </c>
      <c r="K2632" s="163" t="s">
        <v>5596</v>
      </c>
      <c r="L2632" s="163" t="s">
        <v>5749</v>
      </c>
      <c r="M2632" s="167">
        <v>45964</v>
      </c>
      <c r="N2632" s="167" t="s">
        <v>6804</v>
      </c>
      <c r="O2632" s="167" t="s">
        <v>6805</v>
      </c>
      <c r="P2632" s="163">
        <v>36</v>
      </c>
      <c r="Q2632" s="174">
        <v>8000</v>
      </c>
      <c r="R2632" s="175">
        <v>0.08</v>
      </c>
      <c r="S2632" s="176">
        <v>640</v>
      </c>
      <c r="T2632" s="164">
        <v>23040</v>
      </c>
      <c r="U2632" s="164">
        <v>2304</v>
      </c>
      <c r="V2632" s="177">
        <v>0.1</v>
      </c>
      <c r="W2632" s="164">
        <v>11520</v>
      </c>
      <c r="X2632" s="160">
        <v>0.5</v>
      </c>
      <c r="Y2632" s="164">
        <v>0</v>
      </c>
      <c r="Z2632" s="177">
        <v>0</v>
      </c>
      <c r="AA2632" s="164">
        <v>11520</v>
      </c>
      <c r="AB2632" s="160">
        <v>0.5</v>
      </c>
      <c r="AC2632" s="164">
        <v>9216</v>
      </c>
      <c r="AD2632" s="202">
        <v>0.4</v>
      </c>
      <c r="AE2632" s="147">
        <v>2304</v>
      </c>
      <c r="AF2632" s="182"/>
      <c r="AH2632" s="34" t="s">
        <v>5496</v>
      </c>
    </row>
    <row r="2633" s="114" customFormat="1" ht="60" spans="1:34">
      <c r="A2633" s="37">
        <v>569</v>
      </c>
      <c r="B2633" s="37" t="s">
        <v>52</v>
      </c>
      <c r="C2633" s="37" t="s">
        <v>5029</v>
      </c>
      <c r="D2633" s="34" t="s">
        <v>5487</v>
      </c>
      <c r="E2633" s="163" t="s">
        <v>5488</v>
      </c>
      <c r="F2633" s="163" t="s">
        <v>5489</v>
      </c>
      <c r="G2633" s="34" t="s">
        <v>114</v>
      </c>
      <c r="H2633" s="166" t="s">
        <v>6806</v>
      </c>
      <c r="I2633" s="163" t="s">
        <v>6807</v>
      </c>
      <c r="J2633" s="163" t="s">
        <v>6807</v>
      </c>
      <c r="K2633" s="163" t="s">
        <v>5492</v>
      </c>
      <c r="L2633" s="163" t="s">
        <v>5524</v>
      </c>
      <c r="M2633" s="167">
        <v>45964</v>
      </c>
      <c r="N2633" s="167" t="s">
        <v>6804</v>
      </c>
      <c r="O2633" s="167" t="s">
        <v>6805</v>
      </c>
      <c r="P2633" s="163">
        <v>52</v>
      </c>
      <c r="Q2633" s="174">
        <v>8000</v>
      </c>
      <c r="R2633" s="175">
        <v>0.065</v>
      </c>
      <c r="S2633" s="176">
        <v>520</v>
      </c>
      <c r="T2633" s="164">
        <v>54080</v>
      </c>
      <c r="U2633" s="164">
        <v>5408</v>
      </c>
      <c r="V2633" s="177">
        <v>0.1</v>
      </c>
      <c r="W2633" s="164">
        <v>27040</v>
      </c>
      <c r="X2633" s="160">
        <v>0.5</v>
      </c>
      <c r="Y2633" s="164">
        <v>0</v>
      </c>
      <c r="Z2633" s="177">
        <v>0</v>
      </c>
      <c r="AA2633" s="164">
        <v>27040</v>
      </c>
      <c r="AB2633" s="160">
        <v>0.5</v>
      </c>
      <c r="AC2633" s="164">
        <v>21632</v>
      </c>
      <c r="AD2633" s="202">
        <v>0.4</v>
      </c>
      <c r="AE2633" s="147">
        <v>5408</v>
      </c>
      <c r="AF2633" s="182"/>
      <c r="AH2633" s="34" t="s">
        <v>5496</v>
      </c>
    </row>
    <row r="2634" s="114" customFormat="1" ht="96" spans="1:34">
      <c r="A2634" s="37">
        <v>570</v>
      </c>
      <c r="B2634" s="37" t="s">
        <v>52</v>
      </c>
      <c r="C2634" s="37" t="s">
        <v>5362</v>
      </c>
      <c r="D2634" s="34" t="s">
        <v>5487</v>
      </c>
      <c r="E2634" s="163" t="s">
        <v>5488</v>
      </c>
      <c r="F2634" s="163" t="s">
        <v>5489</v>
      </c>
      <c r="G2634" s="34" t="s">
        <v>114</v>
      </c>
      <c r="H2634" s="166" t="s">
        <v>6808</v>
      </c>
      <c r="I2634" s="163" t="s">
        <v>6809</v>
      </c>
      <c r="J2634" s="163" t="s">
        <v>6809</v>
      </c>
      <c r="K2634" s="163" t="s">
        <v>5492</v>
      </c>
      <c r="L2634" s="163" t="s">
        <v>6810</v>
      </c>
      <c r="M2634" s="167">
        <v>45964</v>
      </c>
      <c r="N2634" s="167" t="s">
        <v>6804</v>
      </c>
      <c r="O2634" s="167" t="s">
        <v>6805</v>
      </c>
      <c r="P2634" s="163">
        <v>31</v>
      </c>
      <c r="Q2634" s="174">
        <v>8000</v>
      </c>
      <c r="R2634" s="175">
        <v>0.065</v>
      </c>
      <c r="S2634" s="176">
        <v>520</v>
      </c>
      <c r="T2634" s="164">
        <v>32240</v>
      </c>
      <c r="U2634" s="164">
        <v>3224</v>
      </c>
      <c r="V2634" s="177">
        <v>0.1</v>
      </c>
      <c r="W2634" s="164">
        <v>16120</v>
      </c>
      <c r="X2634" s="160">
        <v>0.5</v>
      </c>
      <c r="Y2634" s="164">
        <v>9672</v>
      </c>
      <c r="Z2634" s="177">
        <v>0.3</v>
      </c>
      <c r="AA2634" s="164">
        <v>6448</v>
      </c>
      <c r="AB2634" s="160">
        <v>0.2</v>
      </c>
      <c r="AC2634" s="164">
        <v>12896</v>
      </c>
      <c r="AD2634" s="202">
        <v>0.4</v>
      </c>
      <c r="AE2634" s="147">
        <v>3224</v>
      </c>
      <c r="AF2634" s="182"/>
      <c r="AH2634" s="34" t="s">
        <v>5496</v>
      </c>
    </row>
    <row r="2635" s="114" customFormat="1" ht="60" spans="1:34">
      <c r="A2635" s="37">
        <v>571</v>
      </c>
      <c r="B2635" s="37" t="s">
        <v>52</v>
      </c>
      <c r="C2635" s="37" t="s">
        <v>5362</v>
      </c>
      <c r="D2635" s="34" t="s">
        <v>5487</v>
      </c>
      <c r="E2635" s="163" t="s">
        <v>5488</v>
      </c>
      <c r="F2635" s="163" t="s">
        <v>5489</v>
      </c>
      <c r="G2635" s="34" t="s">
        <v>114</v>
      </c>
      <c r="H2635" s="166" t="s">
        <v>6811</v>
      </c>
      <c r="I2635" s="163" t="s">
        <v>6812</v>
      </c>
      <c r="J2635" s="163" t="s">
        <v>6812</v>
      </c>
      <c r="K2635" s="163" t="s">
        <v>5492</v>
      </c>
      <c r="L2635" s="163" t="s">
        <v>6813</v>
      </c>
      <c r="M2635" s="167">
        <v>45965</v>
      </c>
      <c r="N2635" s="167" t="s">
        <v>6804</v>
      </c>
      <c r="O2635" s="167" t="s">
        <v>6805</v>
      </c>
      <c r="P2635" s="163">
        <v>49</v>
      </c>
      <c r="Q2635" s="174">
        <v>8000</v>
      </c>
      <c r="R2635" s="175">
        <v>0.08</v>
      </c>
      <c r="S2635" s="176">
        <v>640</v>
      </c>
      <c r="T2635" s="164">
        <v>31360</v>
      </c>
      <c r="U2635" s="164">
        <v>3136</v>
      </c>
      <c r="V2635" s="177">
        <v>0.1</v>
      </c>
      <c r="W2635" s="164">
        <v>15680</v>
      </c>
      <c r="X2635" s="160">
        <v>0.5</v>
      </c>
      <c r="Y2635" s="164">
        <v>9408</v>
      </c>
      <c r="Z2635" s="177">
        <v>0.3</v>
      </c>
      <c r="AA2635" s="164">
        <v>6272</v>
      </c>
      <c r="AB2635" s="160">
        <v>0.2</v>
      </c>
      <c r="AC2635" s="164">
        <v>12544</v>
      </c>
      <c r="AD2635" s="202">
        <v>0.4</v>
      </c>
      <c r="AE2635" s="147">
        <v>3136</v>
      </c>
      <c r="AF2635" s="182"/>
      <c r="AH2635" s="34" t="s">
        <v>5496</v>
      </c>
    </row>
    <row r="2636" s="114" customFormat="1" ht="84" spans="1:34">
      <c r="A2636" s="37">
        <v>572</v>
      </c>
      <c r="B2636" s="37" t="s">
        <v>52</v>
      </c>
      <c r="C2636" s="37" t="s">
        <v>5362</v>
      </c>
      <c r="D2636" s="34" t="s">
        <v>5487</v>
      </c>
      <c r="E2636" s="163" t="s">
        <v>5488</v>
      </c>
      <c r="F2636" s="163" t="s">
        <v>5489</v>
      </c>
      <c r="G2636" s="34" t="s">
        <v>114</v>
      </c>
      <c r="H2636" s="166" t="s">
        <v>6814</v>
      </c>
      <c r="I2636" s="163" t="s">
        <v>6815</v>
      </c>
      <c r="J2636" s="163" t="s">
        <v>6815</v>
      </c>
      <c r="K2636" s="163" t="s">
        <v>6816</v>
      </c>
      <c r="L2636" s="163" t="s">
        <v>6817</v>
      </c>
      <c r="M2636" s="167">
        <v>45966</v>
      </c>
      <c r="N2636" s="167" t="s">
        <v>6771</v>
      </c>
      <c r="O2636" s="167" t="s">
        <v>6772</v>
      </c>
      <c r="P2636" s="163">
        <v>13</v>
      </c>
      <c r="Q2636" s="174">
        <v>8000</v>
      </c>
      <c r="R2636" s="175">
        <v>0.065</v>
      </c>
      <c r="S2636" s="176">
        <v>520</v>
      </c>
      <c r="T2636" s="164">
        <v>13520</v>
      </c>
      <c r="U2636" s="164">
        <v>1352</v>
      </c>
      <c r="V2636" s="177">
        <v>0.1</v>
      </c>
      <c r="W2636" s="164">
        <v>6760</v>
      </c>
      <c r="X2636" s="160">
        <v>0.5</v>
      </c>
      <c r="Y2636" s="164">
        <v>4056</v>
      </c>
      <c r="Z2636" s="177">
        <v>0.3</v>
      </c>
      <c r="AA2636" s="164">
        <v>2704</v>
      </c>
      <c r="AB2636" s="160">
        <v>0.2</v>
      </c>
      <c r="AC2636" s="164">
        <v>5408</v>
      </c>
      <c r="AD2636" s="202">
        <v>0.4</v>
      </c>
      <c r="AE2636" s="147">
        <v>1352</v>
      </c>
      <c r="AF2636" s="182"/>
      <c r="AH2636" s="34" t="s">
        <v>5496</v>
      </c>
    </row>
    <row r="2637" s="114" customFormat="1" ht="60" spans="1:34">
      <c r="A2637" s="37">
        <v>573</v>
      </c>
      <c r="B2637" s="37" t="s">
        <v>52</v>
      </c>
      <c r="C2637" s="37" t="s">
        <v>5029</v>
      </c>
      <c r="D2637" s="34" t="s">
        <v>5487</v>
      </c>
      <c r="E2637" s="163" t="s">
        <v>5488</v>
      </c>
      <c r="F2637" s="163" t="s">
        <v>5489</v>
      </c>
      <c r="G2637" s="34" t="s">
        <v>114</v>
      </c>
      <c r="H2637" s="166" t="s">
        <v>6818</v>
      </c>
      <c r="I2637" s="163" t="s">
        <v>6292</v>
      </c>
      <c r="J2637" s="163" t="s">
        <v>6292</v>
      </c>
      <c r="K2637" s="163" t="s">
        <v>5492</v>
      </c>
      <c r="L2637" s="163" t="s">
        <v>5611</v>
      </c>
      <c r="M2637" s="167">
        <v>45966</v>
      </c>
      <c r="N2637" s="167" t="s">
        <v>6819</v>
      </c>
      <c r="O2637" s="167" t="s">
        <v>6820</v>
      </c>
      <c r="P2637" s="163">
        <v>140</v>
      </c>
      <c r="Q2637" s="174">
        <v>8000</v>
      </c>
      <c r="R2637" s="175">
        <v>0.065</v>
      </c>
      <c r="S2637" s="176">
        <v>520</v>
      </c>
      <c r="T2637" s="164">
        <v>145600</v>
      </c>
      <c r="U2637" s="164">
        <v>14560</v>
      </c>
      <c r="V2637" s="177">
        <v>0.1</v>
      </c>
      <c r="W2637" s="164">
        <v>72800</v>
      </c>
      <c r="X2637" s="160">
        <v>0.5</v>
      </c>
      <c r="Y2637" s="164">
        <v>0</v>
      </c>
      <c r="Z2637" s="177">
        <v>0</v>
      </c>
      <c r="AA2637" s="164">
        <v>72800</v>
      </c>
      <c r="AB2637" s="160">
        <v>0.5</v>
      </c>
      <c r="AC2637" s="164">
        <v>58240</v>
      </c>
      <c r="AD2637" s="202">
        <v>0.4</v>
      </c>
      <c r="AE2637" s="147">
        <v>14560</v>
      </c>
      <c r="AF2637" s="182"/>
      <c r="AH2637" s="34" t="s">
        <v>5496</v>
      </c>
    </row>
    <row r="2638" s="114" customFormat="1" ht="60" spans="1:34">
      <c r="A2638" s="37">
        <v>574</v>
      </c>
      <c r="B2638" s="37" t="s">
        <v>52</v>
      </c>
      <c r="C2638" s="37" t="s">
        <v>5029</v>
      </c>
      <c r="D2638" s="34" t="s">
        <v>5487</v>
      </c>
      <c r="E2638" s="163" t="s">
        <v>5488</v>
      </c>
      <c r="F2638" s="163" t="s">
        <v>5489</v>
      </c>
      <c r="G2638" s="34" t="s">
        <v>114</v>
      </c>
      <c r="H2638" s="166" t="s">
        <v>6821</v>
      </c>
      <c r="I2638" s="163" t="s">
        <v>6822</v>
      </c>
      <c r="J2638" s="163" t="s">
        <v>6822</v>
      </c>
      <c r="K2638" s="163" t="s">
        <v>5492</v>
      </c>
      <c r="L2638" s="163" t="s">
        <v>5524</v>
      </c>
      <c r="M2638" s="167">
        <v>45966</v>
      </c>
      <c r="N2638" s="167" t="s">
        <v>6823</v>
      </c>
      <c r="O2638" s="167" t="s">
        <v>6824</v>
      </c>
      <c r="P2638" s="163">
        <v>21</v>
      </c>
      <c r="Q2638" s="174">
        <v>8000</v>
      </c>
      <c r="R2638" s="175">
        <v>0.065</v>
      </c>
      <c r="S2638" s="176">
        <v>520</v>
      </c>
      <c r="T2638" s="164">
        <v>21840</v>
      </c>
      <c r="U2638" s="164">
        <v>2184</v>
      </c>
      <c r="V2638" s="177">
        <v>0.1</v>
      </c>
      <c r="W2638" s="164">
        <v>10920</v>
      </c>
      <c r="X2638" s="160">
        <v>0.5</v>
      </c>
      <c r="Y2638" s="164">
        <v>0</v>
      </c>
      <c r="Z2638" s="177">
        <v>0</v>
      </c>
      <c r="AA2638" s="164">
        <v>10920</v>
      </c>
      <c r="AB2638" s="160">
        <v>0.5</v>
      </c>
      <c r="AC2638" s="164">
        <v>8736</v>
      </c>
      <c r="AD2638" s="202">
        <v>0.4</v>
      </c>
      <c r="AE2638" s="147">
        <v>2184</v>
      </c>
      <c r="AF2638" s="182"/>
      <c r="AH2638" s="34" t="s">
        <v>5496</v>
      </c>
    </row>
    <row r="2639" s="114" customFormat="1" ht="60" spans="1:34">
      <c r="A2639" s="37">
        <v>575</v>
      </c>
      <c r="B2639" s="37" t="s">
        <v>52</v>
      </c>
      <c r="C2639" s="37" t="s">
        <v>5029</v>
      </c>
      <c r="D2639" s="34" t="s">
        <v>5487</v>
      </c>
      <c r="E2639" s="163" t="s">
        <v>5488</v>
      </c>
      <c r="F2639" s="163" t="s">
        <v>5489</v>
      </c>
      <c r="G2639" s="34" t="s">
        <v>114</v>
      </c>
      <c r="H2639" s="166" t="s">
        <v>6825</v>
      </c>
      <c r="I2639" s="163" t="s">
        <v>6826</v>
      </c>
      <c r="J2639" s="163" t="s">
        <v>6826</v>
      </c>
      <c r="K2639" s="163" t="s">
        <v>5492</v>
      </c>
      <c r="L2639" s="163" t="s">
        <v>6122</v>
      </c>
      <c r="M2639" s="167">
        <v>45967</v>
      </c>
      <c r="N2639" s="167" t="s">
        <v>6823</v>
      </c>
      <c r="O2639" s="167" t="s">
        <v>6824</v>
      </c>
      <c r="P2639" s="163">
        <v>28</v>
      </c>
      <c r="Q2639" s="174">
        <v>8000</v>
      </c>
      <c r="R2639" s="175">
        <v>0.065</v>
      </c>
      <c r="S2639" s="176">
        <v>520</v>
      </c>
      <c r="T2639" s="164">
        <v>29120</v>
      </c>
      <c r="U2639" s="164">
        <v>2912</v>
      </c>
      <c r="V2639" s="177">
        <v>0.1</v>
      </c>
      <c r="W2639" s="164">
        <v>14560</v>
      </c>
      <c r="X2639" s="160">
        <v>0.5</v>
      </c>
      <c r="Y2639" s="164">
        <v>0</v>
      </c>
      <c r="Z2639" s="177">
        <v>0</v>
      </c>
      <c r="AA2639" s="164">
        <v>14560</v>
      </c>
      <c r="AB2639" s="160">
        <v>0.5</v>
      </c>
      <c r="AC2639" s="164">
        <v>11648</v>
      </c>
      <c r="AD2639" s="202">
        <v>0.4</v>
      </c>
      <c r="AE2639" s="147">
        <v>2912</v>
      </c>
      <c r="AF2639" s="182"/>
      <c r="AH2639" s="34" t="s">
        <v>5496</v>
      </c>
    </row>
    <row r="2640" s="114" customFormat="1" ht="72" spans="1:34">
      <c r="A2640" s="37">
        <v>576</v>
      </c>
      <c r="B2640" s="37" t="s">
        <v>52</v>
      </c>
      <c r="C2640" s="37" t="s">
        <v>5022</v>
      </c>
      <c r="D2640" s="34" t="s">
        <v>5487</v>
      </c>
      <c r="E2640" s="163" t="s">
        <v>5488</v>
      </c>
      <c r="F2640" s="163" t="s">
        <v>5489</v>
      </c>
      <c r="G2640" s="34" t="s">
        <v>114</v>
      </c>
      <c r="H2640" s="166" t="s">
        <v>6827</v>
      </c>
      <c r="I2640" s="163" t="s">
        <v>6785</v>
      </c>
      <c r="J2640" s="163" t="s">
        <v>6785</v>
      </c>
      <c r="K2640" s="163" t="s">
        <v>5492</v>
      </c>
      <c r="L2640" s="163" t="s">
        <v>6828</v>
      </c>
      <c r="M2640" s="167">
        <v>45967</v>
      </c>
      <c r="N2640" s="167" t="s">
        <v>6823</v>
      </c>
      <c r="O2640" s="167" t="s">
        <v>6824</v>
      </c>
      <c r="P2640" s="163">
        <v>21</v>
      </c>
      <c r="Q2640" s="174">
        <v>8000</v>
      </c>
      <c r="R2640" s="175">
        <v>0.05</v>
      </c>
      <c r="S2640" s="176">
        <v>400</v>
      </c>
      <c r="T2640" s="164">
        <v>16800</v>
      </c>
      <c r="U2640" s="164">
        <v>1680</v>
      </c>
      <c r="V2640" s="177">
        <v>0.1</v>
      </c>
      <c r="W2640" s="164">
        <v>8400</v>
      </c>
      <c r="X2640" s="160">
        <v>0.5</v>
      </c>
      <c r="Y2640" s="164">
        <v>5040</v>
      </c>
      <c r="Z2640" s="177">
        <v>0.3</v>
      </c>
      <c r="AA2640" s="164">
        <v>3360</v>
      </c>
      <c r="AB2640" s="160">
        <v>0.2</v>
      </c>
      <c r="AC2640" s="164">
        <v>6720</v>
      </c>
      <c r="AD2640" s="202">
        <v>0.4</v>
      </c>
      <c r="AE2640" s="147">
        <v>1680</v>
      </c>
      <c r="AF2640" s="182"/>
      <c r="AH2640" s="34" t="s">
        <v>5496</v>
      </c>
    </row>
    <row r="2641" s="114" customFormat="1" ht="120" spans="1:34">
      <c r="A2641" s="37">
        <v>577</v>
      </c>
      <c r="B2641" s="37" t="s">
        <v>52</v>
      </c>
      <c r="C2641" s="37" t="s">
        <v>5362</v>
      </c>
      <c r="D2641" s="34" t="s">
        <v>5487</v>
      </c>
      <c r="E2641" s="163" t="s">
        <v>5488</v>
      </c>
      <c r="F2641" s="163" t="s">
        <v>5489</v>
      </c>
      <c r="G2641" s="34" t="s">
        <v>114</v>
      </c>
      <c r="H2641" s="166" t="s">
        <v>6829</v>
      </c>
      <c r="I2641" s="163" t="s">
        <v>6363</v>
      </c>
      <c r="J2641" s="163" t="s">
        <v>6363</v>
      </c>
      <c r="K2641" s="163" t="s">
        <v>5492</v>
      </c>
      <c r="L2641" s="163" t="s">
        <v>6830</v>
      </c>
      <c r="M2641" s="167">
        <v>45968</v>
      </c>
      <c r="N2641" s="167" t="s">
        <v>6823</v>
      </c>
      <c r="O2641" s="167" t="s">
        <v>6824</v>
      </c>
      <c r="P2641" s="163">
        <v>37</v>
      </c>
      <c r="Q2641" s="174">
        <v>8000</v>
      </c>
      <c r="R2641" s="175">
        <v>0.05</v>
      </c>
      <c r="S2641" s="176">
        <v>400</v>
      </c>
      <c r="T2641" s="164">
        <v>14800</v>
      </c>
      <c r="U2641" s="164">
        <v>1480</v>
      </c>
      <c r="V2641" s="177">
        <v>0.1</v>
      </c>
      <c r="W2641" s="164">
        <v>7400</v>
      </c>
      <c r="X2641" s="160">
        <v>0.5</v>
      </c>
      <c r="Y2641" s="164">
        <v>4440</v>
      </c>
      <c r="Z2641" s="177">
        <v>0.3</v>
      </c>
      <c r="AA2641" s="164">
        <v>2960</v>
      </c>
      <c r="AB2641" s="160">
        <v>0.2</v>
      </c>
      <c r="AC2641" s="164">
        <v>5920</v>
      </c>
      <c r="AD2641" s="202">
        <v>0.4</v>
      </c>
      <c r="AE2641" s="147">
        <v>1480</v>
      </c>
      <c r="AF2641" s="182"/>
      <c r="AH2641" s="34" t="s">
        <v>5496</v>
      </c>
    </row>
    <row r="2642" s="114" customFormat="1" ht="60" spans="1:34">
      <c r="A2642" s="37">
        <v>578</v>
      </c>
      <c r="B2642" s="37" t="s">
        <v>52</v>
      </c>
      <c r="C2642" s="37" t="s">
        <v>5362</v>
      </c>
      <c r="D2642" s="34" t="s">
        <v>5487</v>
      </c>
      <c r="E2642" s="163" t="s">
        <v>5488</v>
      </c>
      <c r="F2642" s="163" t="s">
        <v>5489</v>
      </c>
      <c r="G2642" s="34" t="s">
        <v>114</v>
      </c>
      <c r="H2642" s="166" t="s">
        <v>6831</v>
      </c>
      <c r="I2642" s="163" t="s">
        <v>6832</v>
      </c>
      <c r="J2642" s="163" t="s">
        <v>6832</v>
      </c>
      <c r="K2642" s="163" t="s">
        <v>5492</v>
      </c>
      <c r="L2642" s="163" t="s">
        <v>6833</v>
      </c>
      <c r="M2642" s="167">
        <v>45968</v>
      </c>
      <c r="N2642" s="167" t="s">
        <v>6823</v>
      </c>
      <c r="O2642" s="167" t="s">
        <v>6824</v>
      </c>
      <c r="P2642" s="163">
        <v>17</v>
      </c>
      <c r="Q2642" s="174">
        <v>8000</v>
      </c>
      <c r="R2642" s="175">
        <v>0.05</v>
      </c>
      <c r="S2642" s="176">
        <v>400</v>
      </c>
      <c r="T2642" s="164">
        <v>6800</v>
      </c>
      <c r="U2642" s="164">
        <v>680</v>
      </c>
      <c r="V2642" s="177">
        <v>0.1</v>
      </c>
      <c r="W2642" s="164">
        <v>3400</v>
      </c>
      <c r="X2642" s="160">
        <v>0.5</v>
      </c>
      <c r="Y2642" s="164">
        <v>2040</v>
      </c>
      <c r="Z2642" s="177">
        <v>0.3</v>
      </c>
      <c r="AA2642" s="164">
        <v>1360</v>
      </c>
      <c r="AB2642" s="160">
        <v>0.2</v>
      </c>
      <c r="AC2642" s="164">
        <v>2720</v>
      </c>
      <c r="AD2642" s="202">
        <v>0.4</v>
      </c>
      <c r="AE2642" s="147">
        <v>680</v>
      </c>
      <c r="AF2642" s="182"/>
      <c r="AH2642" s="34" t="s">
        <v>5496</v>
      </c>
    </row>
    <row r="2643" s="114" customFormat="1" ht="84" spans="1:34">
      <c r="A2643" s="37">
        <v>579</v>
      </c>
      <c r="B2643" s="37" t="s">
        <v>52</v>
      </c>
      <c r="C2643" s="37" t="s">
        <v>5362</v>
      </c>
      <c r="D2643" s="34" t="s">
        <v>5487</v>
      </c>
      <c r="E2643" s="163" t="s">
        <v>5488</v>
      </c>
      <c r="F2643" s="163" t="s">
        <v>5489</v>
      </c>
      <c r="G2643" s="34" t="s">
        <v>114</v>
      </c>
      <c r="H2643" s="166" t="s">
        <v>6834</v>
      </c>
      <c r="I2643" s="163" t="s">
        <v>6835</v>
      </c>
      <c r="J2643" s="163" t="s">
        <v>6835</v>
      </c>
      <c r="K2643" s="163" t="s">
        <v>5492</v>
      </c>
      <c r="L2643" s="163" t="s">
        <v>6056</v>
      </c>
      <c r="M2643" s="167">
        <v>45968</v>
      </c>
      <c r="N2643" s="167" t="s">
        <v>1477</v>
      </c>
      <c r="O2643" s="167" t="s">
        <v>6836</v>
      </c>
      <c r="P2643" s="163">
        <v>15</v>
      </c>
      <c r="Q2643" s="174">
        <v>8000</v>
      </c>
      <c r="R2643" s="175">
        <v>0.065</v>
      </c>
      <c r="S2643" s="176">
        <v>520</v>
      </c>
      <c r="T2643" s="164">
        <v>15600</v>
      </c>
      <c r="U2643" s="164">
        <v>1560</v>
      </c>
      <c r="V2643" s="177">
        <v>0.1</v>
      </c>
      <c r="W2643" s="164">
        <v>7800</v>
      </c>
      <c r="X2643" s="160">
        <v>0.5</v>
      </c>
      <c r="Y2643" s="164">
        <v>4680</v>
      </c>
      <c r="Z2643" s="177">
        <v>0.3</v>
      </c>
      <c r="AA2643" s="164">
        <v>3120</v>
      </c>
      <c r="AB2643" s="160">
        <v>0.2</v>
      </c>
      <c r="AC2643" s="164">
        <v>6240</v>
      </c>
      <c r="AD2643" s="202">
        <v>0.4</v>
      </c>
      <c r="AE2643" s="147">
        <v>1560</v>
      </c>
      <c r="AF2643" s="182"/>
      <c r="AH2643" s="34" t="s">
        <v>5496</v>
      </c>
    </row>
    <row r="2644" s="114" customFormat="1" ht="60" spans="1:34">
      <c r="A2644" s="37">
        <v>580</v>
      </c>
      <c r="B2644" s="37" t="s">
        <v>52</v>
      </c>
      <c r="C2644" s="37" t="s">
        <v>5029</v>
      </c>
      <c r="D2644" s="34" t="s">
        <v>5487</v>
      </c>
      <c r="E2644" s="163" t="s">
        <v>5488</v>
      </c>
      <c r="F2644" s="163" t="s">
        <v>5489</v>
      </c>
      <c r="G2644" s="34" t="s">
        <v>114</v>
      </c>
      <c r="H2644" s="166" t="s">
        <v>6837</v>
      </c>
      <c r="I2644" s="163" t="s">
        <v>6838</v>
      </c>
      <c r="J2644" s="163" t="s">
        <v>6838</v>
      </c>
      <c r="K2644" s="163" t="s">
        <v>5492</v>
      </c>
      <c r="L2644" s="163" t="s">
        <v>5524</v>
      </c>
      <c r="M2644" s="167">
        <v>45971</v>
      </c>
      <c r="N2644" s="167" t="s">
        <v>1477</v>
      </c>
      <c r="O2644" s="167" t="s">
        <v>6836</v>
      </c>
      <c r="P2644" s="163">
        <v>9</v>
      </c>
      <c r="Q2644" s="174">
        <v>8000</v>
      </c>
      <c r="R2644" s="175">
        <v>0.08</v>
      </c>
      <c r="S2644" s="176">
        <v>640</v>
      </c>
      <c r="T2644" s="164">
        <v>5760</v>
      </c>
      <c r="U2644" s="164">
        <v>576</v>
      </c>
      <c r="V2644" s="177">
        <v>0.1</v>
      </c>
      <c r="W2644" s="164">
        <v>2880</v>
      </c>
      <c r="X2644" s="160">
        <v>0.5</v>
      </c>
      <c r="Y2644" s="164">
        <v>0</v>
      </c>
      <c r="Z2644" s="177">
        <v>0</v>
      </c>
      <c r="AA2644" s="164">
        <v>2880</v>
      </c>
      <c r="AB2644" s="160">
        <v>0.5</v>
      </c>
      <c r="AC2644" s="164">
        <v>2304</v>
      </c>
      <c r="AD2644" s="202">
        <v>0.4</v>
      </c>
      <c r="AE2644" s="147">
        <v>576</v>
      </c>
      <c r="AF2644" s="182"/>
      <c r="AH2644" s="34" t="s">
        <v>5496</v>
      </c>
    </row>
    <row r="2645" s="114" customFormat="1" ht="60" spans="1:34">
      <c r="A2645" s="37">
        <v>581</v>
      </c>
      <c r="B2645" s="37" t="s">
        <v>52</v>
      </c>
      <c r="C2645" s="37" t="s">
        <v>5029</v>
      </c>
      <c r="D2645" s="34" t="s">
        <v>5487</v>
      </c>
      <c r="E2645" s="163" t="s">
        <v>5488</v>
      </c>
      <c r="F2645" s="163" t="s">
        <v>5489</v>
      </c>
      <c r="G2645" s="34" t="s">
        <v>114</v>
      </c>
      <c r="H2645" s="166" t="s">
        <v>6839</v>
      </c>
      <c r="I2645" s="163" t="s">
        <v>6840</v>
      </c>
      <c r="J2645" s="163" t="s">
        <v>6840</v>
      </c>
      <c r="K2645" s="163" t="s">
        <v>5492</v>
      </c>
      <c r="L2645" s="163" t="s">
        <v>5524</v>
      </c>
      <c r="M2645" s="167">
        <v>45971</v>
      </c>
      <c r="N2645" s="167" t="s">
        <v>1477</v>
      </c>
      <c r="O2645" s="167" t="s">
        <v>6836</v>
      </c>
      <c r="P2645" s="163">
        <v>64</v>
      </c>
      <c r="Q2645" s="174">
        <v>8000</v>
      </c>
      <c r="R2645" s="175">
        <v>0.08</v>
      </c>
      <c r="S2645" s="176">
        <v>640</v>
      </c>
      <c r="T2645" s="164">
        <v>40960</v>
      </c>
      <c r="U2645" s="164">
        <v>4096</v>
      </c>
      <c r="V2645" s="177">
        <v>0.1</v>
      </c>
      <c r="W2645" s="164">
        <v>20480</v>
      </c>
      <c r="X2645" s="160">
        <v>0.5</v>
      </c>
      <c r="Y2645" s="164">
        <v>0</v>
      </c>
      <c r="Z2645" s="177">
        <v>0</v>
      </c>
      <c r="AA2645" s="164">
        <v>20480</v>
      </c>
      <c r="AB2645" s="160">
        <v>0.5</v>
      </c>
      <c r="AC2645" s="164">
        <v>16384</v>
      </c>
      <c r="AD2645" s="202">
        <v>0.4</v>
      </c>
      <c r="AE2645" s="147">
        <v>4096</v>
      </c>
      <c r="AF2645" s="182"/>
      <c r="AH2645" s="34" t="s">
        <v>5496</v>
      </c>
    </row>
    <row r="2646" s="114" customFormat="1" ht="60" spans="1:34">
      <c r="A2646" s="37">
        <v>582</v>
      </c>
      <c r="B2646" s="37" t="s">
        <v>52</v>
      </c>
      <c r="C2646" s="37" t="s">
        <v>5142</v>
      </c>
      <c r="D2646" s="34" t="s">
        <v>5487</v>
      </c>
      <c r="E2646" s="163" t="s">
        <v>5488</v>
      </c>
      <c r="F2646" s="163" t="s">
        <v>5489</v>
      </c>
      <c r="G2646" s="34" t="s">
        <v>114</v>
      </c>
      <c r="H2646" s="166" t="s">
        <v>6841</v>
      </c>
      <c r="I2646" s="163" t="s">
        <v>6842</v>
      </c>
      <c r="J2646" s="163" t="s">
        <v>6842</v>
      </c>
      <c r="K2646" s="163" t="s">
        <v>5492</v>
      </c>
      <c r="L2646" s="163" t="s">
        <v>6843</v>
      </c>
      <c r="M2646" s="167">
        <v>45968</v>
      </c>
      <c r="N2646" s="167" t="s">
        <v>6844</v>
      </c>
      <c r="O2646" s="167" t="s">
        <v>6845</v>
      </c>
      <c r="P2646" s="163">
        <v>40</v>
      </c>
      <c r="Q2646" s="174">
        <v>8000</v>
      </c>
      <c r="R2646" s="175">
        <v>0.08</v>
      </c>
      <c r="S2646" s="176">
        <v>640</v>
      </c>
      <c r="T2646" s="164">
        <v>51200</v>
      </c>
      <c r="U2646" s="164">
        <v>5120</v>
      </c>
      <c r="V2646" s="177">
        <v>0.1</v>
      </c>
      <c r="W2646" s="164">
        <v>25600</v>
      </c>
      <c r="X2646" s="160">
        <v>0.5</v>
      </c>
      <c r="Y2646" s="164">
        <v>15360</v>
      </c>
      <c r="Z2646" s="177">
        <v>0.3</v>
      </c>
      <c r="AA2646" s="164">
        <v>10240</v>
      </c>
      <c r="AB2646" s="160">
        <v>0.2</v>
      </c>
      <c r="AC2646" s="164">
        <v>20480</v>
      </c>
      <c r="AD2646" s="202">
        <v>0.4</v>
      </c>
      <c r="AE2646" s="147">
        <v>5120</v>
      </c>
      <c r="AF2646" s="182"/>
      <c r="AH2646" s="34" t="s">
        <v>5496</v>
      </c>
    </row>
    <row r="2647" s="114" customFormat="1" ht="60" spans="1:34">
      <c r="A2647" s="37">
        <v>583</v>
      </c>
      <c r="B2647" s="37" t="s">
        <v>52</v>
      </c>
      <c r="C2647" s="37" t="s">
        <v>5029</v>
      </c>
      <c r="D2647" s="34" t="s">
        <v>5487</v>
      </c>
      <c r="E2647" s="163" t="s">
        <v>5488</v>
      </c>
      <c r="F2647" s="163" t="s">
        <v>5489</v>
      </c>
      <c r="G2647" s="34" t="s">
        <v>114</v>
      </c>
      <c r="H2647" s="166" t="s">
        <v>6846</v>
      </c>
      <c r="I2647" s="163" t="s">
        <v>6847</v>
      </c>
      <c r="J2647" s="163" t="s">
        <v>6847</v>
      </c>
      <c r="K2647" s="163" t="s">
        <v>5492</v>
      </c>
      <c r="L2647" s="163" t="s">
        <v>5511</v>
      </c>
      <c r="M2647" s="167">
        <v>45973</v>
      </c>
      <c r="N2647" s="167" t="s">
        <v>6848</v>
      </c>
      <c r="O2647" s="167" t="s">
        <v>6849</v>
      </c>
      <c r="P2647" s="163">
        <v>100</v>
      </c>
      <c r="Q2647" s="174">
        <v>8000</v>
      </c>
      <c r="R2647" s="175">
        <v>0.065</v>
      </c>
      <c r="S2647" s="176">
        <v>520</v>
      </c>
      <c r="T2647" s="164">
        <v>104000</v>
      </c>
      <c r="U2647" s="164">
        <v>10400</v>
      </c>
      <c r="V2647" s="177">
        <v>0.1</v>
      </c>
      <c r="W2647" s="164">
        <v>52000</v>
      </c>
      <c r="X2647" s="160">
        <v>0.5</v>
      </c>
      <c r="Y2647" s="164">
        <v>0</v>
      </c>
      <c r="Z2647" s="177">
        <v>0</v>
      </c>
      <c r="AA2647" s="164">
        <v>52000</v>
      </c>
      <c r="AB2647" s="160">
        <v>0.5</v>
      </c>
      <c r="AC2647" s="164">
        <v>41600</v>
      </c>
      <c r="AD2647" s="202">
        <v>0.4</v>
      </c>
      <c r="AE2647" s="147">
        <v>10400</v>
      </c>
      <c r="AF2647" s="182"/>
      <c r="AH2647" s="34" t="s">
        <v>5496</v>
      </c>
    </row>
    <row r="2648" s="114" customFormat="1" ht="60" spans="1:34">
      <c r="A2648" s="37">
        <v>584</v>
      </c>
      <c r="B2648" s="37" t="s">
        <v>52</v>
      </c>
      <c r="C2648" s="37" t="s">
        <v>5029</v>
      </c>
      <c r="D2648" s="34" t="s">
        <v>5487</v>
      </c>
      <c r="E2648" s="163" t="s">
        <v>5488</v>
      </c>
      <c r="F2648" s="163" t="s">
        <v>5489</v>
      </c>
      <c r="G2648" s="34" t="s">
        <v>114</v>
      </c>
      <c r="H2648" s="166" t="s">
        <v>6850</v>
      </c>
      <c r="I2648" s="163" t="s">
        <v>5544</v>
      </c>
      <c r="J2648" s="163" t="s">
        <v>5544</v>
      </c>
      <c r="K2648" s="163" t="s">
        <v>5492</v>
      </c>
      <c r="L2648" s="163" t="s">
        <v>5916</v>
      </c>
      <c r="M2648" s="167">
        <v>45974</v>
      </c>
      <c r="N2648" s="167" t="s">
        <v>6848</v>
      </c>
      <c r="O2648" s="167" t="s">
        <v>6849</v>
      </c>
      <c r="P2648" s="163">
        <v>40</v>
      </c>
      <c r="Q2648" s="174">
        <v>8000</v>
      </c>
      <c r="R2648" s="175">
        <v>0.065</v>
      </c>
      <c r="S2648" s="176">
        <v>520</v>
      </c>
      <c r="T2648" s="164">
        <v>41600</v>
      </c>
      <c r="U2648" s="164">
        <v>4160</v>
      </c>
      <c r="V2648" s="177">
        <v>0.1</v>
      </c>
      <c r="W2648" s="164">
        <v>20800</v>
      </c>
      <c r="X2648" s="160">
        <v>0.5</v>
      </c>
      <c r="Y2648" s="164">
        <v>0</v>
      </c>
      <c r="Z2648" s="177">
        <v>0</v>
      </c>
      <c r="AA2648" s="164">
        <v>20800</v>
      </c>
      <c r="AB2648" s="160">
        <v>0.5</v>
      </c>
      <c r="AC2648" s="164">
        <v>16640</v>
      </c>
      <c r="AD2648" s="202">
        <v>0.4</v>
      </c>
      <c r="AE2648" s="147">
        <v>4160</v>
      </c>
      <c r="AF2648" s="182"/>
      <c r="AH2648" s="34" t="s">
        <v>5496</v>
      </c>
    </row>
    <row r="2649" s="114" customFormat="1" ht="60" spans="1:34">
      <c r="A2649" s="37">
        <v>585</v>
      </c>
      <c r="B2649" s="37" t="s">
        <v>52</v>
      </c>
      <c r="C2649" s="37" t="s">
        <v>5029</v>
      </c>
      <c r="D2649" s="34" t="s">
        <v>5487</v>
      </c>
      <c r="E2649" s="163" t="s">
        <v>5488</v>
      </c>
      <c r="F2649" s="163" t="s">
        <v>5489</v>
      </c>
      <c r="G2649" s="34" t="s">
        <v>114</v>
      </c>
      <c r="H2649" s="166" t="s">
        <v>6851</v>
      </c>
      <c r="I2649" s="163" t="s">
        <v>5571</v>
      </c>
      <c r="J2649" s="163" t="s">
        <v>5571</v>
      </c>
      <c r="K2649" s="163" t="s">
        <v>5492</v>
      </c>
      <c r="L2649" s="163" t="s">
        <v>5524</v>
      </c>
      <c r="M2649" s="167">
        <v>45974</v>
      </c>
      <c r="N2649" s="167" t="s">
        <v>6848</v>
      </c>
      <c r="O2649" s="167" t="s">
        <v>6849</v>
      </c>
      <c r="P2649" s="163">
        <v>29</v>
      </c>
      <c r="Q2649" s="174">
        <v>8000</v>
      </c>
      <c r="R2649" s="175">
        <v>0.065</v>
      </c>
      <c r="S2649" s="176">
        <v>520</v>
      </c>
      <c r="T2649" s="164">
        <v>30160</v>
      </c>
      <c r="U2649" s="164">
        <v>3016</v>
      </c>
      <c r="V2649" s="177">
        <v>0.1</v>
      </c>
      <c r="W2649" s="164">
        <v>15080</v>
      </c>
      <c r="X2649" s="160">
        <v>0.5</v>
      </c>
      <c r="Y2649" s="164">
        <v>0</v>
      </c>
      <c r="Z2649" s="177">
        <v>0</v>
      </c>
      <c r="AA2649" s="164">
        <v>15080</v>
      </c>
      <c r="AB2649" s="160">
        <v>0.5</v>
      </c>
      <c r="AC2649" s="164">
        <v>12064</v>
      </c>
      <c r="AD2649" s="202">
        <v>0.4</v>
      </c>
      <c r="AE2649" s="147">
        <v>3016</v>
      </c>
      <c r="AF2649" s="182"/>
      <c r="AH2649" s="34" t="s">
        <v>5496</v>
      </c>
    </row>
    <row r="2650" s="114" customFormat="1" ht="60" spans="1:34">
      <c r="A2650" s="37">
        <v>586</v>
      </c>
      <c r="B2650" s="37" t="s">
        <v>52</v>
      </c>
      <c r="C2650" s="37" t="s">
        <v>5362</v>
      </c>
      <c r="D2650" s="34" t="s">
        <v>5487</v>
      </c>
      <c r="E2650" s="163" t="s">
        <v>5488</v>
      </c>
      <c r="F2650" s="163" t="s">
        <v>5489</v>
      </c>
      <c r="G2650" s="34" t="s">
        <v>114</v>
      </c>
      <c r="H2650" s="166" t="s">
        <v>6852</v>
      </c>
      <c r="I2650" s="163" t="s">
        <v>6853</v>
      </c>
      <c r="J2650" s="163" t="s">
        <v>6853</v>
      </c>
      <c r="K2650" s="163" t="s">
        <v>5492</v>
      </c>
      <c r="L2650" s="163" t="s">
        <v>6854</v>
      </c>
      <c r="M2650" s="167">
        <v>45975</v>
      </c>
      <c r="N2650" s="167" t="s">
        <v>6848</v>
      </c>
      <c r="O2650" s="167" t="s">
        <v>6849</v>
      </c>
      <c r="P2650" s="163">
        <v>20</v>
      </c>
      <c r="Q2650" s="174">
        <v>8000</v>
      </c>
      <c r="R2650" s="175">
        <v>0.05</v>
      </c>
      <c r="S2650" s="176">
        <v>400</v>
      </c>
      <c r="T2650" s="164">
        <v>8000</v>
      </c>
      <c r="U2650" s="164">
        <v>800</v>
      </c>
      <c r="V2650" s="177">
        <v>0.1</v>
      </c>
      <c r="W2650" s="164">
        <v>4000</v>
      </c>
      <c r="X2650" s="160">
        <v>0.5</v>
      </c>
      <c r="Y2650" s="164">
        <v>2400</v>
      </c>
      <c r="Z2650" s="177">
        <v>0.3</v>
      </c>
      <c r="AA2650" s="164">
        <v>1600</v>
      </c>
      <c r="AB2650" s="160">
        <v>0.2</v>
      </c>
      <c r="AC2650" s="164">
        <v>3200</v>
      </c>
      <c r="AD2650" s="202">
        <v>0.4</v>
      </c>
      <c r="AE2650" s="147">
        <v>800</v>
      </c>
      <c r="AF2650" s="182"/>
      <c r="AH2650" s="34" t="s">
        <v>5496</v>
      </c>
    </row>
    <row r="2651" s="114" customFormat="1" ht="60" spans="1:34">
      <c r="A2651" s="37">
        <v>587</v>
      </c>
      <c r="B2651" s="37" t="s">
        <v>52</v>
      </c>
      <c r="C2651" s="37" t="s">
        <v>5029</v>
      </c>
      <c r="D2651" s="34" t="s">
        <v>5487</v>
      </c>
      <c r="E2651" s="163" t="s">
        <v>5488</v>
      </c>
      <c r="F2651" s="163" t="s">
        <v>5489</v>
      </c>
      <c r="G2651" s="34" t="s">
        <v>114</v>
      </c>
      <c r="H2651" s="166" t="s">
        <v>6855</v>
      </c>
      <c r="I2651" s="163" t="s">
        <v>6856</v>
      </c>
      <c r="J2651" s="163" t="s">
        <v>6856</v>
      </c>
      <c r="K2651" s="163" t="s">
        <v>5999</v>
      </c>
      <c r="L2651" s="163" t="s">
        <v>5511</v>
      </c>
      <c r="M2651" s="167">
        <v>45975</v>
      </c>
      <c r="N2651" s="167" t="s">
        <v>6857</v>
      </c>
      <c r="O2651" s="167" t="s">
        <v>6858</v>
      </c>
      <c r="P2651" s="163">
        <v>18</v>
      </c>
      <c r="Q2651" s="174">
        <v>8000</v>
      </c>
      <c r="R2651" s="175">
        <v>0.065</v>
      </c>
      <c r="S2651" s="176">
        <v>520</v>
      </c>
      <c r="T2651" s="164">
        <v>18720</v>
      </c>
      <c r="U2651" s="164">
        <v>1872</v>
      </c>
      <c r="V2651" s="177">
        <v>0.1</v>
      </c>
      <c r="W2651" s="164">
        <v>9360</v>
      </c>
      <c r="X2651" s="160">
        <v>0.5</v>
      </c>
      <c r="Y2651" s="164">
        <v>0</v>
      </c>
      <c r="Z2651" s="177">
        <v>0</v>
      </c>
      <c r="AA2651" s="164">
        <v>9360</v>
      </c>
      <c r="AB2651" s="160">
        <v>0.5</v>
      </c>
      <c r="AC2651" s="164">
        <v>7488</v>
      </c>
      <c r="AD2651" s="202">
        <v>0.4</v>
      </c>
      <c r="AE2651" s="147">
        <v>1872</v>
      </c>
      <c r="AF2651" s="182"/>
      <c r="AH2651" s="34" t="s">
        <v>5496</v>
      </c>
    </row>
    <row r="2652" s="114" customFormat="1" ht="72" spans="1:34">
      <c r="A2652" s="37">
        <v>588</v>
      </c>
      <c r="B2652" s="37" t="s">
        <v>52</v>
      </c>
      <c r="C2652" s="37" t="s">
        <v>5362</v>
      </c>
      <c r="D2652" s="34" t="s">
        <v>5487</v>
      </c>
      <c r="E2652" s="163" t="s">
        <v>5488</v>
      </c>
      <c r="F2652" s="163" t="s">
        <v>5489</v>
      </c>
      <c r="G2652" s="34" t="s">
        <v>114</v>
      </c>
      <c r="H2652" s="166" t="s">
        <v>6859</v>
      </c>
      <c r="I2652" s="163" t="s">
        <v>6165</v>
      </c>
      <c r="J2652" s="163" t="s">
        <v>6165</v>
      </c>
      <c r="K2652" s="163" t="s">
        <v>5492</v>
      </c>
      <c r="L2652" s="163" t="s">
        <v>6860</v>
      </c>
      <c r="M2652" s="167">
        <v>45975</v>
      </c>
      <c r="N2652" s="167" t="s">
        <v>6794</v>
      </c>
      <c r="O2652" s="167" t="s">
        <v>6795</v>
      </c>
      <c r="P2652" s="163">
        <v>15</v>
      </c>
      <c r="Q2652" s="174">
        <v>8000</v>
      </c>
      <c r="R2652" s="175">
        <v>0.065</v>
      </c>
      <c r="S2652" s="176">
        <v>520</v>
      </c>
      <c r="T2652" s="164">
        <v>15600</v>
      </c>
      <c r="U2652" s="164">
        <v>1560</v>
      </c>
      <c r="V2652" s="177">
        <v>0.1</v>
      </c>
      <c r="W2652" s="164">
        <v>7800</v>
      </c>
      <c r="X2652" s="160">
        <v>0.5</v>
      </c>
      <c r="Y2652" s="164">
        <v>4680</v>
      </c>
      <c r="Z2652" s="177">
        <v>0.3</v>
      </c>
      <c r="AA2652" s="164">
        <v>3120</v>
      </c>
      <c r="AB2652" s="160">
        <v>0.2</v>
      </c>
      <c r="AC2652" s="164">
        <v>6240</v>
      </c>
      <c r="AD2652" s="202">
        <v>0.4</v>
      </c>
      <c r="AE2652" s="147">
        <v>1560</v>
      </c>
      <c r="AF2652" s="182"/>
      <c r="AH2652" s="34" t="s">
        <v>5496</v>
      </c>
    </row>
    <row r="2653" s="114" customFormat="1" ht="60" spans="1:34">
      <c r="A2653" s="37">
        <v>589</v>
      </c>
      <c r="B2653" s="37" t="s">
        <v>52</v>
      </c>
      <c r="C2653" s="37" t="s">
        <v>5107</v>
      </c>
      <c r="D2653" s="34" t="s">
        <v>5487</v>
      </c>
      <c r="E2653" s="163" t="s">
        <v>5488</v>
      </c>
      <c r="F2653" s="163" t="s">
        <v>5489</v>
      </c>
      <c r="G2653" s="34" t="s">
        <v>114</v>
      </c>
      <c r="H2653" s="166" t="s">
        <v>6861</v>
      </c>
      <c r="I2653" s="163" t="s">
        <v>6862</v>
      </c>
      <c r="J2653" s="163" t="s">
        <v>6862</v>
      </c>
      <c r="K2653" s="163" t="s">
        <v>5492</v>
      </c>
      <c r="L2653" s="163" t="s">
        <v>6863</v>
      </c>
      <c r="M2653" s="167">
        <v>45978</v>
      </c>
      <c r="N2653" s="167" t="s">
        <v>6864</v>
      </c>
      <c r="O2653" s="167" t="s">
        <v>6865</v>
      </c>
      <c r="P2653" s="163">
        <v>29</v>
      </c>
      <c r="Q2653" s="174">
        <v>5000</v>
      </c>
      <c r="R2653" s="175">
        <v>0.08</v>
      </c>
      <c r="S2653" s="176">
        <v>400</v>
      </c>
      <c r="T2653" s="164">
        <v>23200</v>
      </c>
      <c r="U2653" s="164">
        <v>2320</v>
      </c>
      <c r="V2653" s="177">
        <v>0.1</v>
      </c>
      <c r="W2653" s="164">
        <v>11600</v>
      </c>
      <c r="X2653" s="160">
        <v>0.5</v>
      </c>
      <c r="Y2653" s="164">
        <v>6960</v>
      </c>
      <c r="Z2653" s="177">
        <v>0.3</v>
      </c>
      <c r="AA2653" s="164">
        <v>4640</v>
      </c>
      <c r="AB2653" s="160">
        <v>0.2</v>
      </c>
      <c r="AC2653" s="164">
        <v>9280</v>
      </c>
      <c r="AD2653" s="202">
        <v>0.4</v>
      </c>
      <c r="AE2653" s="147">
        <v>2320</v>
      </c>
      <c r="AF2653" s="182"/>
      <c r="AH2653" s="34" t="s">
        <v>5496</v>
      </c>
    </row>
    <row r="2654" s="114" customFormat="1" ht="60" spans="1:34">
      <c r="A2654" s="37">
        <v>590</v>
      </c>
      <c r="B2654" s="37" t="s">
        <v>52</v>
      </c>
      <c r="C2654" s="37" t="s">
        <v>5029</v>
      </c>
      <c r="D2654" s="34" t="s">
        <v>5487</v>
      </c>
      <c r="E2654" s="163" t="s">
        <v>5488</v>
      </c>
      <c r="F2654" s="163" t="s">
        <v>5489</v>
      </c>
      <c r="G2654" s="34" t="s">
        <v>114</v>
      </c>
      <c r="H2654" s="166" t="s">
        <v>6866</v>
      </c>
      <c r="I2654" s="163" t="s">
        <v>6867</v>
      </c>
      <c r="J2654" s="163" t="s">
        <v>6867</v>
      </c>
      <c r="K2654" s="163" t="s">
        <v>5492</v>
      </c>
      <c r="L2654" s="163" t="s">
        <v>5813</v>
      </c>
      <c r="M2654" s="167">
        <v>45988</v>
      </c>
      <c r="N2654" s="167" t="s">
        <v>6868</v>
      </c>
      <c r="O2654" s="167" t="s">
        <v>6869</v>
      </c>
      <c r="P2654" s="163">
        <v>20</v>
      </c>
      <c r="Q2654" s="174">
        <v>8000</v>
      </c>
      <c r="R2654" s="175">
        <v>0.065</v>
      </c>
      <c r="S2654" s="176">
        <v>520</v>
      </c>
      <c r="T2654" s="164">
        <v>20800</v>
      </c>
      <c r="U2654" s="164">
        <v>2080</v>
      </c>
      <c r="V2654" s="177">
        <v>0.1</v>
      </c>
      <c r="W2654" s="164">
        <v>10400</v>
      </c>
      <c r="X2654" s="160">
        <v>0.5</v>
      </c>
      <c r="Y2654" s="164">
        <v>0</v>
      </c>
      <c r="Z2654" s="177">
        <v>0</v>
      </c>
      <c r="AA2654" s="164">
        <v>10400</v>
      </c>
      <c r="AB2654" s="160">
        <v>0.5</v>
      </c>
      <c r="AC2654" s="164">
        <v>8320</v>
      </c>
      <c r="AD2654" s="202">
        <v>0.4</v>
      </c>
      <c r="AE2654" s="147">
        <v>2080</v>
      </c>
      <c r="AF2654" s="182"/>
      <c r="AH2654" s="34" t="s">
        <v>5496</v>
      </c>
    </row>
    <row r="2655" s="114" customFormat="1" ht="60" spans="1:34">
      <c r="A2655" s="37">
        <v>591</v>
      </c>
      <c r="B2655" s="37" t="s">
        <v>52</v>
      </c>
      <c r="C2655" s="37" t="s">
        <v>5029</v>
      </c>
      <c r="D2655" s="34" t="s">
        <v>5487</v>
      </c>
      <c r="E2655" s="163" t="s">
        <v>5488</v>
      </c>
      <c r="F2655" s="163" t="s">
        <v>5489</v>
      </c>
      <c r="G2655" s="34" t="s">
        <v>114</v>
      </c>
      <c r="H2655" s="166" t="s">
        <v>6870</v>
      </c>
      <c r="I2655" s="163" t="s">
        <v>5523</v>
      </c>
      <c r="J2655" s="163" t="s">
        <v>5523</v>
      </c>
      <c r="K2655" s="163" t="s">
        <v>5492</v>
      </c>
      <c r="L2655" s="163" t="s">
        <v>5813</v>
      </c>
      <c r="M2655" s="167">
        <v>45988</v>
      </c>
      <c r="N2655" s="167" t="s">
        <v>6868</v>
      </c>
      <c r="O2655" s="167" t="s">
        <v>6869</v>
      </c>
      <c r="P2655" s="163">
        <v>14</v>
      </c>
      <c r="Q2655" s="174">
        <v>8000</v>
      </c>
      <c r="R2655" s="175">
        <v>0.065</v>
      </c>
      <c r="S2655" s="176">
        <v>520</v>
      </c>
      <c r="T2655" s="164">
        <v>14560</v>
      </c>
      <c r="U2655" s="164">
        <v>1456</v>
      </c>
      <c r="V2655" s="177">
        <v>0.1</v>
      </c>
      <c r="W2655" s="164">
        <v>7280</v>
      </c>
      <c r="X2655" s="160">
        <v>0.5</v>
      </c>
      <c r="Y2655" s="164">
        <v>0</v>
      </c>
      <c r="Z2655" s="177">
        <v>0</v>
      </c>
      <c r="AA2655" s="164">
        <v>7280</v>
      </c>
      <c r="AB2655" s="160">
        <v>0.5</v>
      </c>
      <c r="AC2655" s="164">
        <v>5824</v>
      </c>
      <c r="AD2655" s="202">
        <v>0.4</v>
      </c>
      <c r="AE2655" s="147">
        <v>1456</v>
      </c>
      <c r="AF2655" s="182"/>
      <c r="AH2655" s="34" t="s">
        <v>5496</v>
      </c>
    </row>
    <row r="2656" s="114" customFormat="1" ht="72" spans="1:34">
      <c r="A2656" s="37">
        <v>592</v>
      </c>
      <c r="B2656" s="37" t="s">
        <v>52</v>
      </c>
      <c r="C2656" s="37" t="s">
        <v>6871</v>
      </c>
      <c r="D2656" s="34" t="s">
        <v>5487</v>
      </c>
      <c r="E2656" s="163" t="s">
        <v>5488</v>
      </c>
      <c r="F2656" s="163" t="s">
        <v>5489</v>
      </c>
      <c r="G2656" s="34" t="s">
        <v>114</v>
      </c>
      <c r="H2656" s="166" t="s">
        <v>6872</v>
      </c>
      <c r="I2656" s="163" t="s">
        <v>6873</v>
      </c>
      <c r="J2656" s="163" t="s">
        <v>6873</v>
      </c>
      <c r="K2656" s="163" t="s">
        <v>5528</v>
      </c>
      <c r="L2656" s="163" t="s">
        <v>6874</v>
      </c>
      <c r="M2656" s="167">
        <v>45988</v>
      </c>
      <c r="N2656" s="167" t="s">
        <v>1479</v>
      </c>
      <c r="O2656" s="167" t="s">
        <v>6875</v>
      </c>
      <c r="P2656" s="163">
        <v>2.74</v>
      </c>
      <c r="Q2656" s="174">
        <v>8000</v>
      </c>
      <c r="R2656" s="175">
        <v>0.05</v>
      </c>
      <c r="S2656" s="176">
        <v>400</v>
      </c>
      <c r="T2656" s="164">
        <v>2192</v>
      </c>
      <c r="U2656" s="164">
        <v>219.2</v>
      </c>
      <c r="V2656" s="177">
        <v>0.1</v>
      </c>
      <c r="W2656" s="164">
        <v>1096</v>
      </c>
      <c r="X2656" s="160">
        <v>0.5</v>
      </c>
      <c r="Y2656" s="164">
        <v>657.6</v>
      </c>
      <c r="Z2656" s="177">
        <v>0.3</v>
      </c>
      <c r="AA2656" s="164">
        <v>438.4</v>
      </c>
      <c r="AB2656" s="160">
        <v>0.2</v>
      </c>
      <c r="AC2656" s="164">
        <v>876.8</v>
      </c>
      <c r="AD2656" s="202">
        <v>0.4</v>
      </c>
      <c r="AE2656" s="147">
        <v>219.2</v>
      </c>
      <c r="AF2656" s="182"/>
      <c r="AH2656" s="34" t="s">
        <v>5496</v>
      </c>
    </row>
    <row r="2657" s="114" customFormat="1" ht="96" spans="1:34">
      <c r="A2657" s="37">
        <v>593</v>
      </c>
      <c r="B2657" s="37" t="s">
        <v>52</v>
      </c>
      <c r="C2657" s="37" t="s">
        <v>5022</v>
      </c>
      <c r="D2657" s="34" t="s">
        <v>5487</v>
      </c>
      <c r="E2657" s="163" t="s">
        <v>5488</v>
      </c>
      <c r="F2657" s="163" t="s">
        <v>5489</v>
      </c>
      <c r="G2657" s="34" t="s">
        <v>114</v>
      </c>
      <c r="H2657" s="166" t="s">
        <v>6876</v>
      </c>
      <c r="I2657" s="163" t="s">
        <v>5783</v>
      </c>
      <c r="J2657" s="163" t="s">
        <v>5783</v>
      </c>
      <c r="K2657" s="163" t="s">
        <v>5492</v>
      </c>
      <c r="L2657" s="163" t="s">
        <v>6877</v>
      </c>
      <c r="M2657" s="167">
        <v>45992</v>
      </c>
      <c r="N2657" s="167" t="s">
        <v>6878</v>
      </c>
      <c r="O2657" s="167" t="s">
        <v>6879</v>
      </c>
      <c r="P2657" s="163">
        <v>21</v>
      </c>
      <c r="Q2657" s="174">
        <v>8000</v>
      </c>
      <c r="R2657" s="175">
        <v>0.05</v>
      </c>
      <c r="S2657" s="176">
        <v>400</v>
      </c>
      <c r="T2657" s="164">
        <v>16800</v>
      </c>
      <c r="U2657" s="164">
        <v>1680</v>
      </c>
      <c r="V2657" s="177">
        <v>0.1</v>
      </c>
      <c r="W2657" s="164">
        <v>8400</v>
      </c>
      <c r="X2657" s="160">
        <v>0.5</v>
      </c>
      <c r="Y2657" s="164">
        <v>5040</v>
      </c>
      <c r="Z2657" s="177">
        <v>0.3</v>
      </c>
      <c r="AA2657" s="164">
        <v>3360</v>
      </c>
      <c r="AB2657" s="160">
        <v>0.2</v>
      </c>
      <c r="AC2657" s="164">
        <v>6720</v>
      </c>
      <c r="AD2657" s="202">
        <v>0.4</v>
      </c>
      <c r="AE2657" s="147">
        <v>1680</v>
      </c>
      <c r="AF2657" s="182"/>
      <c r="AH2657" s="34" t="s">
        <v>5496</v>
      </c>
    </row>
    <row r="2658" s="114" customFormat="1" ht="96" spans="1:34">
      <c r="A2658" s="37">
        <v>594</v>
      </c>
      <c r="B2658" s="37" t="s">
        <v>52</v>
      </c>
      <c r="C2658" s="37" t="s">
        <v>5022</v>
      </c>
      <c r="D2658" s="34" t="s">
        <v>5487</v>
      </c>
      <c r="E2658" s="163" t="s">
        <v>5488</v>
      </c>
      <c r="F2658" s="163" t="s">
        <v>5489</v>
      </c>
      <c r="G2658" s="34" t="s">
        <v>114</v>
      </c>
      <c r="H2658" s="166" t="s">
        <v>6880</v>
      </c>
      <c r="I2658" s="163" t="s">
        <v>6881</v>
      </c>
      <c r="J2658" s="163" t="s">
        <v>6881</v>
      </c>
      <c r="K2658" s="163" t="s">
        <v>5492</v>
      </c>
      <c r="L2658" s="163" t="s">
        <v>6882</v>
      </c>
      <c r="M2658" s="167">
        <v>45992</v>
      </c>
      <c r="N2658" s="167" t="s">
        <v>6878</v>
      </c>
      <c r="O2658" s="167" t="s">
        <v>6879</v>
      </c>
      <c r="P2658" s="163">
        <v>4</v>
      </c>
      <c r="Q2658" s="174">
        <v>8000</v>
      </c>
      <c r="R2658" s="175">
        <v>0.05</v>
      </c>
      <c r="S2658" s="176">
        <v>400</v>
      </c>
      <c r="T2658" s="164">
        <v>3200</v>
      </c>
      <c r="U2658" s="164">
        <v>320</v>
      </c>
      <c r="V2658" s="177">
        <v>0.1</v>
      </c>
      <c r="W2658" s="164">
        <v>1600</v>
      </c>
      <c r="X2658" s="160">
        <v>0.5</v>
      </c>
      <c r="Y2658" s="164">
        <v>960</v>
      </c>
      <c r="Z2658" s="177">
        <v>0.3</v>
      </c>
      <c r="AA2658" s="164">
        <v>640</v>
      </c>
      <c r="AB2658" s="160">
        <v>0.2</v>
      </c>
      <c r="AC2658" s="164">
        <v>1280</v>
      </c>
      <c r="AD2658" s="202">
        <v>0.4</v>
      </c>
      <c r="AE2658" s="147">
        <v>320</v>
      </c>
      <c r="AF2658" s="182"/>
      <c r="AH2658" s="34" t="s">
        <v>5496</v>
      </c>
    </row>
    <row r="2659" s="114" customFormat="1" ht="96" spans="1:34">
      <c r="A2659" s="37">
        <v>595</v>
      </c>
      <c r="B2659" s="37" t="s">
        <v>52</v>
      </c>
      <c r="C2659" s="37" t="s">
        <v>5022</v>
      </c>
      <c r="D2659" s="34" t="s">
        <v>5487</v>
      </c>
      <c r="E2659" s="163" t="s">
        <v>5488</v>
      </c>
      <c r="F2659" s="163" t="s">
        <v>5489</v>
      </c>
      <c r="G2659" s="34" t="s">
        <v>114</v>
      </c>
      <c r="H2659" s="166" t="s">
        <v>6883</v>
      </c>
      <c r="I2659" s="163" t="s">
        <v>6884</v>
      </c>
      <c r="J2659" s="163" t="s">
        <v>6884</v>
      </c>
      <c r="K2659" s="163" t="s">
        <v>5492</v>
      </c>
      <c r="L2659" s="163" t="s">
        <v>6885</v>
      </c>
      <c r="M2659" s="167">
        <v>45994</v>
      </c>
      <c r="N2659" s="167" t="s">
        <v>6886</v>
      </c>
      <c r="O2659" s="167" t="s">
        <v>6887</v>
      </c>
      <c r="P2659" s="163">
        <v>4</v>
      </c>
      <c r="Q2659" s="174">
        <v>8000</v>
      </c>
      <c r="R2659" s="175">
        <v>0.05</v>
      </c>
      <c r="S2659" s="176">
        <v>400</v>
      </c>
      <c r="T2659" s="164">
        <v>3200</v>
      </c>
      <c r="U2659" s="164">
        <v>320</v>
      </c>
      <c r="V2659" s="177">
        <v>0.1</v>
      </c>
      <c r="W2659" s="164">
        <v>1600</v>
      </c>
      <c r="X2659" s="160">
        <v>0.5</v>
      </c>
      <c r="Y2659" s="164">
        <v>960</v>
      </c>
      <c r="Z2659" s="177">
        <v>0.3</v>
      </c>
      <c r="AA2659" s="164">
        <v>640</v>
      </c>
      <c r="AB2659" s="160">
        <v>0.2</v>
      </c>
      <c r="AC2659" s="164">
        <v>1280</v>
      </c>
      <c r="AD2659" s="202">
        <v>0.4</v>
      </c>
      <c r="AE2659" s="147">
        <v>320</v>
      </c>
      <c r="AF2659" s="182"/>
      <c r="AH2659" s="34" t="s">
        <v>5496</v>
      </c>
    </row>
    <row r="2660" s="114" customFormat="1" ht="72" spans="1:34">
      <c r="A2660" s="37">
        <v>596</v>
      </c>
      <c r="B2660" s="37" t="s">
        <v>52</v>
      </c>
      <c r="C2660" s="37" t="s">
        <v>5362</v>
      </c>
      <c r="D2660" s="34" t="s">
        <v>5487</v>
      </c>
      <c r="E2660" s="163" t="s">
        <v>5488</v>
      </c>
      <c r="F2660" s="163" t="s">
        <v>5489</v>
      </c>
      <c r="G2660" s="34" t="s">
        <v>114</v>
      </c>
      <c r="H2660" s="166" t="s">
        <v>6888</v>
      </c>
      <c r="I2660" s="163" t="s">
        <v>6889</v>
      </c>
      <c r="J2660" s="163" t="s">
        <v>6889</v>
      </c>
      <c r="K2660" s="163" t="s">
        <v>5492</v>
      </c>
      <c r="L2660" s="163" t="s">
        <v>6890</v>
      </c>
      <c r="M2660" s="167">
        <v>45994</v>
      </c>
      <c r="N2660" s="167" t="s">
        <v>6891</v>
      </c>
      <c r="O2660" s="167" t="s">
        <v>6892</v>
      </c>
      <c r="P2660" s="163">
        <v>23</v>
      </c>
      <c r="Q2660" s="174">
        <v>8000</v>
      </c>
      <c r="R2660" s="175">
        <v>0.065</v>
      </c>
      <c r="S2660" s="176">
        <v>520</v>
      </c>
      <c r="T2660" s="164">
        <v>23920</v>
      </c>
      <c r="U2660" s="164">
        <v>2392</v>
      </c>
      <c r="V2660" s="177">
        <v>0.1</v>
      </c>
      <c r="W2660" s="164">
        <v>11960</v>
      </c>
      <c r="X2660" s="160">
        <v>0.5</v>
      </c>
      <c r="Y2660" s="164">
        <v>7176</v>
      </c>
      <c r="Z2660" s="177">
        <v>0.3</v>
      </c>
      <c r="AA2660" s="164">
        <v>4784</v>
      </c>
      <c r="AB2660" s="160">
        <v>0.2</v>
      </c>
      <c r="AC2660" s="164">
        <v>9568</v>
      </c>
      <c r="AD2660" s="202">
        <v>0.4</v>
      </c>
      <c r="AE2660" s="147">
        <v>2392</v>
      </c>
      <c r="AF2660" s="182"/>
      <c r="AH2660" s="34" t="s">
        <v>5496</v>
      </c>
    </row>
    <row r="2661" s="114" customFormat="1" ht="60" spans="1:34">
      <c r="A2661" s="37">
        <v>597</v>
      </c>
      <c r="B2661" s="37" t="s">
        <v>52</v>
      </c>
      <c r="C2661" s="37" t="s">
        <v>4981</v>
      </c>
      <c r="D2661" s="34" t="s">
        <v>5487</v>
      </c>
      <c r="E2661" s="163" t="s">
        <v>5488</v>
      </c>
      <c r="F2661" s="163" t="s">
        <v>5489</v>
      </c>
      <c r="G2661" s="34" t="s">
        <v>114</v>
      </c>
      <c r="H2661" s="166" t="s">
        <v>6893</v>
      </c>
      <c r="I2661" s="163" t="s">
        <v>6894</v>
      </c>
      <c r="J2661" s="163" t="s">
        <v>6894</v>
      </c>
      <c r="K2661" s="163" t="s">
        <v>5492</v>
      </c>
      <c r="L2661" s="163" t="s">
        <v>6895</v>
      </c>
      <c r="M2661" s="167">
        <v>45996</v>
      </c>
      <c r="N2661" s="167" t="s">
        <v>6886</v>
      </c>
      <c r="O2661" s="167" t="s">
        <v>6887</v>
      </c>
      <c r="P2661" s="163">
        <v>51</v>
      </c>
      <c r="Q2661" s="174">
        <v>8000</v>
      </c>
      <c r="R2661" s="175">
        <v>0.08</v>
      </c>
      <c r="S2661" s="176">
        <v>640</v>
      </c>
      <c r="T2661" s="164">
        <v>65280</v>
      </c>
      <c r="U2661" s="164">
        <v>6528</v>
      </c>
      <c r="V2661" s="177">
        <v>0.1</v>
      </c>
      <c r="W2661" s="164">
        <v>32640</v>
      </c>
      <c r="X2661" s="160">
        <v>0.5</v>
      </c>
      <c r="Y2661" s="164">
        <v>0</v>
      </c>
      <c r="Z2661" s="177">
        <v>0</v>
      </c>
      <c r="AA2661" s="164">
        <v>32640</v>
      </c>
      <c r="AB2661" s="160">
        <v>0.5</v>
      </c>
      <c r="AC2661" s="164">
        <v>26112</v>
      </c>
      <c r="AD2661" s="202">
        <v>0.4</v>
      </c>
      <c r="AE2661" s="147">
        <v>6528</v>
      </c>
      <c r="AF2661" s="182"/>
      <c r="AH2661" s="34" t="s">
        <v>5496</v>
      </c>
    </row>
    <row r="2662" s="114" customFormat="1" ht="60" spans="1:34">
      <c r="A2662" s="37">
        <v>598</v>
      </c>
      <c r="B2662" s="37" t="s">
        <v>52</v>
      </c>
      <c r="C2662" s="37" t="s">
        <v>5029</v>
      </c>
      <c r="D2662" s="34" t="s">
        <v>5487</v>
      </c>
      <c r="E2662" s="163" t="s">
        <v>5488</v>
      </c>
      <c r="F2662" s="163" t="s">
        <v>5489</v>
      </c>
      <c r="G2662" s="34" t="s">
        <v>114</v>
      </c>
      <c r="H2662" s="166" t="s">
        <v>6896</v>
      </c>
      <c r="I2662" s="163" t="s">
        <v>6052</v>
      </c>
      <c r="J2662" s="163" t="s">
        <v>6052</v>
      </c>
      <c r="K2662" s="163" t="s">
        <v>5492</v>
      </c>
      <c r="L2662" s="163" t="s">
        <v>5813</v>
      </c>
      <c r="M2662" s="167">
        <v>46000</v>
      </c>
      <c r="N2662" s="167" t="s">
        <v>6897</v>
      </c>
      <c r="O2662" s="167" t="s">
        <v>6898</v>
      </c>
      <c r="P2662" s="163">
        <v>29</v>
      </c>
      <c r="Q2662" s="174">
        <v>8000</v>
      </c>
      <c r="R2662" s="175">
        <v>0.08</v>
      </c>
      <c r="S2662" s="176">
        <v>640</v>
      </c>
      <c r="T2662" s="164">
        <v>18560</v>
      </c>
      <c r="U2662" s="164">
        <v>1856</v>
      </c>
      <c r="V2662" s="177">
        <v>0.1</v>
      </c>
      <c r="W2662" s="164">
        <v>9280</v>
      </c>
      <c r="X2662" s="160">
        <v>0.5</v>
      </c>
      <c r="Y2662" s="164">
        <v>0</v>
      </c>
      <c r="Z2662" s="177">
        <v>0</v>
      </c>
      <c r="AA2662" s="164">
        <v>9280</v>
      </c>
      <c r="AB2662" s="160">
        <v>0.5</v>
      </c>
      <c r="AC2662" s="164">
        <v>7424</v>
      </c>
      <c r="AD2662" s="202">
        <v>0.4</v>
      </c>
      <c r="AE2662" s="147">
        <v>1856</v>
      </c>
      <c r="AF2662" s="182"/>
      <c r="AH2662" s="34" t="s">
        <v>5496</v>
      </c>
    </row>
    <row r="2663" s="114" customFormat="1" ht="60" spans="1:34">
      <c r="A2663" s="37">
        <v>599</v>
      </c>
      <c r="B2663" s="37" t="s">
        <v>52</v>
      </c>
      <c r="C2663" s="37" t="s">
        <v>5029</v>
      </c>
      <c r="D2663" s="34" t="s">
        <v>5487</v>
      </c>
      <c r="E2663" s="163" t="s">
        <v>5488</v>
      </c>
      <c r="F2663" s="163" t="s">
        <v>5489</v>
      </c>
      <c r="G2663" s="34" t="s">
        <v>114</v>
      </c>
      <c r="H2663" s="166" t="s">
        <v>6899</v>
      </c>
      <c r="I2663" s="163" t="s">
        <v>5510</v>
      </c>
      <c r="J2663" s="163" t="s">
        <v>5510</v>
      </c>
      <c r="K2663" s="163" t="s">
        <v>5492</v>
      </c>
      <c r="L2663" s="163" t="s">
        <v>5511</v>
      </c>
      <c r="M2663" s="167">
        <v>46000</v>
      </c>
      <c r="N2663" s="167" t="s">
        <v>6900</v>
      </c>
      <c r="O2663" s="167" t="s">
        <v>6901</v>
      </c>
      <c r="P2663" s="163">
        <v>17</v>
      </c>
      <c r="Q2663" s="174">
        <v>8000</v>
      </c>
      <c r="R2663" s="175">
        <v>0.065</v>
      </c>
      <c r="S2663" s="176">
        <v>520</v>
      </c>
      <c r="T2663" s="164">
        <v>17680</v>
      </c>
      <c r="U2663" s="164">
        <v>1768</v>
      </c>
      <c r="V2663" s="177">
        <v>0.1</v>
      </c>
      <c r="W2663" s="164">
        <v>8840</v>
      </c>
      <c r="X2663" s="160">
        <v>0.5</v>
      </c>
      <c r="Y2663" s="164">
        <v>0</v>
      </c>
      <c r="Z2663" s="177">
        <v>0</v>
      </c>
      <c r="AA2663" s="164">
        <v>8840</v>
      </c>
      <c r="AB2663" s="160">
        <v>0.5</v>
      </c>
      <c r="AC2663" s="164">
        <v>7072</v>
      </c>
      <c r="AD2663" s="202">
        <v>0.4</v>
      </c>
      <c r="AE2663" s="147">
        <v>1768</v>
      </c>
      <c r="AF2663" s="182"/>
      <c r="AH2663" s="34" t="s">
        <v>5496</v>
      </c>
    </row>
    <row r="2664" s="114" customFormat="1" ht="72" spans="1:34">
      <c r="A2664" s="37">
        <v>600</v>
      </c>
      <c r="B2664" s="37" t="s">
        <v>52</v>
      </c>
      <c r="C2664" s="37" t="s">
        <v>5142</v>
      </c>
      <c r="D2664" s="34" t="s">
        <v>5487</v>
      </c>
      <c r="E2664" s="163" t="s">
        <v>5488</v>
      </c>
      <c r="F2664" s="163" t="s">
        <v>5489</v>
      </c>
      <c r="G2664" s="34" t="s">
        <v>114</v>
      </c>
      <c r="H2664" s="166" t="s">
        <v>6902</v>
      </c>
      <c r="I2664" s="163" t="s">
        <v>6903</v>
      </c>
      <c r="J2664" s="163" t="s">
        <v>6903</v>
      </c>
      <c r="K2664" s="163" t="s">
        <v>5492</v>
      </c>
      <c r="L2664" s="163" t="s">
        <v>6904</v>
      </c>
      <c r="M2664" s="167">
        <v>46000</v>
      </c>
      <c r="N2664" s="167" t="s">
        <v>6900</v>
      </c>
      <c r="O2664" s="167" t="s">
        <v>6901</v>
      </c>
      <c r="P2664" s="163">
        <v>45</v>
      </c>
      <c r="Q2664" s="174">
        <v>5000</v>
      </c>
      <c r="R2664" s="175">
        <v>0.08</v>
      </c>
      <c r="S2664" s="176">
        <v>400</v>
      </c>
      <c r="T2664" s="164">
        <v>36000</v>
      </c>
      <c r="U2664" s="164">
        <v>3600</v>
      </c>
      <c r="V2664" s="177">
        <v>0.1</v>
      </c>
      <c r="W2664" s="164">
        <v>18000</v>
      </c>
      <c r="X2664" s="160">
        <v>0.5</v>
      </c>
      <c r="Y2664" s="164">
        <v>10800</v>
      </c>
      <c r="Z2664" s="177">
        <v>0.3</v>
      </c>
      <c r="AA2664" s="164">
        <v>7200</v>
      </c>
      <c r="AB2664" s="160">
        <v>0.2</v>
      </c>
      <c r="AC2664" s="164">
        <v>14400</v>
      </c>
      <c r="AD2664" s="202">
        <v>0.4</v>
      </c>
      <c r="AE2664" s="147">
        <v>3600</v>
      </c>
      <c r="AF2664" s="182"/>
      <c r="AH2664" s="34" t="s">
        <v>5496</v>
      </c>
    </row>
    <row r="2665" s="114" customFormat="1" ht="60" spans="1:34">
      <c r="A2665" s="37">
        <v>601</v>
      </c>
      <c r="B2665" s="37" t="s">
        <v>52</v>
      </c>
      <c r="C2665" s="37" t="s">
        <v>5029</v>
      </c>
      <c r="D2665" s="34" t="s">
        <v>5487</v>
      </c>
      <c r="E2665" s="163" t="s">
        <v>5488</v>
      </c>
      <c r="F2665" s="163" t="s">
        <v>5489</v>
      </c>
      <c r="G2665" s="34" t="s">
        <v>114</v>
      </c>
      <c r="H2665" s="166" t="s">
        <v>6905</v>
      </c>
      <c r="I2665" s="163" t="s">
        <v>6292</v>
      </c>
      <c r="J2665" s="163" t="s">
        <v>6292</v>
      </c>
      <c r="K2665" s="163" t="s">
        <v>5492</v>
      </c>
      <c r="L2665" s="163" t="s">
        <v>6330</v>
      </c>
      <c r="M2665" s="167">
        <v>46000</v>
      </c>
      <c r="N2665" s="167" t="s">
        <v>6906</v>
      </c>
      <c r="O2665" s="167" t="s">
        <v>6907</v>
      </c>
      <c r="P2665" s="163">
        <v>21</v>
      </c>
      <c r="Q2665" s="174">
        <v>8000</v>
      </c>
      <c r="R2665" s="175">
        <v>0.065</v>
      </c>
      <c r="S2665" s="176">
        <v>520</v>
      </c>
      <c r="T2665" s="164">
        <v>21840</v>
      </c>
      <c r="U2665" s="164">
        <v>2184</v>
      </c>
      <c r="V2665" s="177">
        <v>0.1</v>
      </c>
      <c r="W2665" s="164">
        <v>10920</v>
      </c>
      <c r="X2665" s="160">
        <v>0.5</v>
      </c>
      <c r="Y2665" s="164">
        <v>0</v>
      </c>
      <c r="Z2665" s="177">
        <v>0</v>
      </c>
      <c r="AA2665" s="164">
        <v>10920</v>
      </c>
      <c r="AB2665" s="160">
        <v>0.5</v>
      </c>
      <c r="AC2665" s="164">
        <v>8736</v>
      </c>
      <c r="AD2665" s="202">
        <v>0.4</v>
      </c>
      <c r="AE2665" s="147">
        <v>2184</v>
      </c>
      <c r="AF2665" s="182"/>
      <c r="AH2665" s="34" t="s">
        <v>5496</v>
      </c>
    </row>
    <row r="2666" s="114" customFormat="1" ht="60" spans="1:34">
      <c r="A2666" s="37">
        <v>602</v>
      </c>
      <c r="B2666" s="37" t="s">
        <v>52</v>
      </c>
      <c r="C2666" s="37" t="s">
        <v>5029</v>
      </c>
      <c r="D2666" s="34" t="s">
        <v>5487</v>
      </c>
      <c r="E2666" s="163" t="s">
        <v>5488</v>
      </c>
      <c r="F2666" s="163" t="s">
        <v>5489</v>
      </c>
      <c r="G2666" s="34" t="s">
        <v>114</v>
      </c>
      <c r="H2666" s="166" t="s">
        <v>6908</v>
      </c>
      <c r="I2666" s="163" t="s">
        <v>6909</v>
      </c>
      <c r="J2666" s="163" t="s">
        <v>6909</v>
      </c>
      <c r="K2666" s="163" t="s">
        <v>5492</v>
      </c>
      <c r="L2666" s="163" t="s">
        <v>5511</v>
      </c>
      <c r="M2666" s="167">
        <v>46003</v>
      </c>
      <c r="N2666" s="167" t="s">
        <v>6910</v>
      </c>
      <c r="O2666" s="167" t="s">
        <v>6911</v>
      </c>
      <c r="P2666" s="163">
        <v>29.5</v>
      </c>
      <c r="Q2666" s="174">
        <v>8000</v>
      </c>
      <c r="R2666" s="175">
        <v>0.065</v>
      </c>
      <c r="S2666" s="176">
        <v>520</v>
      </c>
      <c r="T2666" s="164">
        <v>30680</v>
      </c>
      <c r="U2666" s="164">
        <v>3068</v>
      </c>
      <c r="V2666" s="177">
        <v>0.1</v>
      </c>
      <c r="W2666" s="164">
        <v>15340</v>
      </c>
      <c r="X2666" s="160">
        <v>0.5</v>
      </c>
      <c r="Y2666" s="164">
        <v>0</v>
      </c>
      <c r="Z2666" s="177">
        <v>0</v>
      </c>
      <c r="AA2666" s="164">
        <v>15340</v>
      </c>
      <c r="AB2666" s="160">
        <v>0.5</v>
      </c>
      <c r="AC2666" s="164">
        <v>12272</v>
      </c>
      <c r="AD2666" s="202">
        <v>0.4</v>
      </c>
      <c r="AE2666" s="147">
        <v>3068</v>
      </c>
      <c r="AF2666" s="182"/>
      <c r="AH2666" s="34" t="s">
        <v>5496</v>
      </c>
    </row>
    <row r="2667" s="114" customFormat="1" ht="60" spans="1:34">
      <c r="A2667" s="37">
        <v>603</v>
      </c>
      <c r="B2667" s="37" t="s">
        <v>52</v>
      </c>
      <c r="C2667" s="37" t="s">
        <v>5029</v>
      </c>
      <c r="D2667" s="34" t="s">
        <v>5487</v>
      </c>
      <c r="E2667" s="163" t="s">
        <v>5488</v>
      </c>
      <c r="F2667" s="163" t="s">
        <v>5489</v>
      </c>
      <c r="G2667" s="34" t="s">
        <v>114</v>
      </c>
      <c r="H2667" s="166" t="s">
        <v>6912</v>
      </c>
      <c r="I2667" s="163" t="s">
        <v>6913</v>
      </c>
      <c r="J2667" s="163" t="s">
        <v>6913</v>
      </c>
      <c r="K2667" s="163" t="s">
        <v>5492</v>
      </c>
      <c r="L2667" s="163" t="s">
        <v>5511</v>
      </c>
      <c r="M2667" s="167">
        <v>46003</v>
      </c>
      <c r="N2667" s="167" t="s">
        <v>6910</v>
      </c>
      <c r="O2667" s="167" t="s">
        <v>6911</v>
      </c>
      <c r="P2667" s="163">
        <v>6.2</v>
      </c>
      <c r="Q2667" s="174">
        <v>8000</v>
      </c>
      <c r="R2667" s="175">
        <v>0.065</v>
      </c>
      <c r="S2667" s="176">
        <v>520</v>
      </c>
      <c r="T2667" s="164">
        <v>6448</v>
      </c>
      <c r="U2667" s="164">
        <v>644.8</v>
      </c>
      <c r="V2667" s="177">
        <v>0.1</v>
      </c>
      <c r="W2667" s="164">
        <v>3224</v>
      </c>
      <c r="X2667" s="160">
        <v>0.5</v>
      </c>
      <c r="Y2667" s="164">
        <v>0</v>
      </c>
      <c r="Z2667" s="177">
        <v>0</v>
      </c>
      <c r="AA2667" s="164">
        <v>3224</v>
      </c>
      <c r="AB2667" s="160">
        <v>0.5</v>
      </c>
      <c r="AC2667" s="164">
        <v>2579.2</v>
      </c>
      <c r="AD2667" s="202">
        <v>0.4</v>
      </c>
      <c r="AE2667" s="147">
        <v>644.8</v>
      </c>
      <c r="AF2667" s="182"/>
      <c r="AH2667" s="34" t="s">
        <v>5496</v>
      </c>
    </row>
    <row r="2668" s="114" customFormat="1" ht="60" spans="1:34">
      <c r="A2668" s="37">
        <v>604</v>
      </c>
      <c r="B2668" s="37" t="s">
        <v>52</v>
      </c>
      <c r="C2668" s="37" t="s">
        <v>5029</v>
      </c>
      <c r="D2668" s="34" t="s">
        <v>5487</v>
      </c>
      <c r="E2668" s="163" t="s">
        <v>5488</v>
      </c>
      <c r="F2668" s="163" t="s">
        <v>5489</v>
      </c>
      <c r="G2668" s="34" t="s">
        <v>114</v>
      </c>
      <c r="H2668" s="166" t="s">
        <v>6914</v>
      </c>
      <c r="I2668" s="163" t="s">
        <v>6915</v>
      </c>
      <c r="J2668" s="163" t="s">
        <v>6915</v>
      </c>
      <c r="K2668" s="163" t="s">
        <v>5492</v>
      </c>
      <c r="L2668" s="163" t="s">
        <v>6916</v>
      </c>
      <c r="M2668" s="167">
        <v>46003</v>
      </c>
      <c r="N2668" s="167" t="s">
        <v>6910</v>
      </c>
      <c r="O2668" s="167" t="s">
        <v>6911</v>
      </c>
      <c r="P2668" s="163">
        <v>443</v>
      </c>
      <c r="Q2668" s="174">
        <v>8000</v>
      </c>
      <c r="R2668" s="175">
        <v>0.065</v>
      </c>
      <c r="S2668" s="176">
        <v>520</v>
      </c>
      <c r="T2668" s="164">
        <v>460720</v>
      </c>
      <c r="U2668" s="164">
        <v>46072</v>
      </c>
      <c r="V2668" s="177">
        <v>0.1</v>
      </c>
      <c r="W2668" s="164">
        <v>230360</v>
      </c>
      <c r="X2668" s="160">
        <v>0.5</v>
      </c>
      <c r="Y2668" s="164">
        <v>0</v>
      </c>
      <c r="Z2668" s="177">
        <v>0</v>
      </c>
      <c r="AA2668" s="164">
        <v>230360</v>
      </c>
      <c r="AB2668" s="160">
        <v>0.5</v>
      </c>
      <c r="AC2668" s="164">
        <v>184288</v>
      </c>
      <c r="AD2668" s="202">
        <v>0.4</v>
      </c>
      <c r="AE2668" s="147">
        <v>46072</v>
      </c>
      <c r="AF2668" s="182"/>
      <c r="AH2668" s="34" t="s">
        <v>5496</v>
      </c>
    </row>
    <row r="2669" s="114" customFormat="1" ht="108" spans="1:34">
      <c r="A2669" s="37">
        <v>605</v>
      </c>
      <c r="B2669" s="37" t="s">
        <v>52</v>
      </c>
      <c r="C2669" s="37" t="s">
        <v>5022</v>
      </c>
      <c r="D2669" s="34" t="s">
        <v>5487</v>
      </c>
      <c r="E2669" s="163" t="s">
        <v>5488</v>
      </c>
      <c r="F2669" s="163" t="s">
        <v>5489</v>
      </c>
      <c r="G2669" s="34" t="s">
        <v>114</v>
      </c>
      <c r="H2669" s="166" t="s">
        <v>6917</v>
      </c>
      <c r="I2669" s="163" t="s">
        <v>6918</v>
      </c>
      <c r="J2669" s="163" t="s">
        <v>6918</v>
      </c>
      <c r="K2669" s="163" t="s">
        <v>5492</v>
      </c>
      <c r="L2669" s="163" t="s">
        <v>6919</v>
      </c>
      <c r="M2669" s="167">
        <v>46002</v>
      </c>
      <c r="N2669" s="167" t="s">
        <v>1493</v>
      </c>
      <c r="O2669" s="167" t="s">
        <v>6920</v>
      </c>
      <c r="P2669" s="163">
        <v>11</v>
      </c>
      <c r="Q2669" s="174">
        <v>8000</v>
      </c>
      <c r="R2669" s="175">
        <v>0.05</v>
      </c>
      <c r="S2669" s="176">
        <v>400</v>
      </c>
      <c r="T2669" s="164">
        <v>8800</v>
      </c>
      <c r="U2669" s="164">
        <v>880</v>
      </c>
      <c r="V2669" s="177">
        <v>0.1</v>
      </c>
      <c r="W2669" s="164">
        <v>4400</v>
      </c>
      <c r="X2669" s="160">
        <v>0.5</v>
      </c>
      <c r="Y2669" s="164">
        <v>2640</v>
      </c>
      <c r="Z2669" s="177">
        <v>0.3</v>
      </c>
      <c r="AA2669" s="164">
        <v>1760</v>
      </c>
      <c r="AB2669" s="160">
        <v>0.2</v>
      </c>
      <c r="AC2669" s="164">
        <v>3520</v>
      </c>
      <c r="AD2669" s="202">
        <v>0.4</v>
      </c>
      <c r="AE2669" s="147">
        <v>880</v>
      </c>
      <c r="AF2669" s="182"/>
      <c r="AH2669" s="34" t="s">
        <v>5496</v>
      </c>
    </row>
    <row r="2670" s="114" customFormat="1" ht="60" spans="1:34">
      <c r="A2670" s="37">
        <v>606</v>
      </c>
      <c r="B2670" s="37" t="s">
        <v>52</v>
      </c>
      <c r="C2670" s="37" t="s">
        <v>5029</v>
      </c>
      <c r="D2670" s="34" t="s">
        <v>5487</v>
      </c>
      <c r="E2670" s="163" t="s">
        <v>5488</v>
      </c>
      <c r="F2670" s="163" t="s">
        <v>5489</v>
      </c>
      <c r="G2670" s="34" t="s">
        <v>114</v>
      </c>
      <c r="H2670" s="166" t="s">
        <v>6921</v>
      </c>
      <c r="I2670" s="163" t="s">
        <v>6922</v>
      </c>
      <c r="J2670" s="163" t="s">
        <v>6922</v>
      </c>
      <c r="K2670" s="163" t="s">
        <v>6923</v>
      </c>
      <c r="L2670" s="163" t="s">
        <v>5749</v>
      </c>
      <c r="M2670" s="167">
        <v>46007</v>
      </c>
      <c r="N2670" s="167" t="s">
        <v>6924</v>
      </c>
      <c r="O2670" s="167" t="s">
        <v>6925</v>
      </c>
      <c r="P2670" s="163">
        <v>114</v>
      </c>
      <c r="Q2670" s="174">
        <v>8000</v>
      </c>
      <c r="R2670" s="175">
        <v>0.065</v>
      </c>
      <c r="S2670" s="176">
        <v>520</v>
      </c>
      <c r="T2670" s="164">
        <v>118560</v>
      </c>
      <c r="U2670" s="164">
        <v>11856</v>
      </c>
      <c r="V2670" s="177">
        <v>0.1</v>
      </c>
      <c r="W2670" s="164">
        <v>59280</v>
      </c>
      <c r="X2670" s="160">
        <v>0.5</v>
      </c>
      <c r="Y2670" s="164">
        <v>0</v>
      </c>
      <c r="Z2670" s="177">
        <v>0</v>
      </c>
      <c r="AA2670" s="164">
        <v>59280</v>
      </c>
      <c r="AB2670" s="160">
        <v>0.5</v>
      </c>
      <c r="AC2670" s="164">
        <v>47424</v>
      </c>
      <c r="AD2670" s="202">
        <v>0.4</v>
      </c>
      <c r="AE2670" s="147">
        <v>11856</v>
      </c>
      <c r="AF2670" s="182"/>
      <c r="AH2670" s="34" t="s">
        <v>5496</v>
      </c>
    </row>
    <row r="2671" s="114" customFormat="1" ht="60" spans="1:34">
      <c r="A2671" s="37">
        <v>607</v>
      </c>
      <c r="B2671" s="37" t="s">
        <v>52</v>
      </c>
      <c r="C2671" s="37" t="s">
        <v>5029</v>
      </c>
      <c r="D2671" s="34" t="s">
        <v>5487</v>
      </c>
      <c r="E2671" s="163" t="s">
        <v>5488</v>
      </c>
      <c r="F2671" s="163" t="s">
        <v>5489</v>
      </c>
      <c r="G2671" s="34" t="s">
        <v>114</v>
      </c>
      <c r="H2671" s="166" t="s">
        <v>6926</v>
      </c>
      <c r="I2671" s="163" t="s">
        <v>6927</v>
      </c>
      <c r="J2671" s="163" t="s">
        <v>6927</v>
      </c>
      <c r="K2671" s="163" t="s">
        <v>5492</v>
      </c>
      <c r="L2671" s="163" t="s">
        <v>5511</v>
      </c>
      <c r="M2671" s="167">
        <v>46014</v>
      </c>
      <c r="N2671" s="167" t="s">
        <v>6928</v>
      </c>
      <c r="O2671" s="167" t="s">
        <v>6929</v>
      </c>
      <c r="P2671" s="163">
        <v>39.5</v>
      </c>
      <c r="Q2671" s="174">
        <v>8000</v>
      </c>
      <c r="R2671" s="175">
        <v>0.065</v>
      </c>
      <c r="S2671" s="176">
        <v>520</v>
      </c>
      <c r="T2671" s="164">
        <v>41080</v>
      </c>
      <c r="U2671" s="164">
        <v>4108</v>
      </c>
      <c r="V2671" s="177">
        <v>0.1</v>
      </c>
      <c r="W2671" s="164">
        <v>20540</v>
      </c>
      <c r="X2671" s="160">
        <v>0.5</v>
      </c>
      <c r="Y2671" s="164">
        <v>0</v>
      </c>
      <c r="Z2671" s="177">
        <v>0</v>
      </c>
      <c r="AA2671" s="164">
        <v>20540</v>
      </c>
      <c r="AB2671" s="160">
        <v>0.5</v>
      </c>
      <c r="AC2671" s="164">
        <v>16432</v>
      </c>
      <c r="AD2671" s="202">
        <v>0.4</v>
      </c>
      <c r="AE2671" s="147">
        <v>4108</v>
      </c>
      <c r="AF2671" s="182"/>
      <c r="AH2671" s="34" t="s">
        <v>5496</v>
      </c>
    </row>
    <row r="2672" s="114" customFormat="1" ht="60" spans="1:34">
      <c r="A2672" s="37">
        <v>608</v>
      </c>
      <c r="B2672" s="37" t="s">
        <v>52</v>
      </c>
      <c r="C2672" s="37" t="s">
        <v>5029</v>
      </c>
      <c r="D2672" s="34" t="s">
        <v>5487</v>
      </c>
      <c r="E2672" s="163" t="s">
        <v>5488</v>
      </c>
      <c r="F2672" s="163" t="s">
        <v>5489</v>
      </c>
      <c r="G2672" s="34" t="s">
        <v>114</v>
      </c>
      <c r="H2672" s="166" t="s">
        <v>6930</v>
      </c>
      <c r="I2672" s="163" t="s">
        <v>6931</v>
      </c>
      <c r="J2672" s="163" t="s">
        <v>6931</v>
      </c>
      <c r="K2672" s="163" t="s">
        <v>5492</v>
      </c>
      <c r="L2672" s="163" t="s">
        <v>6932</v>
      </c>
      <c r="M2672" s="167">
        <v>46014</v>
      </c>
      <c r="N2672" s="167" t="s">
        <v>6928</v>
      </c>
      <c r="O2672" s="167" t="s">
        <v>6929</v>
      </c>
      <c r="P2672" s="163">
        <v>211</v>
      </c>
      <c r="Q2672" s="174">
        <v>8000</v>
      </c>
      <c r="R2672" s="175">
        <v>0.065</v>
      </c>
      <c r="S2672" s="176">
        <v>520</v>
      </c>
      <c r="T2672" s="164">
        <v>219440</v>
      </c>
      <c r="U2672" s="164">
        <v>21944</v>
      </c>
      <c r="V2672" s="177">
        <v>0.1</v>
      </c>
      <c r="W2672" s="164">
        <v>109720</v>
      </c>
      <c r="X2672" s="160">
        <v>0.5</v>
      </c>
      <c r="Y2672" s="164">
        <v>0</v>
      </c>
      <c r="Z2672" s="177">
        <v>0</v>
      </c>
      <c r="AA2672" s="164">
        <v>109720</v>
      </c>
      <c r="AB2672" s="160">
        <v>0.5</v>
      </c>
      <c r="AC2672" s="164">
        <v>87776</v>
      </c>
      <c r="AD2672" s="202">
        <v>0.4</v>
      </c>
      <c r="AE2672" s="147">
        <v>21944</v>
      </c>
      <c r="AF2672" s="182"/>
      <c r="AH2672" s="34" t="s">
        <v>5496</v>
      </c>
    </row>
    <row r="2673" s="114" customFormat="1" ht="60" spans="1:34">
      <c r="A2673" s="37">
        <v>609</v>
      </c>
      <c r="B2673" s="37" t="s">
        <v>52</v>
      </c>
      <c r="C2673" s="37" t="s">
        <v>5107</v>
      </c>
      <c r="D2673" s="34" t="s">
        <v>5487</v>
      </c>
      <c r="E2673" s="163" t="s">
        <v>5488</v>
      </c>
      <c r="F2673" s="163" t="s">
        <v>5489</v>
      </c>
      <c r="G2673" s="34" t="s">
        <v>114</v>
      </c>
      <c r="H2673" s="166" t="s">
        <v>6933</v>
      </c>
      <c r="I2673" s="163" t="s">
        <v>6934</v>
      </c>
      <c r="J2673" s="163" t="s">
        <v>6934</v>
      </c>
      <c r="K2673" s="163" t="s">
        <v>5492</v>
      </c>
      <c r="L2673" s="163" t="s">
        <v>6264</v>
      </c>
      <c r="M2673" s="167">
        <v>46013</v>
      </c>
      <c r="N2673" s="167" t="s">
        <v>6935</v>
      </c>
      <c r="O2673" s="167" t="s">
        <v>6936</v>
      </c>
      <c r="P2673" s="163">
        <v>89</v>
      </c>
      <c r="Q2673" s="174">
        <v>8000</v>
      </c>
      <c r="R2673" s="175">
        <v>0.08</v>
      </c>
      <c r="S2673" s="176">
        <v>640</v>
      </c>
      <c r="T2673" s="164">
        <v>113920</v>
      </c>
      <c r="U2673" s="164">
        <v>11392</v>
      </c>
      <c r="V2673" s="177">
        <v>0.1</v>
      </c>
      <c r="W2673" s="164">
        <v>56960</v>
      </c>
      <c r="X2673" s="160">
        <v>0.5</v>
      </c>
      <c r="Y2673" s="164">
        <v>34176</v>
      </c>
      <c r="Z2673" s="177">
        <v>0.3</v>
      </c>
      <c r="AA2673" s="164">
        <v>22784</v>
      </c>
      <c r="AB2673" s="160">
        <v>0.2</v>
      </c>
      <c r="AC2673" s="164">
        <v>45568</v>
      </c>
      <c r="AD2673" s="202">
        <v>0.4</v>
      </c>
      <c r="AE2673" s="147">
        <v>11392</v>
      </c>
      <c r="AF2673" s="182"/>
      <c r="AH2673" s="34" t="s">
        <v>5496</v>
      </c>
    </row>
    <row r="2674" s="114" customFormat="1" ht="60" spans="1:34">
      <c r="A2674" s="37">
        <v>610</v>
      </c>
      <c r="B2674" s="37" t="s">
        <v>52</v>
      </c>
      <c r="C2674" s="37" t="s">
        <v>5029</v>
      </c>
      <c r="D2674" s="34" t="s">
        <v>5487</v>
      </c>
      <c r="E2674" s="163" t="s">
        <v>5488</v>
      </c>
      <c r="F2674" s="163" t="s">
        <v>5489</v>
      </c>
      <c r="G2674" s="34" t="s">
        <v>114</v>
      </c>
      <c r="H2674" s="166" t="s">
        <v>6937</v>
      </c>
      <c r="I2674" s="163" t="s">
        <v>6938</v>
      </c>
      <c r="J2674" s="163" t="s">
        <v>6938</v>
      </c>
      <c r="K2674" s="163" t="s">
        <v>5492</v>
      </c>
      <c r="L2674" s="163" t="s">
        <v>5916</v>
      </c>
      <c r="M2674" s="167">
        <v>45974</v>
      </c>
      <c r="N2674" s="167" t="s">
        <v>6928</v>
      </c>
      <c r="O2674" s="167" t="s">
        <v>6929</v>
      </c>
      <c r="P2674" s="163">
        <v>29</v>
      </c>
      <c r="Q2674" s="174">
        <v>8000</v>
      </c>
      <c r="R2674" s="175">
        <v>0.065</v>
      </c>
      <c r="S2674" s="176">
        <v>520</v>
      </c>
      <c r="T2674" s="164">
        <v>30160</v>
      </c>
      <c r="U2674" s="164">
        <v>3016</v>
      </c>
      <c r="V2674" s="177">
        <v>0.1</v>
      </c>
      <c r="W2674" s="164">
        <v>15080</v>
      </c>
      <c r="X2674" s="160">
        <v>0.5</v>
      </c>
      <c r="Y2674" s="164">
        <v>0</v>
      </c>
      <c r="Z2674" s="177">
        <v>0</v>
      </c>
      <c r="AA2674" s="164">
        <v>15080</v>
      </c>
      <c r="AB2674" s="160">
        <v>0.5</v>
      </c>
      <c r="AC2674" s="164">
        <v>12064</v>
      </c>
      <c r="AD2674" s="202">
        <v>0.4</v>
      </c>
      <c r="AE2674" s="147">
        <v>3016</v>
      </c>
      <c r="AF2674" s="182"/>
      <c r="AH2674" s="34" t="s">
        <v>5496</v>
      </c>
    </row>
    <row r="2675" s="114" customFormat="1" ht="60" spans="1:34">
      <c r="A2675" s="37">
        <v>611</v>
      </c>
      <c r="B2675" s="37" t="s">
        <v>52</v>
      </c>
      <c r="C2675" s="37" t="s">
        <v>5029</v>
      </c>
      <c r="D2675" s="34" t="s">
        <v>5487</v>
      </c>
      <c r="E2675" s="163" t="s">
        <v>5488</v>
      </c>
      <c r="F2675" s="163" t="s">
        <v>5489</v>
      </c>
      <c r="G2675" s="34" t="s">
        <v>114</v>
      </c>
      <c r="H2675" s="166" t="s">
        <v>6939</v>
      </c>
      <c r="I2675" s="163" t="s">
        <v>6940</v>
      </c>
      <c r="J2675" s="163" t="s">
        <v>6940</v>
      </c>
      <c r="K2675" s="163" t="s">
        <v>5492</v>
      </c>
      <c r="L2675" s="163" t="s">
        <v>5611</v>
      </c>
      <c r="M2675" s="167">
        <v>45974</v>
      </c>
      <c r="N2675" s="167" t="s">
        <v>6928</v>
      </c>
      <c r="O2675" s="167" t="s">
        <v>6929</v>
      </c>
      <c r="P2675" s="163">
        <v>50</v>
      </c>
      <c r="Q2675" s="174">
        <v>8000</v>
      </c>
      <c r="R2675" s="175">
        <v>0.065</v>
      </c>
      <c r="S2675" s="176">
        <v>520</v>
      </c>
      <c r="T2675" s="164">
        <v>52000</v>
      </c>
      <c r="U2675" s="164">
        <v>5200</v>
      </c>
      <c r="V2675" s="177">
        <v>0.1</v>
      </c>
      <c r="W2675" s="164">
        <v>26000</v>
      </c>
      <c r="X2675" s="160">
        <v>0.5</v>
      </c>
      <c r="Y2675" s="164">
        <v>0</v>
      </c>
      <c r="Z2675" s="177">
        <v>0</v>
      </c>
      <c r="AA2675" s="164">
        <v>26000</v>
      </c>
      <c r="AB2675" s="160">
        <v>0.5</v>
      </c>
      <c r="AC2675" s="164">
        <v>20800</v>
      </c>
      <c r="AD2675" s="202">
        <v>0.4</v>
      </c>
      <c r="AE2675" s="147">
        <v>5200</v>
      </c>
      <c r="AF2675" s="182"/>
      <c r="AH2675" s="34" t="s">
        <v>5496</v>
      </c>
    </row>
    <row r="2676" s="114" customFormat="1" ht="60" spans="1:34">
      <c r="A2676" s="37">
        <v>612</v>
      </c>
      <c r="B2676" s="37" t="s">
        <v>52</v>
      </c>
      <c r="C2676" s="37" t="s">
        <v>5029</v>
      </c>
      <c r="D2676" s="34" t="s">
        <v>5487</v>
      </c>
      <c r="E2676" s="163" t="s">
        <v>5488</v>
      </c>
      <c r="F2676" s="163" t="s">
        <v>5489</v>
      </c>
      <c r="G2676" s="34" t="s">
        <v>114</v>
      </c>
      <c r="H2676" s="166" t="s">
        <v>6941</v>
      </c>
      <c r="I2676" s="163" t="s">
        <v>6942</v>
      </c>
      <c r="J2676" s="163" t="s">
        <v>6942</v>
      </c>
      <c r="K2676" s="163" t="s">
        <v>5492</v>
      </c>
      <c r="L2676" s="163" t="s">
        <v>5616</v>
      </c>
      <c r="M2676" s="167">
        <v>45978</v>
      </c>
      <c r="N2676" s="167" t="s">
        <v>6928</v>
      </c>
      <c r="O2676" s="167" t="s">
        <v>6929</v>
      </c>
      <c r="P2676" s="163">
        <v>12</v>
      </c>
      <c r="Q2676" s="174">
        <v>8000</v>
      </c>
      <c r="R2676" s="175">
        <v>0.065</v>
      </c>
      <c r="S2676" s="176">
        <v>520</v>
      </c>
      <c r="T2676" s="164">
        <v>12480</v>
      </c>
      <c r="U2676" s="164">
        <v>1248</v>
      </c>
      <c r="V2676" s="177">
        <v>0.1</v>
      </c>
      <c r="W2676" s="164">
        <v>6240</v>
      </c>
      <c r="X2676" s="160">
        <v>0.5</v>
      </c>
      <c r="Y2676" s="164">
        <v>0</v>
      </c>
      <c r="Z2676" s="177">
        <v>0</v>
      </c>
      <c r="AA2676" s="164">
        <v>6240</v>
      </c>
      <c r="AB2676" s="160">
        <v>0.5</v>
      </c>
      <c r="AC2676" s="164">
        <v>4992</v>
      </c>
      <c r="AD2676" s="202">
        <v>0.4</v>
      </c>
      <c r="AE2676" s="147">
        <v>1248</v>
      </c>
      <c r="AF2676" s="182"/>
      <c r="AH2676" s="34" t="s">
        <v>5496</v>
      </c>
    </row>
    <row r="2677" s="114" customFormat="1" ht="84" spans="1:34">
      <c r="A2677" s="37">
        <v>613</v>
      </c>
      <c r="B2677" s="37" t="s">
        <v>52</v>
      </c>
      <c r="C2677" s="37" t="s">
        <v>5107</v>
      </c>
      <c r="D2677" s="34" t="s">
        <v>5487</v>
      </c>
      <c r="E2677" s="163" t="s">
        <v>5488</v>
      </c>
      <c r="F2677" s="163" t="s">
        <v>5489</v>
      </c>
      <c r="G2677" s="34" t="s">
        <v>114</v>
      </c>
      <c r="H2677" s="166" t="s">
        <v>6943</v>
      </c>
      <c r="I2677" s="163" t="s">
        <v>6944</v>
      </c>
      <c r="J2677" s="163" t="s">
        <v>6944</v>
      </c>
      <c r="K2677" s="163" t="s">
        <v>6945</v>
      </c>
      <c r="L2677" s="163" t="s">
        <v>6946</v>
      </c>
      <c r="M2677" s="167">
        <v>46015</v>
      </c>
      <c r="N2677" s="167" t="s">
        <v>6928</v>
      </c>
      <c r="O2677" s="167" t="s">
        <v>6929</v>
      </c>
      <c r="P2677" s="163">
        <v>9</v>
      </c>
      <c r="Q2677" s="174">
        <v>8000</v>
      </c>
      <c r="R2677" s="175">
        <v>0.08</v>
      </c>
      <c r="S2677" s="176">
        <v>640</v>
      </c>
      <c r="T2677" s="164">
        <v>11520</v>
      </c>
      <c r="U2677" s="164">
        <v>1152</v>
      </c>
      <c r="V2677" s="177">
        <v>0.1</v>
      </c>
      <c r="W2677" s="164">
        <v>5760</v>
      </c>
      <c r="X2677" s="160">
        <v>0.5</v>
      </c>
      <c r="Y2677" s="164">
        <v>3456</v>
      </c>
      <c r="Z2677" s="177">
        <v>0.3</v>
      </c>
      <c r="AA2677" s="164">
        <v>2304</v>
      </c>
      <c r="AB2677" s="160">
        <v>0.2</v>
      </c>
      <c r="AC2677" s="164">
        <v>4608</v>
      </c>
      <c r="AD2677" s="202">
        <v>0.4</v>
      </c>
      <c r="AE2677" s="147">
        <v>1152</v>
      </c>
      <c r="AF2677" s="182"/>
      <c r="AH2677" s="34" t="s">
        <v>5496</v>
      </c>
    </row>
    <row r="2678" s="114" customFormat="1" ht="60" spans="1:34">
      <c r="A2678" s="37">
        <v>614</v>
      </c>
      <c r="B2678" s="37" t="s">
        <v>52</v>
      </c>
      <c r="C2678" s="37" t="s">
        <v>5029</v>
      </c>
      <c r="D2678" s="34" t="s">
        <v>5487</v>
      </c>
      <c r="E2678" s="163" t="s">
        <v>5488</v>
      </c>
      <c r="F2678" s="163" t="s">
        <v>5489</v>
      </c>
      <c r="G2678" s="34" t="s">
        <v>114</v>
      </c>
      <c r="H2678" s="166" t="s">
        <v>6947</v>
      </c>
      <c r="I2678" s="163" t="s">
        <v>6059</v>
      </c>
      <c r="J2678" s="163" t="s">
        <v>6059</v>
      </c>
      <c r="K2678" s="163" t="s">
        <v>5492</v>
      </c>
      <c r="L2678" s="163" t="s">
        <v>5749</v>
      </c>
      <c r="M2678" s="167">
        <v>46014</v>
      </c>
      <c r="N2678" s="167" t="s">
        <v>1505</v>
      </c>
      <c r="O2678" s="167" t="s">
        <v>6948</v>
      </c>
      <c r="P2678" s="163">
        <v>191.5</v>
      </c>
      <c r="Q2678" s="174">
        <v>8000</v>
      </c>
      <c r="R2678" s="175">
        <v>0.065</v>
      </c>
      <c r="S2678" s="176">
        <v>520</v>
      </c>
      <c r="T2678" s="164">
        <v>199160</v>
      </c>
      <c r="U2678" s="164">
        <v>19916</v>
      </c>
      <c r="V2678" s="177">
        <v>0.1</v>
      </c>
      <c r="W2678" s="164">
        <v>99580</v>
      </c>
      <c r="X2678" s="160">
        <v>0.5</v>
      </c>
      <c r="Y2678" s="164">
        <v>0</v>
      </c>
      <c r="Z2678" s="177">
        <v>0</v>
      </c>
      <c r="AA2678" s="164">
        <v>99580</v>
      </c>
      <c r="AB2678" s="160">
        <v>0.5</v>
      </c>
      <c r="AC2678" s="164">
        <v>79664</v>
      </c>
      <c r="AD2678" s="202">
        <v>0.4</v>
      </c>
      <c r="AE2678" s="147">
        <v>19916</v>
      </c>
      <c r="AF2678" s="182"/>
      <c r="AH2678" s="34" t="s">
        <v>5496</v>
      </c>
    </row>
    <row r="2679" s="114" customFormat="1" ht="60" spans="1:34">
      <c r="A2679" s="37">
        <v>615</v>
      </c>
      <c r="B2679" s="37" t="s">
        <v>52</v>
      </c>
      <c r="C2679" s="37" t="s">
        <v>5029</v>
      </c>
      <c r="D2679" s="34" t="s">
        <v>5487</v>
      </c>
      <c r="E2679" s="163" t="s">
        <v>5488</v>
      </c>
      <c r="F2679" s="163" t="s">
        <v>5489</v>
      </c>
      <c r="G2679" s="34" t="s">
        <v>114</v>
      </c>
      <c r="H2679" s="166" t="s">
        <v>6949</v>
      </c>
      <c r="I2679" s="163" t="s">
        <v>6950</v>
      </c>
      <c r="J2679" s="163" t="s">
        <v>6950</v>
      </c>
      <c r="K2679" s="163" t="s">
        <v>5492</v>
      </c>
      <c r="L2679" s="163" t="s">
        <v>5511</v>
      </c>
      <c r="M2679" s="167">
        <v>46014</v>
      </c>
      <c r="N2679" s="167" t="s">
        <v>1505</v>
      </c>
      <c r="O2679" s="167" t="s">
        <v>6948</v>
      </c>
      <c r="P2679" s="163">
        <v>127.3</v>
      </c>
      <c r="Q2679" s="174">
        <v>8000</v>
      </c>
      <c r="R2679" s="175">
        <v>0.065</v>
      </c>
      <c r="S2679" s="176">
        <v>520</v>
      </c>
      <c r="T2679" s="164">
        <v>132392</v>
      </c>
      <c r="U2679" s="164">
        <v>13239.2</v>
      </c>
      <c r="V2679" s="177">
        <v>0.1</v>
      </c>
      <c r="W2679" s="164">
        <v>66196</v>
      </c>
      <c r="X2679" s="160">
        <v>0.5</v>
      </c>
      <c r="Y2679" s="164">
        <v>0</v>
      </c>
      <c r="Z2679" s="177">
        <v>0</v>
      </c>
      <c r="AA2679" s="164">
        <v>66196</v>
      </c>
      <c r="AB2679" s="160">
        <v>0.5</v>
      </c>
      <c r="AC2679" s="164">
        <v>52956.8</v>
      </c>
      <c r="AD2679" s="202">
        <v>0.4</v>
      </c>
      <c r="AE2679" s="147">
        <v>13239.2</v>
      </c>
      <c r="AF2679" s="182"/>
      <c r="AH2679" s="34" t="s">
        <v>5496</v>
      </c>
    </row>
    <row r="2680" s="114" customFormat="1" ht="72" spans="1:34">
      <c r="A2680" s="37">
        <v>616</v>
      </c>
      <c r="B2680" s="37" t="s">
        <v>52</v>
      </c>
      <c r="C2680" s="37" t="s">
        <v>5035</v>
      </c>
      <c r="D2680" s="34" t="s">
        <v>5487</v>
      </c>
      <c r="E2680" s="163" t="s">
        <v>5488</v>
      </c>
      <c r="F2680" s="163" t="s">
        <v>5489</v>
      </c>
      <c r="G2680" s="34" t="s">
        <v>114</v>
      </c>
      <c r="H2680" s="166" t="s">
        <v>6951</v>
      </c>
      <c r="I2680" s="163" t="s">
        <v>6952</v>
      </c>
      <c r="J2680" s="163" t="s">
        <v>6952</v>
      </c>
      <c r="K2680" s="163" t="s">
        <v>5492</v>
      </c>
      <c r="L2680" s="163" t="s">
        <v>6953</v>
      </c>
      <c r="M2680" s="167">
        <v>46020</v>
      </c>
      <c r="N2680" s="167" t="s">
        <v>1505</v>
      </c>
      <c r="O2680" s="167" t="s">
        <v>6948</v>
      </c>
      <c r="P2680" s="163">
        <v>160</v>
      </c>
      <c r="Q2680" s="174">
        <v>3000</v>
      </c>
      <c r="R2680" s="175">
        <v>0.065</v>
      </c>
      <c r="S2680" s="176">
        <v>195</v>
      </c>
      <c r="T2680" s="164">
        <v>62400</v>
      </c>
      <c r="U2680" s="164">
        <v>6240</v>
      </c>
      <c r="V2680" s="177">
        <v>0.1</v>
      </c>
      <c r="W2680" s="164">
        <v>31200</v>
      </c>
      <c r="X2680" s="160">
        <v>0.5</v>
      </c>
      <c r="Y2680" s="164">
        <v>18720</v>
      </c>
      <c r="Z2680" s="177">
        <v>0.3</v>
      </c>
      <c r="AA2680" s="164">
        <v>12480</v>
      </c>
      <c r="AB2680" s="160">
        <v>0.2</v>
      </c>
      <c r="AC2680" s="164">
        <v>24960</v>
      </c>
      <c r="AD2680" s="202">
        <v>0.4</v>
      </c>
      <c r="AE2680" s="147">
        <v>6240</v>
      </c>
      <c r="AF2680" s="182"/>
      <c r="AH2680" s="34" t="s">
        <v>5496</v>
      </c>
    </row>
    <row r="2681" s="114" customFormat="1" ht="60" spans="1:34">
      <c r="A2681" s="37">
        <v>617</v>
      </c>
      <c r="B2681" s="37" t="s">
        <v>52</v>
      </c>
      <c r="C2681" s="37" t="s">
        <v>5035</v>
      </c>
      <c r="D2681" s="34" t="s">
        <v>5487</v>
      </c>
      <c r="E2681" s="163" t="s">
        <v>5488</v>
      </c>
      <c r="F2681" s="163" t="s">
        <v>5489</v>
      </c>
      <c r="G2681" s="34" t="s">
        <v>114</v>
      </c>
      <c r="H2681" s="166" t="s">
        <v>6954</v>
      </c>
      <c r="I2681" s="163" t="s">
        <v>6955</v>
      </c>
      <c r="J2681" s="163" t="s">
        <v>6955</v>
      </c>
      <c r="K2681" s="163" t="s">
        <v>5492</v>
      </c>
      <c r="L2681" s="163" t="s">
        <v>6956</v>
      </c>
      <c r="M2681" s="167">
        <v>46020</v>
      </c>
      <c r="N2681" s="167" t="s">
        <v>1505</v>
      </c>
      <c r="O2681" s="167" t="s">
        <v>6948</v>
      </c>
      <c r="P2681" s="163">
        <v>109</v>
      </c>
      <c r="Q2681" s="174">
        <v>3000</v>
      </c>
      <c r="R2681" s="175">
        <v>0.08</v>
      </c>
      <c r="S2681" s="176">
        <v>240</v>
      </c>
      <c r="T2681" s="164">
        <v>26160</v>
      </c>
      <c r="U2681" s="164">
        <v>2616</v>
      </c>
      <c r="V2681" s="177">
        <v>0.1</v>
      </c>
      <c r="W2681" s="164">
        <v>13080</v>
      </c>
      <c r="X2681" s="160">
        <v>0.5</v>
      </c>
      <c r="Y2681" s="164">
        <v>7848</v>
      </c>
      <c r="Z2681" s="177">
        <v>0.3</v>
      </c>
      <c r="AA2681" s="164">
        <v>5232</v>
      </c>
      <c r="AB2681" s="160">
        <v>0.2</v>
      </c>
      <c r="AC2681" s="164">
        <v>10464</v>
      </c>
      <c r="AD2681" s="202">
        <v>0.4</v>
      </c>
      <c r="AE2681" s="147">
        <v>2616</v>
      </c>
      <c r="AF2681" s="182"/>
      <c r="AH2681" s="34" t="s">
        <v>5496</v>
      </c>
    </row>
    <row r="2682" s="114" customFormat="1" ht="72" spans="1:34">
      <c r="A2682" s="37">
        <v>618</v>
      </c>
      <c r="B2682" s="37" t="s">
        <v>52</v>
      </c>
      <c r="C2682" s="37" t="s">
        <v>5035</v>
      </c>
      <c r="D2682" s="34" t="s">
        <v>5487</v>
      </c>
      <c r="E2682" s="163" t="s">
        <v>5488</v>
      </c>
      <c r="F2682" s="163" t="s">
        <v>5489</v>
      </c>
      <c r="G2682" s="34" t="s">
        <v>114</v>
      </c>
      <c r="H2682" s="166" t="s">
        <v>6957</v>
      </c>
      <c r="I2682" s="163" t="s">
        <v>5970</v>
      </c>
      <c r="J2682" s="163" t="s">
        <v>5970</v>
      </c>
      <c r="K2682" s="163" t="s">
        <v>5492</v>
      </c>
      <c r="L2682" s="163" t="s">
        <v>6958</v>
      </c>
      <c r="M2682" s="167">
        <v>46020</v>
      </c>
      <c r="N2682" s="167" t="s">
        <v>1505</v>
      </c>
      <c r="O2682" s="167" t="s">
        <v>6948</v>
      </c>
      <c r="P2682" s="163">
        <v>115</v>
      </c>
      <c r="Q2682" s="174">
        <v>3000</v>
      </c>
      <c r="R2682" s="175">
        <v>0.08</v>
      </c>
      <c r="S2682" s="176">
        <v>240</v>
      </c>
      <c r="T2682" s="164">
        <v>27600</v>
      </c>
      <c r="U2682" s="164">
        <v>2760</v>
      </c>
      <c r="V2682" s="177">
        <v>0.1</v>
      </c>
      <c r="W2682" s="164">
        <v>13800</v>
      </c>
      <c r="X2682" s="160">
        <v>0.5</v>
      </c>
      <c r="Y2682" s="164">
        <v>8280</v>
      </c>
      <c r="Z2682" s="177">
        <v>0.3</v>
      </c>
      <c r="AA2682" s="164">
        <v>5520</v>
      </c>
      <c r="AB2682" s="160">
        <v>0.2</v>
      </c>
      <c r="AC2682" s="164">
        <v>11040</v>
      </c>
      <c r="AD2682" s="202">
        <v>0.4</v>
      </c>
      <c r="AE2682" s="147">
        <v>2760</v>
      </c>
      <c r="AF2682" s="182"/>
      <c r="AH2682" s="34" t="s">
        <v>5496</v>
      </c>
    </row>
    <row r="2683" s="114" customFormat="1" ht="72" spans="1:34">
      <c r="A2683" s="37">
        <v>619</v>
      </c>
      <c r="B2683" s="37" t="s">
        <v>52</v>
      </c>
      <c r="C2683" s="37" t="s">
        <v>5035</v>
      </c>
      <c r="D2683" s="34" t="s">
        <v>5487</v>
      </c>
      <c r="E2683" s="163" t="s">
        <v>5488</v>
      </c>
      <c r="F2683" s="163" t="s">
        <v>5489</v>
      </c>
      <c r="G2683" s="34" t="s">
        <v>114</v>
      </c>
      <c r="H2683" s="166" t="s">
        <v>6959</v>
      </c>
      <c r="I2683" s="163" t="s">
        <v>6960</v>
      </c>
      <c r="J2683" s="163" t="s">
        <v>6960</v>
      </c>
      <c r="K2683" s="163" t="s">
        <v>5492</v>
      </c>
      <c r="L2683" s="163" t="s">
        <v>6961</v>
      </c>
      <c r="M2683" s="167">
        <v>46020</v>
      </c>
      <c r="N2683" s="167" t="s">
        <v>1505</v>
      </c>
      <c r="O2683" s="167" t="s">
        <v>6948</v>
      </c>
      <c r="P2683" s="163">
        <v>320</v>
      </c>
      <c r="Q2683" s="174">
        <v>3000</v>
      </c>
      <c r="R2683" s="175">
        <v>0.08</v>
      </c>
      <c r="S2683" s="176">
        <v>240</v>
      </c>
      <c r="T2683" s="164">
        <v>76800</v>
      </c>
      <c r="U2683" s="164">
        <v>7680</v>
      </c>
      <c r="V2683" s="177">
        <v>0.1</v>
      </c>
      <c r="W2683" s="164">
        <v>38400</v>
      </c>
      <c r="X2683" s="160">
        <v>0.5</v>
      </c>
      <c r="Y2683" s="164">
        <v>23040</v>
      </c>
      <c r="Z2683" s="177">
        <v>0.3</v>
      </c>
      <c r="AA2683" s="164">
        <v>15360</v>
      </c>
      <c r="AB2683" s="160">
        <v>0.2</v>
      </c>
      <c r="AC2683" s="164">
        <v>30720</v>
      </c>
      <c r="AD2683" s="202">
        <v>0.4</v>
      </c>
      <c r="AE2683" s="147">
        <v>7680</v>
      </c>
      <c r="AF2683" s="182"/>
      <c r="AH2683" s="34" t="s">
        <v>5496</v>
      </c>
    </row>
    <row r="2684" s="114" customFormat="1" ht="60" spans="1:34">
      <c r="A2684" s="37">
        <v>620</v>
      </c>
      <c r="B2684" s="37" t="s">
        <v>52</v>
      </c>
      <c r="C2684" s="37" t="s">
        <v>5035</v>
      </c>
      <c r="D2684" s="34" t="s">
        <v>5487</v>
      </c>
      <c r="E2684" s="163" t="s">
        <v>5488</v>
      </c>
      <c r="F2684" s="163" t="s">
        <v>5489</v>
      </c>
      <c r="G2684" s="34" t="s">
        <v>114</v>
      </c>
      <c r="H2684" s="166" t="s">
        <v>6962</v>
      </c>
      <c r="I2684" s="163" t="s">
        <v>6963</v>
      </c>
      <c r="J2684" s="163" t="s">
        <v>6963</v>
      </c>
      <c r="K2684" s="163" t="s">
        <v>5492</v>
      </c>
      <c r="L2684" s="163" t="s">
        <v>6964</v>
      </c>
      <c r="M2684" s="167">
        <v>46020</v>
      </c>
      <c r="N2684" s="167" t="s">
        <v>1505</v>
      </c>
      <c r="O2684" s="167" t="s">
        <v>6948</v>
      </c>
      <c r="P2684" s="163">
        <v>78</v>
      </c>
      <c r="Q2684" s="174">
        <v>3000</v>
      </c>
      <c r="R2684" s="175">
        <v>0.065</v>
      </c>
      <c r="S2684" s="176">
        <v>195</v>
      </c>
      <c r="T2684" s="164">
        <v>30420</v>
      </c>
      <c r="U2684" s="164">
        <v>3042</v>
      </c>
      <c r="V2684" s="177">
        <v>0.1</v>
      </c>
      <c r="W2684" s="164">
        <v>15210</v>
      </c>
      <c r="X2684" s="160">
        <v>0.5</v>
      </c>
      <c r="Y2684" s="164">
        <v>9126</v>
      </c>
      <c r="Z2684" s="177">
        <v>0.3</v>
      </c>
      <c r="AA2684" s="164">
        <v>6084</v>
      </c>
      <c r="AB2684" s="160">
        <v>0.2</v>
      </c>
      <c r="AC2684" s="164">
        <v>12168</v>
      </c>
      <c r="AD2684" s="202">
        <v>0.4</v>
      </c>
      <c r="AE2684" s="147">
        <v>3042</v>
      </c>
      <c r="AF2684" s="182"/>
      <c r="AH2684" s="34" t="s">
        <v>5496</v>
      </c>
    </row>
    <row r="2685" s="114" customFormat="1" ht="60" spans="1:34">
      <c r="A2685" s="37">
        <v>621</v>
      </c>
      <c r="B2685" s="37" t="s">
        <v>52</v>
      </c>
      <c r="C2685" s="37" t="s">
        <v>5035</v>
      </c>
      <c r="D2685" s="34" t="s">
        <v>5487</v>
      </c>
      <c r="E2685" s="163" t="s">
        <v>5488</v>
      </c>
      <c r="F2685" s="163" t="s">
        <v>5489</v>
      </c>
      <c r="G2685" s="34" t="s">
        <v>114</v>
      </c>
      <c r="H2685" s="166" t="s">
        <v>6965</v>
      </c>
      <c r="I2685" s="163" t="s">
        <v>6966</v>
      </c>
      <c r="J2685" s="163" t="s">
        <v>6966</v>
      </c>
      <c r="K2685" s="163" t="s">
        <v>5492</v>
      </c>
      <c r="L2685" s="163" t="s">
        <v>6967</v>
      </c>
      <c r="M2685" s="167">
        <v>46020</v>
      </c>
      <c r="N2685" s="167" t="s">
        <v>1505</v>
      </c>
      <c r="O2685" s="167" t="s">
        <v>6948</v>
      </c>
      <c r="P2685" s="163">
        <v>57</v>
      </c>
      <c r="Q2685" s="174">
        <v>3000</v>
      </c>
      <c r="R2685" s="175">
        <v>0.065</v>
      </c>
      <c r="S2685" s="176">
        <v>195</v>
      </c>
      <c r="T2685" s="164">
        <v>22230</v>
      </c>
      <c r="U2685" s="164">
        <v>2223</v>
      </c>
      <c r="V2685" s="177">
        <v>0.1</v>
      </c>
      <c r="W2685" s="164">
        <v>11115</v>
      </c>
      <c r="X2685" s="160">
        <v>0.5</v>
      </c>
      <c r="Y2685" s="164">
        <v>6669</v>
      </c>
      <c r="Z2685" s="177">
        <v>0.3</v>
      </c>
      <c r="AA2685" s="164">
        <v>4446</v>
      </c>
      <c r="AB2685" s="160">
        <v>0.2</v>
      </c>
      <c r="AC2685" s="164">
        <v>8892</v>
      </c>
      <c r="AD2685" s="202">
        <v>0.4</v>
      </c>
      <c r="AE2685" s="147">
        <v>2223</v>
      </c>
      <c r="AF2685" s="182"/>
      <c r="AH2685" s="34" t="s">
        <v>5496</v>
      </c>
    </row>
    <row r="2686" s="114" customFormat="1" ht="84" spans="1:34">
      <c r="A2686" s="37">
        <v>622</v>
      </c>
      <c r="B2686" s="37" t="s">
        <v>52</v>
      </c>
      <c r="C2686" s="37" t="s">
        <v>5035</v>
      </c>
      <c r="D2686" s="34" t="s">
        <v>5487</v>
      </c>
      <c r="E2686" s="163" t="s">
        <v>5488</v>
      </c>
      <c r="F2686" s="163" t="s">
        <v>5489</v>
      </c>
      <c r="G2686" s="34" t="s">
        <v>114</v>
      </c>
      <c r="H2686" s="166" t="s">
        <v>6968</v>
      </c>
      <c r="I2686" s="163" t="s">
        <v>6969</v>
      </c>
      <c r="J2686" s="163" t="s">
        <v>6969</v>
      </c>
      <c r="K2686" s="163" t="s">
        <v>5492</v>
      </c>
      <c r="L2686" s="163" t="s">
        <v>6970</v>
      </c>
      <c r="M2686" s="167">
        <v>46020</v>
      </c>
      <c r="N2686" s="167" t="s">
        <v>1505</v>
      </c>
      <c r="O2686" s="167" t="s">
        <v>6948</v>
      </c>
      <c r="P2686" s="163">
        <v>32</v>
      </c>
      <c r="Q2686" s="174">
        <v>3000</v>
      </c>
      <c r="R2686" s="175">
        <v>0.065</v>
      </c>
      <c r="S2686" s="176">
        <v>195</v>
      </c>
      <c r="T2686" s="164">
        <v>12480</v>
      </c>
      <c r="U2686" s="164">
        <v>1248</v>
      </c>
      <c r="V2686" s="177">
        <v>0.1</v>
      </c>
      <c r="W2686" s="164">
        <v>6240</v>
      </c>
      <c r="X2686" s="160">
        <v>0.5</v>
      </c>
      <c r="Y2686" s="164">
        <v>3744</v>
      </c>
      <c r="Z2686" s="177">
        <v>0.3</v>
      </c>
      <c r="AA2686" s="164">
        <v>2496</v>
      </c>
      <c r="AB2686" s="160">
        <v>0.2</v>
      </c>
      <c r="AC2686" s="164">
        <v>4992</v>
      </c>
      <c r="AD2686" s="202">
        <v>0.4</v>
      </c>
      <c r="AE2686" s="147">
        <v>1248</v>
      </c>
      <c r="AF2686" s="182"/>
      <c r="AH2686" s="34" t="s">
        <v>5496</v>
      </c>
    </row>
    <row r="2687" s="114" customFormat="1" ht="60" spans="1:34">
      <c r="A2687" s="37">
        <v>1</v>
      </c>
      <c r="B2687" s="37" t="s">
        <v>58</v>
      </c>
      <c r="C2687" s="37" t="s">
        <v>6971</v>
      </c>
      <c r="D2687" s="34" t="s">
        <v>59</v>
      </c>
      <c r="E2687" s="163" t="s">
        <v>6972</v>
      </c>
      <c r="F2687" s="163"/>
      <c r="G2687" s="34" t="s">
        <v>116</v>
      </c>
      <c r="H2687" s="166" t="s">
        <v>6973</v>
      </c>
      <c r="I2687" s="163" t="s">
        <v>6974</v>
      </c>
      <c r="J2687" s="163" t="s">
        <v>6974</v>
      </c>
      <c r="K2687" s="163" t="s">
        <v>6975</v>
      </c>
      <c r="L2687" s="163" t="s">
        <v>6976</v>
      </c>
      <c r="M2687" s="167">
        <v>46020</v>
      </c>
      <c r="N2687" s="167">
        <v>46022</v>
      </c>
      <c r="O2687" s="167">
        <v>46386</v>
      </c>
      <c r="P2687" s="163">
        <v>10000</v>
      </c>
      <c r="Q2687" s="174">
        <v>30</v>
      </c>
      <c r="R2687" s="175">
        <v>0.1</v>
      </c>
      <c r="S2687" s="176">
        <v>3</v>
      </c>
      <c r="T2687" s="164">
        <v>30000</v>
      </c>
      <c r="U2687" s="164">
        <v>3000</v>
      </c>
      <c r="V2687" s="171">
        <v>0.1</v>
      </c>
      <c r="W2687" s="164">
        <v>6000</v>
      </c>
      <c r="X2687" s="160">
        <v>0.2</v>
      </c>
      <c r="Y2687" s="164">
        <v>6000</v>
      </c>
      <c r="Z2687" s="177">
        <v>0.2</v>
      </c>
      <c r="AA2687" s="164">
        <v>0</v>
      </c>
      <c r="AB2687" s="160">
        <v>0</v>
      </c>
      <c r="AC2687" s="164">
        <v>21000</v>
      </c>
      <c r="AD2687" s="202">
        <v>0.7</v>
      </c>
      <c r="AE2687" s="147">
        <v>3000</v>
      </c>
      <c r="AF2687" s="203"/>
      <c r="AH2687" s="34" t="s">
        <v>59</v>
      </c>
    </row>
    <row r="2688" s="114" customFormat="1" ht="48" spans="1:34">
      <c r="A2688" s="37">
        <v>2</v>
      </c>
      <c r="B2688" s="37" t="s">
        <v>58</v>
      </c>
      <c r="C2688" s="37" t="s">
        <v>6977</v>
      </c>
      <c r="D2688" s="34" t="s">
        <v>60</v>
      </c>
      <c r="E2688" s="34" t="s">
        <v>6978</v>
      </c>
      <c r="F2688" s="163" t="s">
        <v>6979</v>
      </c>
      <c r="G2688" s="34" t="s">
        <v>119</v>
      </c>
      <c r="H2688" s="166" t="s">
        <v>6980</v>
      </c>
      <c r="I2688" s="163" t="s">
        <v>6981</v>
      </c>
      <c r="J2688" s="163" t="s">
        <v>6981</v>
      </c>
      <c r="K2688" s="163" t="s">
        <v>6982</v>
      </c>
      <c r="L2688" s="163" t="s">
        <v>6982</v>
      </c>
      <c r="M2688" s="167">
        <v>45989</v>
      </c>
      <c r="N2688" s="167">
        <v>45990</v>
      </c>
      <c r="O2688" s="167">
        <v>46354</v>
      </c>
      <c r="P2688" s="163">
        <v>90</v>
      </c>
      <c r="Q2688" s="174">
        <v>5000</v>
      </c>
      <c r="R2688" s="175">
        <v>0.1095</v>
      </c>
      <c r="S2688" s="176">
        <v>547.5</v>
      </c>
      <c r="T2688" s="164">
        <v>49275</v>
      </c>
      <c r="U2688" s="164">
        <v>17246.25</v>
      </c>
      <c r="V2688" s="171">
        <v>0.35</v>
      </c>
      <c r="W2688" s="160">
        <v>2463.75</v>
      </c>
      <c r="X2688" s="160">
        <v>0.05</v>
      </c>
      <c r="Y2688" s="164">
        <v>2463.75</v>
      </c>
      <c r="Z2688" s="177">
        <v>0.05</v>
      </c>
      <c r="AA2688" s="164">
        <v>0</v>
      </c>
      <c r="AB2688" s="160">
        <v>0</v>
      </c>
      <c r="AC2688" s="164">
        <v>29565</v>
      </c>
      <c r="AD2688" s="202">
        <v>0.6</v>
      </c>
      <c r="AE2688" s="147">
        <v>17246.25</v>
      </c>
      <c r="AF2688" s="182"/>
      <c r="AH2688" s="34" t="s">
        <v>60</v>
      </c>
    </row>
    <row r="2689" s="114" customFormat="1" ht="48" spans="1:34">
      <c r="A2689" s="37">
        <v>3</v>
      </c>
      <c r="B2689" s="37" t="s">
        <v>58</v>
      </c>
      <c r="C2689" s="37" t="s">
        <v>6977</v>
      </c>
      <c r="D2689" s="34" t="s">
        <v>60</v>
      </c>
      <c r="E2689" s="163" t="s">
        <v>6978</v>
      </c>
      <c r="F2689" s="34" t="s">
        <v>6979</v>
      </c>
      <c r="G2689" s="166" t="s">
        <v>119</v>
      </c>
      <c r="H2689" s="163" t="s">
        <v>6983</v>
      </c>
      <c r="I2689" s="163" t="s">
        <v>6984</v>
      </c>
      <c r="J2689" s="163" t="s">
        <v>6984</v>
      </c>
      <c r="K2689" s="163" t="s">
        <v>6985</v>
      </c>
      <c r="L2689" s="167" t="s">
        <v>6985</v>
      </c>
      <c r="M2689" s="167">
        <v>45989</v>
      </c>
      <c r="N2689" s="167">
        <v>45990</v>
      </c>
      <c r="O2689" s="167">
        <v>46354</v>
      </c>
      <c r="P2689" s="163">
        <v>43</v>
      </c>
      <c r="Q2689" s="174">
        <v>5000</v>
      </c>
      <c r="R2689" s="175">
        <v>0.1095</v>
      </c>
      <c r="S2689" s="176">
        <v>547.5</v>
      </c>
      <c r="T2689" s="164">
        <v>23542.5</v>
      </c>
      <c r="U2689" s="164">
        <v>8239.88</v>
      </c>
      <c r="V2689" s="171">
        <v>0.35</v>
      </c>
      <c r="W2689" s="160">
        <v>1177.12</v>
      </c>
      <c r="X2689" s="160">
        <v>0.05</v>
      </c>
      <c r="Y2689" s="164">
        <v>1177.12</v>
      </c>
      <c r="Z2689" s="177">
        <v>0.05</v>
      </c>
      <c r="AA2689" s="164">
        <v>0</v>
      </c>
      <c r="AB2689" s="160">
        <v>0</v>
      </c>
      <c r="AC2689" s="164">
        <v>14125.5</v>
      </c>
      <c r="AD2689" s="202">
        <v>0.6</v>
      </c>
      <c r="AE2689" s="147">
        <v>8239.88</v>
      </c>
      <c r="AF2689" s="182"/>
      <c r="AH2689" s="34" t="s">
        <v>60</v>
      </c>
    </row>
    <row r="2690" s="114" customFormat="1" ht="48" spans="1:34">
      <c r="A2690" s="37">
        <v>4</v>
      </c>
      <c r="B2690" s="37" t="s">
        <v>58</v>
      </c>
      <c r="C2690" s="37" t="s">
        <v>6977</v>
      </c>
      <c r="D2690" s="34" t="s">
        <v>60</v>
      </c>
      <c r="E2690" s="34" t="s">
        <v>6978</v>
      </c>
      <c r="F2690" s="163" t="s">
        <v>6979</v>
      </c>
      <c r="G2690" s="34" t="s">
        <v>119</v>
      </c>
      <c r="H2690" s="166" t="s">
        <v>6986</v>
      </c>
      <c r="I2690" s="163" t="s">
        <v>6987</v>
      </c>
      <c r="J2690" s="163" t="s">
        <v>6987</v>
      </c>
      <c r="K2690" s="163" t="s">
        <v>6988</v>
      </c>
      <c r="L2690" s="163" t="s">
        <v>6988</v>
      </c>
      <c r="M2690" s="167">
        <v>45989</v>
      </c>
      <c r="N2690" s="167">
        <v>45990</v>
      </c>
      <c r="O2690" s="167">
        <v>46354</v>
      </c>
      <c r="P2690" s="163">
        <v>80</v>
      </c>
      <c r="Q2690" s="174">
        <v>5000</v>
      </c>
      <c r="R2690" s="175">
        <v>0.1095</v>
      </c>
      <c r="S2690" s="176">
        <v>547.5</v>
      </c>
      <c r="T2690" s="164">
        <v>43800</v>
      </c>
      <c r="U2690" s="164">
        <v>15330</v>
      </c>
      <c r="V2690" s="171">
        <v>0.35</v>
      </c>
      <c r="W2690" s="160">
        <v>2190</v>
      </c>
      <c r="X2690" s="160">
        <v>0.05</v>
      </c>
      <c r="Y2690" s="164">
        <v>2190</v>
      </c>
      <c r="Z2690" s="177">
        <v>0.05</v>
      </c>
      <c r="AA2690" s="164">
        <v>0</v>
      </c>
      <c r="AB2690" s="160">
        <v>0</v>
      </c>
      <c r="AC2690" s="164">
        <v>26280</v>
      </c>
      <c r="AD2690" s="202">
        <v>0.6</v>
      </c>
      <c r="AE2690" s="147">
        <v>15330</v>
      </c>
      <c r="AF2690" s="182"/>
      <c r="AH2690" s="34" t="s">
        <v>60</v>
      </c>
    </row>
    <row r="2691" s="114" customFormat="1" ht="48" spans="1:34">
      <c r="A2691" s="37">
        <v>5</v>
      </c>
      <c r="B2691" s="37" t="s">
        <v>58</v>
      </c>
      <c r="C2691" s="37" t="s">
        <v>6977</v>
      </c>
      <c r="D2691" s="34" t="s">
        <v>60</v>
      </c>
      <c r="E2691" s="34" t="s">
        <v>6978</v>
      </c>
      <c r="F2691" s="163" t="s">
        <v>6979</v>
      </c>
      <c r="G2691" s="34" t="s">
        <v>119</v>
      </c>
      <c r="H2691" s="166" t="s">
        <v>6989</v>
      </c>
      <c r="I2691" s="163" t="s">
        <v>6990</v>
      </c>
      <c r="J2691" s="163" t="s">
        <v>6990</v>
      </c>
      <c r="K2691" s="163" t="s">
        <v>6991</v>
      </c>
      <c r="L2691" s="163" t="s">
        <v>6991</v>
      </c>
      <c r="M2691" s="167">
        <v>45995</v>
      </c>
      <c r="N2691" s="167">
        <v>45996</v>
      </c>
      <c r="O2691" s="167">
        <v>46360</v>
      </c>
      <c r="P2691" s="163">
        <v>90</v>
      </c>
      <c r="Q2691" s="174">
        <v>5000</v>
      </c>
      <c r="R2691" s="175">
        <v>0.1095</v>
      </c>
      <c r="S2691" s="176">
        <v>547.5</v>
      </c>
      <c r="T2691" s="164">
        <v>49275</v>
      </c>
      <c r="U2691" s="164">
        <v>17246.25</v>
      </c>
      <c r="V2691" s="171">
        <v>0.35</v>
      </c>
      <c r="W2691" s="160">
        <v>2463.75</v>
      </c>
      <c r="X2691" s="160">
        <v>0.05</v>
      </c>
      <c r="Y2691" s="164">
        <v>2463.75</v>
      </c>
      <c r="Z2691" s="177">
        <v>0.05</v>
      </c>
      <c r="AA2691" s="164">
        <v>0</v>
      </c>
      <c r="AB2691" s="160">
        <v>0</v>
      </c>
      <c r="AC2691" s="164">
        <v>29565</v>
      </c>
      <c r="AD2691" s="202">
        <v>0.6</v>
      </c>
      <c r="AE2691" s="147">
        <v>17246.25</v>
      </c>
      <c r="AF2691" s="182"/>
      <c r="AH2691" s="34" t="s">
        <v>60</v>
      </c>
    </row>
    <row r="2692" s="114" customFormat="1" ht="48" spans="1:34">
      <c r="A2692" s="37">
        <v>6</v>
      </c>
      <c r="B2692" s="37" t="s">
        <v>58</v>
      </c>
      <c r="C2692" s="37" t="s">
        <v>6977</v>
      </c>
      <c r="D2692" s="34" t="s">
        <v>60</v>
      </c>
      <c r="E2692" s="34" t="s">
        <v>6978</v>
      </c>
      <c r="F2692" s="163" t="s">
        <v>6979</v>
      </c>
      <c r="G2692" s="34" t="s">
        <v>119</v>
      </c>
      <c r="H2692" s="166" t="s">
        <v>6992</v>
      </c>
      <c r="I2692" s="163" t="s">
        <v>6993</v>
      </c>
      <c r="J2692" s="163" t="s">
        <v>6993</v>
      </c>
      <c r="K2692" s="163" t="s">
        <v>6994</v>
      </c>
      <c r="L2692" s="163" t="s">
        <v>6994</v>
      </c>
      <c r="M2692" s="167">
        <v>45996</v>
      </c>
      <c r="N2692" s="167">
        <v>45997</v>
      </c>
      <c r="O2692" s="167">
        <v>46361</v>
      </c>
      <c r="P2692" s="163">
        <v>62</v>
      </c>
      <c r="Q2692" s="174">
        <v>5000</v>
      </c>
      <c r="R2692" s="175">
        <v>0.1095</v>
      </c>
      <c r="S2692" s="176">
        <v>547.5</v>
      </c>
      <c r="T2692" s="164">
        <v>33945</v>
      </c>
      <c r="U2692" s="164">
        <v>11880.75</v>
      </c>
      <c r="V2692" s="171">
        <v>0.35</v>
      </c>
      <c r="W2692" s="160">
        <v>1697.25</v>
      </c>
      <c r="X2692" s="160">
        <v>0.05</v>
      </c>
      <c r="Y2692" s="164">
        <v>1697.25</v>
      </c>
      <c r="Z2692" s="177">
        <v>0.05</v>
      </c>
      <c r="AA2692" s="164">
        <v>0</v>
      </c>
      <c r="AB2692" s="160">
        <v>0</v>
      </c>
      <c r="AC2692" s="164">
        <v>20367</v>
      </c>
      <c r="AD2692" s="202">
        <v>0.6</v>
      </c>
      <c r="AE2692" s="147">
        <v>11880.75</v>
      </c>
      <c r="AF2692" s="182"/>
      <c r="AH2692" s="34" t="s">
        <v>60</v>
      </c>
    </row>
    <row r="2693" s="114" customFormat="1" ht="72" spans="1:34">
      <c r="A2693" s="37">
        <v>7</v>
      </c>
      <c r="B2693" s="37" t="s">
        <v>58</v>
      </c>
      <c r="C2693" s="37" t="s">
        <v>6995</v>
      </c>
      <c r="D2693" s="34" t="s">
        <v>61</v>
      </c>
      <c r="E2693" s="163" t="s">
        <v>3785</v>
      </c>
      <c r="F2693" s="163" t="s">
        <v>232</v>
      </c>
      <c r="G2693" s="34" t="s">
        <v>120</v>
      </c>
      <c r="H2693" s="166" t="s">
        <v>6996</v>
      </c>
      <c r="I2693" s="163" t="s">
        <v>6997</v>
      </c>
      <c r="J2693" s="163" t="s">
        <v>6997</v>
      </c>
      <c r="K2693" s="163" t="s">
        <v>6998</v>
      </c>
      <c r="L2693" s="163" t="s">
        <v>6999</v>
      </c>
      <c r="M2693" s="167">
        <v>46013</v>
      </c>
      <c r="N2693" s="167">
        <v>46014</v>
      </c>
      <c r="O2693" s="167">
        <v>46378</v>
      </c>
      <c r="P2693" s="163">
        <v>145.2</v>
      </c>
      <c r="Q2693" s="174">
        <v>1500</v>
      </c>
      <c r="R2693" s="175">
        <v>0.1</v>
      </c>
      <c r="S2693" s="176">
        <v>150</v>
      </c>
      <c r="T2693" s="164">
        <v>21780</v>
      </c>
      <c r="U2693" s="164">
        <v>7623</v>
      </c>
      <c r="V2693" s="171">
        <v>0.35</v>
      </c>
      <c r="W2693" s="164">
        <v>3267</v>
      </c>
      <c r="X2693" s="160">
        <v>0.15</v>
      </c>
      <c r="Y2693" s="164">
        <v>3267</v>
      </c>
      <c r="Z2693" s="177">
        <v>0.15</v>
      </c>
      <c r="AA2693" s="164" t="s">
        <v>7000</v>
      </c>
      <c r="AB2693" s="160">
        <v>0</v>
      </c>
      <c r="AC2693" s="164">
        <v>10890</v>
      </c>
      <c r="AD2693" s="202">
        <v>0.5</v>
      </c>
      <c r="AE2693" s="147">
        <v>7623</v>
      </c>
      <c r="AF2693" s="203" t="s">
        <v>2903</v>
      </c>
      <c r="AH2693" s="34" t="s">
        <v>61</v>
      </c>
    </row>
    <row r="2694" s="114" customFormat="1" ht="60" spans="1:34">
      <c r="A2694" s="37">
        <v>8</v>
      </c>
      <c r="B2694" s="37" t="s">
        <v>58</v>
      </c>
      <c r="C2694" s="37" t="s">
        <v>6995</v>
      </c>
      <c r="D2694" s="34" t="s">
        <v>61</v>
      </c>
      <c r="E2694" s="163" t="s">
        <v>3785</v>
      </c>
      <c r="F2694" s="163" t="s">
        <v>342</v>
      </c>
      <c r="G2694" s="34" t="s">
        <v>120</v>
      </c>
      <c r="H2694" s="166" t="s">
        <v>7001</v>
      </c>
      <c r="I2694" s="163" t="s">
        <v>7002</v>
      </c>
      <c r="J2694" s="163" t="s">
        <v>7002</v>
      </c>
      <c r="K2694" s="163" t="s">
        <v>7003</v>
      </c>
      <c r="L2694" s="163" t="s">
        <v>7004</v>
      </c>
      <c r="M2694" s="167">
        <v>46017</v>
      </c>
      <c r="N2694" s="167">
        <v>46021</v>
      </c>
      <c r="O2694" s="167">
        <v>46385</v>
      </c>
      <c r="P2694" s="163">
        <v>49.99</v>
      </c>
      <c r="Q2694" s="174">
        <v>1500</v>
      </c>
      <c r="R2694" s="175">
        <v>0.1</v>
      </c>
      <c r="S2694" s="176">
        <v>150</v>
      </c>
      <c r="T2694" s="164">
        <v>7498.5</v>
      </c>
      <c r="U2694" s="164">
        <v>2624.48</v>
      </c>
      <c r="V2694" s="171">
        <v>0.35</v>
      </c>
      <c r="W2694" s="164">
        <v>1124.77</v>
      </c>
      <c r="X2694" s="160">
        <v>0.15</v>
      </c>
      <c r="Y2694" s="164">
        <v>1124.77</v>
      </c>
      <c r="Z2694" s="177">
        <v>0.15</v>
      </c>
      <c r="AA2694" s="164" t="s">
        <v>7000</v>
      </c>
      <c r="AB2694" s="160">
        <v>0</v>
      </c>
      <c r="AC2694" s="164">
        <v>3749.25</v>
      </c>
      <c r="AD2694" s="202">
        <v>0.5</v>
      </c>
      <c r="AE2694" s="147">
        <v>2624.48</v>
      </c>
      <c r="AF2694" s="203" t="s">
        <v>2903</v>
      </c>
      <c r="AH2694" s="34" t="s">
        <v>61</v>
      </c>
    </row>
    <row r="2695" s="114" customFormat="1" ht="84" spans="1:34">
      <c r="A2695" s="37">
        <v>9</v>
      </c>
      <c r="B2695" s="37" t="s">
        <v>58</v>
      </c>
      <c r="C2695" s="37" t="s">
        <v>6995</v>
      </c>
      <c r="D2695" s="34" t="s">
        <v>61</v>
      </c>
      <c r="E2695" s="163" t="s">
        <v>3785</v>
      </c>
      <c r="F2695" s="163" t="s">
        <v>7005</v>
      </c>
      <c r="G2695" s="34" t="s">
        <v>120</v>
      </c>
      <c r="H2695" s="166" t="s">
        <v>7006</v>
      </c>
      <c r="I2695" s="163" t="s">
        <v>7007</v>
      </c>
      <c r="J2695" s="163" t="s">
        <v>7007</v>
      </c>
      <c r="K2695" s="163" t="s">
        <v>7008</v>
      </c>
      <c r="L2695" s="163" t="s">
        <v>7009</v>
      </c>
      <c r="M2695" s="167">
        <v>46020</v>
      </c>
      <c r="N2695" s="167">
        <v>46021</v>
      </c>
      <c r="O2695" s="167">
        <v>46385</v>
      </c>
      <c r="P2695" s="163">
        <v>47.89</v>
      </c>
      <c r="Q2695" s="174">
        <v>1500</v>
      </c>
      <c r="R2695" s="175">
        <v>0.1</v>
      </c>
      <c r="S2695" s="176">
        <v>150</v>
      </c>
      <c r="T2695" s="164">
        <v>7183.5</v>
      </c>
      <c r="U2695" s="164">
        <v>2514.23</v>
      </c>
      <c r="V2695" s="171">
        <v>0.35</v>
      </c>
      <c r="W2695" s="164">
        <v>1077.52</v>
      </c>
      <c r="X2695" s="160">
        <v>0.15</v>
      </c>
      <c r="Y2695" s="164">
        <v>1077.52</v>
      </c>
      <c r="Z2695" s="177">
        <v>0.15</v>
      </c>
      <c r="AA2695" s="164" t="s">
        <v>7000</v>
      </c>
      <c r="AB2695" s="160">
        <v>0</v>
      </c>
      <c r="AC2695" s="164">
        <v>3591.75</v>
      </c>
      <c r="AD2695" s="202">
        <v>0.5</v>
      </c>
      <c r="AE2695" s="147">
        <v>2514.23</v>
      </c>
      <c r="AF2695" s="203" t="s">
        <v>2903</v>
      </c>
      <c r="AH2695" s="34" t="s">
        <v>61</v>
      </c>
    </row>
    <row r="2696" s="114" customFormat="1" ht="60" spans="1:34">
      <c r="A2696" s="37">
        <v>10</v>
      </c>
      <c r="B2696" s="37" t="s">
        <v>58</v>
      </c>
      <c r="C2696" s="37" t="s">
        <v>6995</v>
      </c>
      <c r="D2696" s="34" t="s">
        <v>61</v>
      </c>
      <c r="E2696" s="163" t="s">
        <v>3785</v>
      </c>
      <c r="F2696" s="163" t="s">
        <v>402</v>
      </c>
      <c r="G2696" s="34" t="s">
        <v>120</v>
      </c>
      <c r="H2696" s="166" t="s">
        <v>7010</v>
      </c>
      <c r="I2696" s="163" t="s">
        <v>7011</v>
      </c>
      <c r="J2696" s="163" t="s">
        <v>7011</v>
      </c>
      <c r="K2696" s="163" t="s">
        <v>7012</v>
      </c>
      <c r="L2696" s="163" t="s">
        <v>7013</v>
      </c>
      <c r="M2696" s="167">
        <v>46020</v>
      </c>
      <c r="N2696" s="167">
        <v>46021</v>
      </c>
      <c r="O2696" s="167">
        <v>46385</v>
      </c>
      <c r="P2696" s="163">
        <v>273.13</v>
      </c>
      <c r="Q2696" s="174">
        <v>1500</v>
      </c>
      <c r="R2696" s="175">
        <v>0.1</v>
      </c>
      <c r="S2696" s="176">
        <v>150</v>
      </c>
      <c r="T2696" s="164">
        <v>40969.5</v>
      </c>
      <c r="U2696" s="164">
        <v>14339.33</v>
      </c>
      <c r="V2696" s="171">
        <v>0.35</v>
      </c>
      <c r="W2696" s="164">
        <v>6145.42</v>
      </c>
      <c r="X2696" s="160">
        <v>0.15</v>
      </c>
      <c r="Y2696" s="164">
        <v>6145.42</v>
      </c>
      <c r="Z2696" s="177">
        <v>0.15</v>
      </c>
      <c r="AA2696" s="164" t="s">
        <v>7000</v>
      </c>
      <c r="AB2696" s="160">
        <v>0</v>
      </c>
      <c r="AC2696" s="164">
        <v>20484.75</v>
      </c>
      <c r="AD2696" s="202">
        <v>0.5</v>
      </c>
      <c r="AE2696" s="147">
        <v>14339.33</v>
      </c>
      <c r="AF2696" s="203" t="s">
        <v>2903</v>
      </c>
      <c r="AH2696" s="34" t="s">
        <v>61</v>
      </c>
    </row>
    <row r="2697" s="114" customFormat="1" ht="60" spans="1:34">
      <c r="A2697" s="37">
        <v>11</v>
      </c>
      <c r="B2697" s="37" t="s">
        <v>58</v>
      </c>
      <c r="C2697" s="37" t="s">
        <v>6995</v>
      </c>
      <c r="D2697" s="34" t="s">
        <v>61</v>
      </c>
      <c r="E2697" s="163" t="s">
        <v>3785</v>
      </c>
      <c r="F2697" s="163" t="s">
        <v>7014</v>
      </c>
      <c r="G2697" s="34" t="s">
        <v>120</v>
      </c>
      <c r="H2697" s="166" t="s">
        <v>7015</v>
      </c>
      <c r="I2697" s="163" t="s">
        <v>7016</v>
      </c>
      <c r="J2697" s="163" t="s">
        <v>7016</v>
      </c>
      <c r="K2697" s="163" t="s">
        <v>7017</v>
      </c>
      <c r="L2697" s="163" t="s">
        <v>7018</v>
      </c>
      <c r="M2697" s="167">
        <v>46021</v>
      </c>
      <c r="N2697" s="167">
        <v>46022</v>
      </c>
      <c r="O2697" s="167">
        <v>46386</v>
      </c>
      <c r="P2697" s="163">
        <v>156.57</v>
      </c>
      <c r="Q2697" s="174">
        <v>1500</v>
      </c>
      <c r="R2697" s="175">
        <v>0.1</v>
      </c>
      <c r="S2697" s="176">
        <v>150</v>
      </c>
      <c r="T2697" s="164">
        <v>23485.5</v>
      </c>
      <c r="U2697" s="164">
        <v>8219.93</v>
      </c>
      <c r="V2697" s="171">
        <v>0.35</v>
      </c>
      <c r="W2697" s="164">
        <v>3522.82</v>
      </c>
      <c r="X2697" s="160">
        <v>0.15</v>
      </c>
      <c r="Y2697" s="164">
        <v>3522.82</v>
      </c>
      <c r="Z2697" s="177">
        <v>0.15</v>
      </c>
      <c r="AA2697" s="164" t="s">
        <v>7000</v>
      </c>
      <c r="AB2697" s="160">
        <v>0</v>
      </c>
      <c r="AC2697" s="164">
        <v>11742.75</v>
      </c>
      <c r="AD2697" s="202">
        <v>0.5</v>
      </c>
      <c r="AE2697" s="147">
        <v>8219.93</v>
      </c>
      <c r="AF2697" s="203" t="s">
        <v>2903</v>
      </c>
      <c r="AH2697" s="34" t="s">
        <v>61</v>
      </c>
    </row>
    <row r="2698" s="114" customFormat="1" ht="60" spans="1:34">
      <c r="A2698" s="37">
        <v>12</v>
      </c>
      <c r="B2698" s="37" t="s">
        <v>58</v>
      </c>
      <c r="C2698" s="37" t="s">
        <v>6995</v>
      </c>
      <c r="D2698" s="34" t="s">
        <v>61</v>
      </c>
      <c r="E2698" s="163" t="s">
        <v>3785</v>
      </c>
      <c r="F2698" s="163" t="s">
        <v>342</v>
      </c>
      <c r="G2698" s="34" t="s">
        <v>120</v>
      </c>
      <c r="H2698" s="166" t="s">
        <v>7019</v>
      </c>
      <c r="I2698" s="163" t="s">
        <v>7020</v>
      </c>
      <c r="J2698" s="163" t="s">
        <v>7020</v>
      </c>
      <c r="K2698" s="163" t="s">
        <v>7021</v>
      </c>
      <c r="L2698" s="163" t="s">
        <v>7022</v>
      </c>
      <c r="M2698" s="167">
        <v>46021</v>
      </c>
      <c r="N2698" s="167">
        <v>46022</v>
      </c>
      <c r="O2698" s="167">
        <v>46386</v>
      </c>
      <c r="P2698" s="163">
        <v>52.12</v>
      </c>
      <c r="Q2698" s="174">
        <v>1500</v>
      </c>
      <c r="R2698" s="175">
        <v>0.1</v>
      </c>
      <c r="S2698" s="176">
        <v>150</v>
      </c>
      <c r="T2698" s="164">
        <v>7818</v>
      </c>
      <c r="U2698" s="164">
        <v>2736.3</v>
      </c>
      <c r="V2698" s="171">
        <v>0.35</v>
      </c>
      <c r="W2698" s="164">
        <v>1172.7</v>
      </c>
      <c r="X2698" s="160">
        <v>0.15</v>
      </c>
      <c r="Y2698" s="164">
        <v>1172.7</v>
      </c>
      <c r="Z2698" s="177">
        <v>0.15</v>
      </c>
      <c r="AA2698" s="164" t="s">
        <v>7000</v>
      </c>
      <c r="AB2698" s="160">
        <v>0</v>
      </c>
      <c r="AC2698" s="164">
        <v>3909</v>
      </c>
      <c r="AD2698" s="202">
        <v>0.5</v>
      </c>
      <c r="AE2698" s="147">
        <v>2736.3</v>
      </c>
      <c r="AF2698" s="203" t="s">
        <v>2903</v>
      </c>
      <c r="AH2698" s="34" t="s">
        <v>61</v>
      </c>
    </row>
    <row r="2699" s="114" customFormat="1" ht="96" spans="1:34">
      <c r="A2699" s="37">
        <v>13</v>
      </c>
      <c r="B2699" s="37" t="s">
        <v>58</v>
      </c>
      <c r="C2699" s="37" t="s">
        <v>6995</v>
      </c>
      <c r="D2699" s="34" t="s">
        <v>61</v>
      </c>
      <c r="E2699" s="163" t="s">
        <v>3785</v>
      </c>
      <c r="F2699" s="163" t="s">
        <v>7023</v>
      </c>
      <c r="G2699" s="34" t="s">
        <v>120</v>
      </c>
      <c r="H2699" s="166" t="s">
        <v>7024</v>
      </c>
      <c r="I2699" s="163" t="s">
        <v>7025</v>
      </c>
      <c r="J2699" s="163" t="s">
        <v>7025</v>
      </c>
      <c r="K2699" s="163" t="s">
        <v>7026</v>
      </c>
      <c r="L2699" s="163" t="s">
        <v>7027</v>
      </c>
      <c r="M2699" s="167">
        <v>46021</v>
      </c>
      <c r="N2699" s="167">
        <v>46022</v>
      </c>
      <c r="O2699" s="167">
        <v>46386</v>
      </c>
      <c r="P2699" s="163">
        <v>154.84</v>
      </c>
      <c r="Q2699" s="174">
        <v>1500</v>
      </c>
      <c r="R2699" s="175">
        <v>0.1</v>
      </c>
      <c r="S2699" s="176">
        <v>150</v>
      </c>
      <c r="T2699" s="164">
        <v>23226</v>
      </c>
      <c r="U2699" s="164">
        <v>8129.1</v>
      </c>
      <c r="V2699" s="171">
        <v>0.35</v>
      </c>
      <c r="W2699" s="164">
        <v>3483.9</v>
      </c>
      <c r="X2699" s="160">
        <v>0.15</v>
      </c>
      <c r="Y2699" s="164">
        <v>3483.9</v>
      </c>
      <c r="Z2699" s="177">
        <v>0.15</v>
      </c>
      <c r="AA2699" s="164" t="s">
        <v>7000</v>
      </c>
      <c r="AB2699" s="160">
        <v>0</v>
      </c>
      <c r="AC2699" s="164">
        <v>11613</v>
      </c>
      <c r="AD2699" s="202">
        <v>0.5</v>
      </c>
      <c r="AE2699" s="147">
        <v>8129.1</v>
      </c>
      <c r="AF2699" s="203" t="s">
        <v>2903</v>
      </c>
      <c r="AH2699" s="34" t="s">
        <v>61</v>
      </c>
    </row>
    <row r="2700" s="114" customFormat="1" ht="48" spans="1:34">
      <c r="A2700" s="37">
        <v>18</v>
      </c>
      <c r="B2700" s="37" t="s">
        <v>58</v>
      </c>
      <c r="C2700" s="37" t="s">
        <v>7028</v>
      </c>
      <c r="D2700" s="34" t="s">
        <v>62</v>
      </c>
      <c r="E2700" s="163" t="s">
        <v>2315</v>
      </c>
      <c r="F2700" s="163"/>
      <c r="G2700" s="34" t="s">
        <v>114</v>
      </c>
      <c r="H2700" s="166" t="s">
        <v>7029</v>
      </c>
      <c r="I2700" s="163" t="s">
        <v>7030</v>
      </c>
      <c r="J2700" s="163" t="s">
        <v>7030</v>
      </c>
      <c r="K2700" s="163" t="s">
        <v>7031</v>
      </c>
      <c r="L2700" s="163" t="s">
        <v>7032</v>
      </c>
      <c r="M2700" s="167">
        <v>45958</v>
      </c>
      <c r="N2700" s="167">
        <v>45959</v>
      </c>
      <c r="O2700" s="167">
        <v>46109</v>
      </c>
      <c r="P2700" s="163">
        <v>1000</v>
      </c>
      <c r="Q2700" s="163">
        <v>2179.2</v>
      </c>
      <c r="R2700" s="175">
        <v>0.12</v>
      </c>
      <c r="S2700" s="176">
        <v>261.504</v>
      </c>
      <c r="T2700" s="164">
        <v>261504</v>
      </c>
      <c r="U2700" s="164">
        <v>13075.2</v>
      </c>
      <c r="V2700" s="164">
        <v>0.05</v>
      </c>
      <c r="W2700" s="164">
        <v>0</v>
      </c>
      <c r="X2700" s="160">
        <v>0</v>
      </c>
      <c r="Y2700" s="164">
        <v>0</v>
      </c>
      <c r="Z2700" s="177">
        <v>0</v>
      </c>
      <c r="AA2700" s="164">
        <v>0</v>
      </c>
      <c r="AB2700" s="160">
        <v>0</v>
      </c>
      <c r="AC2700" s="164">
        <v>248428.8</v>
      </c>
      <c r="AD2700" s="180">
        <v>0.95</v>
      </c>
      <c r="AE2700" s="147">
        <v>13075.2</v>
      </c>
      <c r="AF2700" s="203"/>
      <c r="AH2700" s="34" t="s">
        <v>62</v>
      </c>
    </row>
    <row r="2701" s="114" customFormat="1" ht="48" spans="1:34">
      <c r="A2701" s="37">
        <v>19</v>
      </c>
      <c r="B2701" s="37" t="s">
        <v>58</v>
      </c>
      <c r="C2701" s="37" t="s">
        <v>7028</v>
      </c>
      <c r="D2701" s="34" t="s">
        <v>62</v>
      </c>
      <c r="E2701" s="163" t="s">
        <v>2315</v>
      </c>
      <c r="F2701" s="163"/>
      <c r="G2701" s="34" t="s">
        <v>114</v>
      </c>
      <c r="H2701" s="166" t="s">
        <v>7033</v>
      </c>
      <c r="I2701" s="163" t="s">
        <v>7034</v>
      </c>
      <c r="J2701" s="163" t="s">
        <v>7034</v>
      </c>
      <c r="K2701" s="163" t="s">
        <v>7035</v>
      </c>
      <c r="L2701" s="163" t="s">
        <v>7036</v>
      </c>
      <c r="M2701" s="167">
        <v>46016</v>
      </c>
      <c r="N2701" s="167">
        <v>46021</v>
      </c>
      <c r="O2701" s="167">
        <v>46110</v>
      </c>
      <c r="P2701" s="163">
        <v>15000</v>
      </c>
      <c r="Q2701" s="163">
        <v>1800</v>
      </c>
      <c r="R2701" s="175">
        <v>0.12</v>
      </c>
      <c r="S2701" s="176">
        <v>216</v>
      </c>
      <c r="T2701" s="164">
        <v>3240000</v>
      </c>
      <c r="U2701" s="164">
        <v>162000</v>
      </c>
      <c r="V2701" s="164">
        <v>0.05</v>
      </c>
      <c r="W2701" s="164">
        <v>0</v>
      </c>
      <c r="X2701" s="160">
        <v>0</v>
      </c>
      <c r="Y2701" s="164">
        <v>0</v>
      </c>
      <c r="Z2701" s="177">
        <v>0</v>
      </c>
      <c r="AA2701" s="164">
        <v>0</v>
      </c>
      <c r="AB2701" s="160">
        <v>0</v>
      </c>
      <c r="AC2701" s="164">
        <v>3078000</v>
      </c>
      <c r="AD2701" s="180">
        <v>0.95</v>
      </c>
      <c r="AE2701" s="147">
        <v>162000</v>
      </c>
      <c r="AF2701" s="182"/>
      <c r="AH2701" s="34" t="s">
        <v>62</v>
      </c>
    </row>
    <row r="2702" s="114" customFormat="1" ht="48" spans="1:34">
      <c r="A2702" s="37">
        <v>1</v>
      </c>
      <c r="B2702" s="37" t="s">
        <v>63</v>
      </c>
      <c r="C2702" s="37" t="s">
        <v>7037</v>
      </c>
      <c r="D2702" s="34" t="s">
        <v>64</v>
      </c>
      <c r="E2702" s="34" t="s">
        <v>7038</v>
      </c>
      <c r="F2702" s="34" t="s">
        <v>7038</v>
      </c>
      <c r="G2702" s="34" t="s">
        <v>117</v>
      </c>
      <c r="H2702" s="385" t="s">
        <v>7039</v>
      </c>
      <c r="I2702" s="34" t="s">
        <v>7040</v>
      </c>
      <c r="J2702" s="34" t="s">
        <v>7040</v>
      </c>
      <c r="K2702" s="163" t="s">
        <v>7041</v>
      </c>
      <c r="L2702" s="163" t="s">
        <v>7041</v>
      </c>
      <c r="M2702" s="252">
        <v>46020</v>
      </c>
      <c r="N2702" s="252" t="s">
        <v>7042</v>
      </c>
      <c r="O2702" s="252">
        <v>46384</v>
      </c>
      <c r="P2702" s="163">
        <v>160000</v>
      </c>
      <c r="Q2702" s="163">
        <v>25</v>
      </c>
      <c r="R2702" s="91">
        <v>0.06</v>
      </c>
      <c r="S2702" s="176">
        <v>1.5</v>
      </c>
      <c r="T2702" s="164">
        <v>240000</v>
      </c>
      <c r="U2702" s="194">
        <v>84000</v>
      </c>
      <c r="V2702" s="164">
        <v>0.35</v>
      </c>
      <c r="W2702" s="164">
        <v>48000</v>
      </c>
      <c r="X2702" s="160">
        <v>0.2</v>
      </c>
      <c r="Y2702" s="164">
        <v>24000</v>
      </c>
      <c r="Z2702" s="177">
        <v>0.1</v>
      </c>
      <c r="AA2702" s="164">
        <v>24000</v>
      </c>
      <c r="AB2702" s="160">
        <v>0.1</v>
      </c>
      <c r="AC2702" s="164">
        <v>108000</v>
      </c>
      <c r="AD2702" s="202">
        <v>0.45</v>
      </c>
      <c r="AE2702" s="147">
        <v>84000</v>
      </c>
      <c r="AF2702" s="203"/>
      <c r="AG2702" s="114" t="e">
        <f>VLOOKUP(H:H,#REF!,2,0)</f>
        <v>#REF!</v>
      </c>
      <c r="AH2702" s="34" t="s">
        <v>64</v>
      </c>
    </row>
    <row r="2703" s="114" customFormat="1" ht="36" spans="1:34">
      <c r="A2703" s="37">
        <v>2</v>
      </c>
      <c r="B2703" s="37" t="s">
        <v>63</v>
      </c>
      <c r="C2703" s="37" t="s">
        <v>7037</v>
      </c>
      <c r="D2703" s="34" t="s">
        <v>66</v>
      </c>
      <c r="E2703" s="34" t="s">
        <v>7038</v>
      </c>
      <c r="F2703" s="34" t="s">
        <v>7038</v>
      </c>
      <c r="G2703" s="34" t="s">
        <v>117</v>
      </c>
      <c r="H2703" s="34" t="s">
        <v>7043</v>
      </c>
      <c r="I2703" s="34" t="s">
        <v>7044</v>
      </c>
      <c r="J2703" s="34" t="s">
        <v>7044</v>
      </c>
      <c r="K2703" s="163" t="s">
        <v>7045</v>
      </c>
      <c r="L2703" s="163" t="s">
        <v>7045</v>
      </c>
      <c r="M2703" s="252">
        <v>45990</v>
      </c>
      <c r="N2703" s="252" t="s">
        <v>1479</v>
      </c>
      <c r="O2703" s="252">
        <v>46355</v>
      </c>
      <c r="P2703" s="163">
        <v>3550</v>
      </c>
      <c r="Q2703" s="163">
        <v>260</v>
      </c>
      <c r="R2703" s="91">
        <v>0.06</v>
      </c>
      <c r="S2703" s="176">
        <v>15.6</v>
      </c>
      <c r="T2703" s="164">
        <v>55380</v>
      </c>
      <c r="U2703" s="194">
        <v>19383</v>
      </c>
      <c r="V2703" s="164">
        <v>0.35</v>
      </c>
      <c r="W2703" s="164">
        <v>11076</v>
      </c>
      <c r="X2703" s="160">
        <v>0.2</v>
      </c>
      <c r="Y2703" s="164">
        <v>5538</v>
      </c>
      <c r="Z2703" s="177">
        <v>0.1</v>
      </c>
      <c r="AA2703" s="164">
        <v>5538</v>
      </c>
      <c r="AB2703" s="160">
        <v>0.1</v>
      </c>
      <c r="AC2703" s="164">
        <v>24921</v>
      </c>
      <c r="AD2703" s="202">
        <v>0.45</v>
      </c>
      <c r="AE2703" s="147">
        <v>19383</v>
      </c>
      <c r="AF2703" s="182"/>
      <c r="AG2703" s="114" t="e">
        <f>VLOOKUP(H:H,#REF!,2,0)</f>
        <v>#REF!</v>
      </c>
      <c r="AH2703" s="34" t="s">
        <v>66</v>
      </c>
    </row>
    <row r="2704" s="114" customFormat="1" ht="36" spans="1:34">
      <c r="A2704" s="37">
        <v>3</v>
      </c>
      <c r="B2704" s="37" t="s">
        <v>63</v>
      </c>
      <c r="C2704" s="37" t="s">
        <v>7037</v>
      </c>
      <c r="D2704" s="34" t="s">
        <v>64</v>
      </c>
      <c r="E2704" s="34" t="s">
        <v>7038</v>
      </c>
      <c r="F2704" s="34" t="s">
        <v>7038</v>
      </c>
      <c r="G2704" s="34" t="s">
        <v>117</v>
      </c>
      <c r="H2704" s="34" t="s">
        <v>7046</v>
      </c>
      <c r="I2704" s="34" t="s">
        <v>7044</v>
      </c>
      <c r="J2704" s="34" t="s">
        <v>7044</v>
      </c>
      <c r="K2704" s="163" t="s">
        <v>7045</v>
      </c>
      <c r="L2704" s="163" t="s">
        <v>7045</v>
      </c>
      <c r="M2704" s="252">
        <v>45990</v>
      </c>
      <c r="N2704" s="252" t="s">
        <v>1479</v>
      </c>
      <c r="O2704" s="252">
        <v>46171</v>
      </c>
      <c r="P2704" s="163">
        <v>19770000</v>
      </c>
      <c r="Q2704" s="163">
        <v>0.32</v>
      </c>
      <c r="R2704" s="91">
        <v>0.06</v>
      </c>
      <c r="S2704" s="253">
        <v>0.0192</v>
      </c>
      <c r="T2704" s="164">
        <v>379584</v>
      </c>
      <c r="U2704" s="194">
        <v>132854.4</v>
      </c>
      <c r="V2704" s="164">
        <v>0.35</v>
      </c>
      <c r="W2704" s="164">
        <v>75916.8</v>
      </c>
      <c r="X2704" s="160">
        <v>0.2</v>
      </c>
      <c r="Y2704" s="164">
        <v>37958.4</v>
      </c>
      <c r="Z2704" s="177">
        <v>0.1</v>
      </c>
      <c r="AA2704" s="164">
        <v>37958.4</v>
      </c>
      <c r="AB2704" s="160">
        <v>0.1</v>
      </c>
      <c r="AC2704" s="164">
        <v>170812.8</v>
      </c>
      <c r="AD2704" s="202">
        <v>0.45</v>
      </c>
      <c r="AE2704" s="147">
        <v>132854.4</v>
      </c>
      <c r="AF2704" s="182"/>
      <c r="AG2704" s="114" t="e">
        <f>VLOOKUP(H:H,#REF!,2,0)</f>
        <v>#REF!</v>
      </c>
      <c r="AH2704" s="34" t="s">
        <v>64</v>
      </c>
    </row>
    <row r="2705" s="114" customFormat="1" ht="48" spans="1:34">
      <c r="A2705" s="37">
        <v>4</v>
      </c>
      <c r="B2705" s="37" t="s">
        <v>63</v>
      </c>
      <c r="C2705" s="37" t="s">
        <v>7037</v>
      </c>
      <c r="D2705" s="34" t="s">
        <v>66</v>
      </c>
      <c r="E2705" s="34" t="s">
        <v>7038</v>
      </c>
      <c r="F2705" s="34" t="s">
        <v>7038</v>
      </c>
      <c r="G2705" s="34" t="s">
        <v>117</v>
      </c>
      <c r="H2705" s="34" t="s">
        <v>7047</v>
      </c>
      <c r="I2705" s="34" t="s">
        <v>7048</v>
      </c>
      <c r="J2705" s="34" t="s">
        <v>7048</v>
      </c>
      <c r="K2705" s="163" t="s">
        <v>7049</v>
      </c>
      <c r="L2705" s="163" t="s">
        <v>7049</v>
      </c>
      <c r="M2705" s="252">
        <v>45990</v>
      </c>
      <c r="N2705" s="252" t="s">
        <v>1479</v>
      </c>
      <c r="O2705" s="252">
        <v>46355</v>
      </c>
      <c r="P2705" s="163">
        <v>7533</v>
      </c>
      <c r="Q2705" s="163">
        <v>155</v>
      </c>
      <c r="R2705" s="91">
        <v>0.06</v>
      </c>
      <c r="S2705" s="176">
        <v>9.3</v>
      </c>
      <c r="T2705" s="164">
        <v>70056.9</v>
      </c>
      <c r="U2705" s="194">
        <v>24519.92</v>
      </c>
      <c r="V2705" s="164">
        <v>0.35</v>
      </c>
      <c r="W2705" s="164">
        <v>14011.38</v>
      </c>
      <c r="X2705" s="160">
        <v>0.2</v>
      </c>
      <c r="Y2705" s="164">
        <v>7005.69</v>
      </c>
      <c r="Z2705" s="177">
        <v>0.1</v>
      </c>
      <c r="AA2705" s="164">
        <v>7005.69</v>
      </c>
      <c r="AB2705" s="160">
        <v>0.1</v>
      </c>
      <c r="AC2705" s="164">
        <v>31525.6</v>
      </c>
      <c r="AD2705" s="202">
        <v>0.45</v>
      </c>
      <c r="AE2705" s="147">
        <v>24519.92</v>
      </c>
      <c r="AF2705" s="201"/>
      <c r="AG2705" s="114" t="e">
        <f>VLOOKUP(H:H,#REF!,2,0)</f>
        <v>#REF!</v>
      </c>
      <c r="AH2705" s="34" t="s">
        <v>66</v>
      </c>
    </row>
    <row r="2706" s="114" customFormat="1" ht="48" spans="1:34">
      <c r="A2706" s="37">
        <v>5</v>
      </c>
      <c r="B2706" s="37" t="s">
        <v>63</v>
      </c>
      <c r="C2706" s="37" t="s">
        <v>7037</v>
      </c>
      <c r="D2706" s="34" t="s">
        <v>66</v>
      </c>
      <c r="E2706" s="34" t="s">
        <v>7038</v>
      </c>
      <c r="F2706" s="34" t="s">
        <v>7038</v>
      </c>
      <c r="G2706" s="34" t="s">
        <v>117</v>
      </c>
      <c r="H2706" s="34" t="s">
        <v>7050</v>
      </c>
      <c r="I2706" s="34" t="s">
        <v>7051</v>
      </c>
      <c r="J2706" s="34" t="s">
        <v>7051</v>
      </c>
      <c r="K2706" s="163" t="s">
        <v>7049</v>
      </c>
      <c r="L2706" s="163" t="s">
        <v>7049</v>
      </c>
      <c r="M2706" s="252">
        <v>45960</v>
      </c>
      <c r="N2706" s="252" t="s">
        <v>1447</v>
      </c>
      <c r="O2706" s="252">
        <v>46325</v>
      </c>
      <c r="P2706" s="163">
        <v>5000</v>
      </c>
      <c r="Q2706" s="163">
        <v>155</v>
      </c>
      <c r="R2706" s="91">
        <v>0.06</v>
      </c>
      <c r="S2706" s="176">
        <v>9.3</v>
      </c>
      <c r="T2706" s="164">
        <v>46500</v>
      </c>
      <c r="U2706" s="194">
        <v>16275</v>
      </c>
      <c r="V2706" s="164">
        <v>0.35</v>
      </c>
      <c r="W2706" s="164">
        <v>9300</v>
      </c>
      <c r="X2706" s="160">
        <v>0.2</v>
      </c>
      <c r="Y2706" s="164">
        <v>4650</v>
      </c>
      <c r="Z2706" s="177">
        <v>0.1</v>
      </c>
      <c r="AA2706" s="164">
        <v>4650</v>
      </c>
      <c r="AB2706" s="160">
        <v>0.1</v>
      </c>
      <c r="AC2706" s="164">
        <v>20925</v>
      </c>
      <c r="AD2706" s="202">
        <v>0.45</v>
      </c>
      <c r="AE2706" s="147">
        <v>16275</v>
      </c>
      <c r="AF2706" s="201"/>
      <c r="AG2706" s="114" t="e">
        <f>VLOOKUP(H:H,#REF!,2,0)</f>
        <v>#REF!</v>
      </c>
      <c r="AH2706" s="34" t="s">
        <v>66</v>
      </c>
    </row>
    <row r="2707" s="114" customFormat="1" ht="48" spans="1:34">
      <c r="A2707" s="37">
        <v>6</v>
      </c>
      <c r="B2707" s="37" t="s">
        <v>63</v>
      </c>
      <c r="C2707" s="37" t="s">
        <v>7037</v>
      </c>
      <c r="D2707" s="34" t="s">
        <v>64</v>
      </c>
      <c r="E2707" s="34" t="s">
        <v>7038</v>
      </c>
      <c r="F2707" s="34" t="s">
        <v>7038</v>
      </c>
      <c r="G2707" s="34" t="s">
        <v>117</v>
      </c>
      <c r="H2707" s="34" t="s">
        <v>7052</v>
      </c>
      <c r="I2707" s="34" t="s">
        <v>7051</v>
      </c>
      <c r="J2707" s="34" t="s">
        <v>7051</v>
      </c>
      <c r="K2707" s="163" t="s">
        <v>7049</v>
      </c>
      <c r="L2707" s="163" t="s">
        <v>7049</v>
      </c>
      <c r="M2707" s="252">
        <v>45916</v>
      </c>
      <c r="N2707" s="252" t="s">
        <v>6488</v>
      </c>
      <c r="O2707" s="252">
        <v>46098</v>
      </c>
      <c r="P2707" s="163">
        <v>7480000</v>
      </c>
      <c r="Q2707" s="163">
        <v>0.3</v>
      </c>
      <c r="R2707" s="91">
        <v>0.06</v>
      </c>
      <c r="S2707" s="253">
        <v>0.018</v>
      </c>
      <c r="T2707" s="164">
        <v>134640</v>
      </c>
      <c r="U2707" s="194">
        <v>47124</v>
      </c>
      <c r="V2707" s="164">
        <v>0.35</v>
      </c>
      <c r="W2707" s="164">
        <v>26928</v>
      </c>
      <c r="X2707" s="160">
        <v>0.2</v>
      </c>
      <c r="Y2707" s="164">
        <v>13464</v>
      </c>
      <c r="Z2707" s="177">
        <v>0.1</v>
      </c>
      <c r="AA2707" s="164">
        <v>13464</v>
      </c>
      <c r="AB2707" s="160">
        <v>0.1</v>
      </c>
      <c r="AC2707" s="164">
        <v>60588</v>
      </c>
      <c r="AD2707" s="202">
        <v>0.45</v>
      </c>
      <c r="AE2707" s="147">
        <v>47124</v>
      </c>
      <c r="AF2707" s="201"/>
      <c r="AG2707" s="114" t="e">
        <f>VLOOKUP(H:H,#REF!,2,0)</f>
        <v>#REF!</v>
      </c>
      <c r="AH2707" s="34" t="s">
        <v>64</v>
      </c>
    </row>
    <row r="2708" s="114" customFormat="1" ht="48" spans="1:34">
      <c r="A2708" s="37">
        <v>7</v>
      </c>
      <c r="B2708" s="37" t="s">
        <v>63</v>
      </c>
      <c r="C2708" s="37" t="s">
        <v>7037</v>
      </c>
      <c r="D2708" s="34" t="s">
        <v>64</v>
      </c>
      <c r="E2708" s="34" t="s">
        <v>7038</v>
      </c>
      <c r="F2708" s="34" t="s">
        <v>7038</v>
      </c>
      <c r="G2708" s="34" t="s">
        <v>117</v>
      </c>
      <c r="H2708" s="34" t="s">
        <v>7053</v>
      </c>
      <c r="I2708" s="34" t="s">
        <v>7044</v>
      </c>
      <c r="J2708" s="34" t="s">
        <v>7044</v>
      </c>
      <c r="K2708" s="163" t="s">
        <v>7054</v>
      </c>
      <c r="L2708" s="163" t="s">
        <v>7054</v>
      </c>
      <c r="M2708" s="252">
        <v>45839</v>
      </c>
      <c r="N2708" s="252" t="s">
        <v>7055</v>
      </c>
      <c r="O2708" s="252">
        <v>46204</v>
      </c>
      <c r="P2708" s="163">
        <v>17000000</v>
      </c>
      <c r="Q2708" s="163">
        <v>0.9</v>
      </c>
      <c r="R2708" s="91">
        <v>0.06</v>
      </c>
      <c r="S2708" s="253">
        <v>0.054</v>
      </c>
      <c r="T2708" s="164">
        <v>918000</v>
      </c>
      <c r="U2708" s="194">
        <v>321300</v>
      </c>
      <c r="V2708" s="164">
        <v>0.35</v>
      </c>
      <c r="W2708" s="164">
        <v>183600</v>
      </c>
      <c r="X2708" s="160">
        <v>0.2</v>
      </c>
      <c r="Y2708" s="164">
        <v>91800</v>
      </c>
      <c r="Z2708" s="177">
        <v>0.1</v>
      </c>
      <c r="AA2708" s="164">
        <v>91800</v>
      </c>
      <c r="AB2708" s="160">
        <v>0.1</v>
      </c>
      <c r="AC2708" s="164">
        <v>413100</v>
      </c>
      <c r="AD2708" s="202">
        <v>0.45</v>
      </c>
      <c r="AE2708" s="147">
        <v>321300</v>
      </c>
      <c r="AF2708" s="201"/>
      <c r="AG2708" s="114" t="e">
        <f>VLOOKUP(H:H,#REF!,2,0)</f>
        <v>#REF!</v>
      </c>
      <c r="AH2708" s="34" t="s">
        <v>64</v>
      </c>
    </row>
    <row r="2709" s="114" customFormat="1" ht="48" spans="1:34">
      <c r="A2709" s="37">
        <v>8</v>
      </c>
      <c r="B2709" s="37" t="s">
        <v>63</v>
      </c>
      <c r="C2709" s="37" t="s">
        <v>7037</v>
      </c>
      <c r="D2709" s="34" t="s">
        <v>64</v>
      </c>
      <c r="E2709" s="34" t="s">
        <v>7038</v>
      </c>
      <c r="F2709" s="34" t="s">
        <v>7038</v>
      </c>
      <c r="G2709" s="34" t="s">
        <v>117</v>
      </c>
      <c r="H2709" s="385" t="s">
        <v>7056</v>
      </c>
      <c r="I2709" s="34" t="s">
        <v>7051</v>
      </c>
      <c r="J2709" s="34" t="s">
        <v>7051</v>
      </c>
      <c r="K2709" s="163" t="s">
        <v>7049</v>
      </c>
      <c r="L2709" s="163" t="s">
        <v>7049</v>
      </c>
      <c r="M2709" s="252">
        <v>45836</v>
      </c>
      <c r="N2709" s="252" t="s">
        <v>5607</v>
      </c>
      <c r="O2709" s="252">
        <v>46050</v>
      </c>
      <c r="P2709" s="163">
        <v>3860000</v>
      </c>
      <c r="Q2709" s="163">
        <v>0.8</v>
      </c>
      <c r="R2709" s="91">
        <v>0.06</v>
      </c>
      <c r="S2709" s="253">
        <v>0.048</v>
      </c>
      <c r="T2709" s="164">
        <v>185280</v>
      </c>
      <c r="U2709" s="194">
        <v>64848</v>
      </c>
      <c r="V2709" s="164">
        <v>0.35</v>
      </c>
      <c r="W2709" s="164">
        <v>37056</v>
      </c>
      <c r="X2709" s="160">
        <v>0.2</v>
      </c>
      <c r="Y2709" s="164">
        <v>18528</v>
      </c>
      <c r="Z2709" s="177">
        <v>0.1</v>
      </c>
      <c r="AA2709" s="164">
        <v>18528</v>
      </c>
      <c r="AB2709" s="160">
        <v>0.1</v>
      </c>
      <c r="AC2709" s="164">
        <v>83376</v>
      </c>
      <c r="AD2709" s="202">
        <v>0.45</v>
      </c>
      <c r="AE2709" s="147">
        <v>64848</v>
      </c>
      <c r="AF2709" s="201"/>
      <c r="AG2709" s="114" t="e">
        <f>VLOOKUP(H:H,#REF!,2,0)</f>
        <v>#REF!</v>
      </c>
      <c r="AH2709" s="34" t="s">
        <v>64</v>
      </c>
    </row>
    <row r="2710" s="114" customFormat="1" ht="48" spans="1:34">
      <c r="A2710" s="37">
        <v>9</v>
      </c>
      <c r="B2710" s="37" t="s">
        <v>63</v>
      </c>
      <c r="C2710" s="37" t="s">
        <v>7037</v>
      </c>
      <c r="D2710" s="34" t="s">
        <v>64</v>
      </c>
      <c r="E2710" s="34" t="s">
        <v>7038</v>
      </c>
      <c r="F2710" s="34" t="s">
        <v>7038</v>
      </c>
      <c r="G2710" s="34" t="s">
        <v>117</v>
      </c>
      <c r="H2710" s="34" t="s">
        <v>7057</v>
      </c>
      <c r="I2710" s="34" t="s">
        <v>7051</v>
      </c>
      <c r="J2710" s="34" t="s">
        <v>7051</v>
      </c>
      <c r="K2710" s="163" t="s">
        <v>7049</v>
      </c>
      <c r="L2710" s="163" t="s">
        <v>7049</v>
      </c>
      <c r="M2710" s="252">
        <v>45836</v>
      </c>
      <c r="N2710" s="252" t="s">
        <v>5607</v>
      </c>
      <c r="O2710" s="252">
        <v>46050</v>
      </c>
      <c r="P2710" s="163">
        <v>22300000</v>
      </c>
      <c r="Q2710" s="163">
        <v>0.48</v>
      </c>
      <c r="R2710" s="91">
        <v>0.06</v>
      </c>
      <c r="S2710" s="253">
        <v>0.0288</v>
      </c>
      <c r="T2710" s="164">
        <v>642240</v>
      </c>
      <c r="U2710" s="194">
        <v>224784</v>
      </c>
      <c r="V2710" s="164">
        <v>0.35</v>
      </c>
      <c r="W2710" s="164">
        <v>128448</v>
      </c>
      <c r="X2710" s="160">
        <v>0.2</v>
      </c>
      <c r="Y2710" s="164">
        <v>64224</v>
      </c>
      <c r="Z2710" s="177">
        <v>0.1</v>
      </c>
      <c r="AA2710" s="164">
        <v>64224</v>
      </c>
      <c r="AB2710" s="160">
        <v>0.1</v>
      </c>
      <c r="AC2710" s="164">
        <v>289008</v>
      </c>
      <c r="AD2710" s="202">
        <v>0.45</v>
      </c>
      <c r="AE2710" s="147">
        <v>224784</v>
      </c>
      <c r="AF2710" s="201"/>
      <c r="AG2710" s="114" t="e">
        <f>VLOOKUP(H:H,#REF!,2,0)</f>
        <v>#REF!</v>
      </c>
      <c r="AH2710" s="34" t="s">
        <v>64</v>
      </c>
    </row>
    <row r="2711" s="114" customFormat="1" ht="48" spans="1:34">
      <c r="A2711" s="37">
        <v>10</v>
      </c>
      <c r="B2711" s="37" t="s">
        <v>63</v>
      </c>
      <c r="C2711" s="37" t="s">
        <v>7037</v>
      </c>
      <c r="D2711" s="34" t="s">
        <v>64</v>
      </c>
      <c r="E2711" s="34" t="s">
        <v>7038</v>
      </c>
      <c r="F2711" s="34" t="s">
        <v>7038</v>
      </c>
      <c r="G2711" s="34" t="s">
        <v>117</v>
      </c>
      <c r="H2711" s="34" t="s">
        <v>7058</v>
      </c>
      <c r="I2711" s="34" t="s">
        <v>7048</v>
      </c>
      <c r="J2711" s="34" t="s">
        <v>7048</v>
      </c>
      <c r="K2711" s="163" t="s">
        <v>7049</v>
      </c>
      <c r="L2711" s="163" t="s">
        <v>7049</v>
      </c>
      <c r="M2711" s="252">
        <v>45836</v>
      </c>
      <c r="N2711" s="252" t="s">
        <v>5607</v>
      </c>
      <c r="O2711" s="252">
        <v>46050</v>
      </c>
      <c r="P2711" s="163">
        <v>11000000</v>
      </c>
      <c r="Q2711" s="163">
        <v>0.64</v>
      </c>
      <c r="R2711" s="91">
        <v>0.06</v>
      </c>
      <c r="S2711" s="253">
        <v>0.0384</v>
      </c>
      <c r="T2711" s="164">
        <v>422400</v>
      </c>
      <c r="U2711" s="194">
        <v>147840</v>
      </c>
      <c r="V2711" s="164">
        <v>0.35</v>
      </c>
      <c r="W2711" s="164">
        <v>84480</v>
      </c>
      <c r="X2711" s="160">
        <v>0.2</v>
      </c>
      <c r="Y2711" s="164">
        <v>42240</v>
      </c>
      <c r="Z2711" s="177">
        <v>0.1</v>
      </c>
      <c r="AA2711" s="164">
        <v>42240</v>
      </c>
      <c r="AB2711" s="160">
        <v>0.1</v>
      </c>
      <c r="AC2711" s="164">
        <v>190080</v>
      </c>
      <c r="AD2711" s="202">
        <v>0.45</v>
      </c>
      <c r="AE2711" s="147">
        <v>147840</v>
      </c>
      <c r="AF2711" s="201"/>
      <c r="AG2711" s="114" t="e">
        <f>VLOOKUP(H:H,#REF!,2,0)</f>
        <v>#REF!</v>
      </c>
      <c r="AH2711" s="34" t="s">
        <v>64</v>
      </c>
    </row>
    <row r="2712" s="114" customFormat="1" ht="48" spans="1:34">
      <c r="A2712" s="37">
        <v>11</v>
      </c>
      <c r="B2712" s="37" t="s">
        <v>63</v>
      </c>
      <c r="C2712" s="37" t="s">
        <v>7037</v>
      </c>
      <c r="D2712" s="34" t="s">
        <v>64</v>
      </c>
      <c r="E2712" s="34" t="s">
        <v>7038</v>
      </c>
      <c r="F2712" s="34" t="s">
        <v>7038</v>
      </c>
      <c r="G2712" s="34" t="s">
        <v>117</v>
      </c>
      <c r="H2712" s="34" t="s">
        <v>7059</v>
      </c>
      <c r="I2712" s="34" t="s">
        <v>7051</v>
      </c>
      <c r="J2712" s="34" t="s">
        <v>7051</v>
      </c>
      <c r="K2712" s="163" t="s">
        <v>7049</v>
      </c>
      <c r="L2712" s="163" t="s">
        <v>7049</v>
      </c>
      <c r="M2712" s="252">
        <v>45836</v>
      </c>
      <c r="N2712" s="252" t="s">
        <v>5607</v>
      </c>
      <c r="O2712" s="252">
        <v>46050</v>
      </c>
      <c r="P2712" s="163">
        <v>11900000</v>
      </c>
      <c r="Q2712" s="163">
        <v>0.64</v>
      </c>
      <c r="R2712" s="91">
        <v>0.06</v>
      </c>
      <c r="S2712" s="253">
        <v>0.0384</v>
      </c>
      <c r="T2712" s="164">
        <v>456960</v>
      </c>
      <c r="U2712" s="194">
        <v>159936</v>
      </c>
      <c r="V2712" s="164">
        <v>0.35</v>
      </c>
      <c r="W2712" s="164">
        <v>91392</v>
      </c>
      <c r="X2712" s="160">
        <v>0.2</v>
      </c>
      <c r="Y2712" s="164">
        <v>45696</v>
      </c>
      <c r="Z2712" s="177">
        <v>0.1</v>
      </c>
      <c r="AA2712" s="164">
        <v>45696</v>
      </c>
      <c r="AB2712" s="160">
        <v>0.1</v>
      </c>
      <c r="AC2712" s="164">
        <v>205632</v>
      </c>
      <c r="AD2712" s="202">
        <v>0.45</v>
      </c>
      <c r="AE2712" s="147">
        <v>159936</v>
      </c>
      <c r="AF2712" s="201"/>
      <c r="AG2712" s="114" t="e">
        <f>VLOOKUP(H:H,#REF!,2,0)</f>
        <v>#REF!</v>
      </c>
      <c r="AH2712" s="34" t="s">
        <v>64</v>
      </c>
    </row>
    <row r="2713" s="114" customFormat="1" ht="48" spans="1:34">
      <c r="A2713" s="37">
        <v>12</v>
      </c>
      <c r="B2713" s="37" t="s">
        <v>63</v>
      </c>
      <c r="C2713" s="37" t="s">
        <v>7037</v>
      </c>
      <c r="D2713" s="34" t="s">
        <v>66</v>
      </c>
      <c r="E2713" s="34" t="s">
        <v>7038</v>
      </c>
      <c r="F2713" s="34" t="s">
        <v>7038</v>
      </c>
      <c r="G2713" s="34" t="s">
        <v>117</v>
      </c>
      <c r="H2713" s="34" t="s">
        <v>7060</v>
      </c>
      <c r="I2713" s="34" t="s">
        <v>7051</v>
      </c>
      <c r="J2713" s="34" t="s">
        <v>7051</v>
      </c>
      <c r="K2713" s="163" t="s">
        <v>7049</v>
      </c>
      <c r="L2713" s="163" t="s">
        <v>7049</v>
      </c>
      <c r="M2713" s="252">
        <v>45832</v>
      </c>
      <c r="N2713" s="252" t="s">
        <v>2489</v>
      </c>
      <c r="O2713" s="252">
        <v>46197</v>
      </c>
      <c r="P2713" s="163">
        <v>10000</v>
      </c>
      <c r="Q2713" s="163">
        <v>200</v>
      </c>
      <c r="R2713" s="91">
        <v>0.06</v>
      </c>
      <c r="S2713" s="176">
        <v>12</v>
      </c>
      <c r="T2713" s="164">
        <v>120000</v>
      </c>
      <c r="U2713" s="194">
        <v>42000</v>
      </c>
      <c r="V2713" s="164">
        <v>0.35</v>
      </c>
      <c r="W2713" s="164">
        <v>24000</v>
      </c>
      <c r="X2713" s="160">
        <v>0.2</v>
      </c>
      <c r="Y2713" s="164">
        <v>12000</v>
      </c>
      <c r="Z2713" s="177">
        <v>0.1</v>
      </c>
      <c r="AA2713" s="164">
        <v>12000</v>
      </c>
      <c r="AB2713" s="160">
        <v>0.1</v>
      </c>
      <c r="AC2713" s="164">
        <v>54000</v>
      </c>
      <c r="AD2713" s="202">
        <v>0.45</v>
      </c>
      <c r="AE2713" s="147">
        <v>42000</v>
      </c>
      <c r="AF2713" s="201"/>
      <c r="AG2713" s="114" t="e">
        <f>VLOOKUP(H:H,#REF!,2,0)</f>
        <v>#REF!</v>
      </c>
      <c r="AH2713" s="34" t="s">
        <v>66</v>
      </c>
    </row>
    <row r="2714" s="114" customFormat="1" ht="48" spans="1:34">
      <c r="A2714" s="37">
        <v>13</v>
      </c>
      <c r="B2714" s="37" t="s">
        <v>63</v>
      </c>
      <c r="C2714" s="37" t="s">
        <v>7037</v>
      </c>
      <c r="D2714" s="34" t="s">
        <v>64</v>
      </c>
      <c r="E2714" s="34" t="s">
        <v>7038</v>
      </c>
      <c r="F2714" s="34" t="s">
        <v>7038</v>
      </c>
      <c r="G2714" s="34" t="s">
        <v>117</v>
      </c>
      <c r="H2714" s="34" t="s">
        <v>7061</v>
      </c>
      <c r="I2714" s="34" t="s">
        <v>7048</v>
      </c>
      <c r="J2714" s="34" t="s">
        <v>7048</v>
      </c>
      <c r="K2714" s="163" t="s">
        <v>7049</v>
      </c>
      <c r="L2714" s="163" t="s">
        <v>7049</v>
      </c>
      <c r="M2714" s="252">
        <v>45820</v>
      </c>
      <c r="N2714" s="252" t="s">
        <v>1436</v>
      </c>
      <c r="O2714" s="252">
        <v>46050</v>
      </c>
      <c r="P2714" s="163">
        <v>8000000</v>
      </c>
      <c r="Q2714" s="163">
        <v>1.2</v>
      </c>
      <c r="R2714" s="91">
        <v>0.06</v>
      </c>
      <c r="S2714" s="253">
        <v>0.072</v>
      </c>
      <c r="T2714" s="164">
        <v>576000</v>
      </c>
      <c r="U2714" s="194">
        <v>201600</v>
      </c>
      <c r="V2714" s="164">
        <v>0.35</v>
      </c>
      <c r="W2714" s="164">
        <v>115200</v>
      </c>
      <c r="X2714" s="160">
        <v>0.2</v>
      </c>
      <c r="Y2714" s="164">
        <v>57600</v>
      </c>
      <c r="Z2714" s="177">
        <v>0.1</v>
      </c>
      <c r="AA2714" s="164">
        <v>57600</v>
      </c>
      <c r="AB2714" s="160">
        <v>0.1</v>
      </c>
      <c r="AC2714" s="164">
        <v>259200</v>
      </c>
      <c r="AD2714" s="202">
        <v>0.45</v>
      </c>
      <c r="AE2714" s="147">
        <v>201600</v>
      </c>
      <c r="AF2714" s="201"/>
      <c r="AG2714" s="114" t="e">
        <f>VLOOKUP(H:H,#REF!,2,0)</f>
        <v>#REF!</v>
      </c>
      <c r="AH2714" s="34" t="s">
        <v>64</v>
      </c>
    </row>
    <row r="2715" s="114" customFormat="1" ht="36" spans="1:34">
      <c r="A2715" s="37">
        <v>1</v>
      </c>
      <c r="B2715" s="37" t="s">
        <v>68</v>
      </c>
      <c r="C2715" s="37" t="s">
        <v>7062</v>
      </c>
      <c r="D2715" s="34" t="s">
        <v>69</v>
      </c>
      <c r="E2715" s="163" t="s">
        <v>3763</v>
      </c>
      <c r="F2715" s="163"/>
      <c r="G2715" s="34" t="s">
        <v>114</v>
      </c>
      <c r="H2715" s="166" t="s">
        <v>7063</v>
      </c>
      <c r="I2715" s="163" t="s">
        <v>7064</v>
      </c>
      <c r="J2715" s="163" t="s">
        <v>7064</v>
      </c>
      <c r="K2715" s="163" t="s">
        <v>7065</v>
      </c>
      <c r="L2715" s="163" t="s">
        <v>7065</v>
      </c>
      <c r="M2715" s="167">
        <v>46000</v>
      </c>
      <c r="N2715" s="167">
        <v>46002</v>
      </c>
      <c r="O2715" s="167">
        <v>46081</v>
      </c>
      <c r="P2715" s="163">
        <v>103</v>
      </c>
      <c r="Q2715" s="174">
        <v>3000</v>
      </c>
      <c r="R2715" s="175">
        <v>0.07</v>
      </c>
      <c r="S2715" s="176">
        <v>210</v>
      </c>
      <c r="T2715" s="164">
        <v>21630</v>
      </c>
      <c r="U2715" s="164">
        <v>7570.5</v>
      </c>
      <c r="V2715" s="164">
        <v>0.35</v>
      </c>
      <c r="W2715" s="164">
        <v>5407.5</v>
      </c>
      <c r="X2715" s="160">
        <v>0.25</v>
      </c>
      <c r="Y2715" s="164">
        <v>1514.1</v>
      </c>
      <c r="Z2715" s="177">
        <v>0.07</v>
      </c>
      <c r="AA2715" s="164">
        <v>3893.4</v>
      </c>
      <c r="AB2715" s="160">
        <v>0.18</v>
      </c>
      <c r="AC2715" s="254">
        <v>8652</v>
      </c>
      <c r="AD2715" s="202">
        <v>0.4</v>
      </c>
      <c r="AE2715" s="147">
        <v>7570.5</v>
      </c>
      <c r="AF2715" s="203"/>
      <c r="AH2715" s="34" t="s">
        <v>69</v>
      </c>
    </row>
    <row r="2716" s="114" customFormat="1" ht="36" spans="1:34">
      <c r="A2716" s="37">
        <v>2</v>
      </c>
      <c r="B2716" s="37" t="s">
        <v>68</v>
      </c>
      <c r="C2716" s="37" t="s">
        <v>7062</v>
      </c>
      <c r="D2716" s="34" t="s">
        <v>69</v>
      </c>
      <c r="E2716" s="163" t="s">
        <v>3763</v>
      </c>
      <c r="F2716" s="163"/>
      <c r="G2716" s="34" t="s">
        <v>114</v>
      </c>
      <c r="H2716" s="166" t="s">
        <v>7066</v>
      </c>
      <c r="I2716" s="163" t="s">
        <v>7067</v>
      </c>
      <c r="J2716" s="163" t="s">
        <v>7067</v>
      </c>
      <c r="K2716" s="163" t="s">
        <v>7068</v>
      </c>
      <c r="L2716" s="163" t="s">
        <v>7068</v>
      </c>
      <c r="M2716" s="167">
        <v>46000</v>
      </c>
      <c r="N2716" s="167">
        <v>46002</v>
      </c>
      <c r="O2716" s="167">
        <v>46081</v>
      </c>
      <c r="P2716" s="163">
        <v>71</v>
      </c>
      <c r="Q2716" s="174">
        <v>3000</v>
      </c>
      <c r="R2716" s="175">
        <v>0.07</v>
      </c>
      <c r="S2716" s="176">
        <v>210</v>
      </c>
      <c r="T2716" s="164">
        <v>14910</v>
      </c>
      <c r="U2716" s="164">
        <v>5218.5</v>
      </c>
      <c r="V2716" s="164">
        <v>0.35</v>
      </c>
      <c r="W2716" s="164">
        <v>3727.5</v>
      </c>
      <c r="X2716" s="160">
        <v>0.25</v>
      </c>
      <c r="Y2716" s="164">
        <v>1043.7</v>
      </c>
      <c r="Z2716" s="177">
        <v>0.07</v>
      </c>
      <c r="AA2716" s="164">
        <v>2683.8</v>
      </c>
      <c r="AB2716" s="160">
        <v>0.18</v>
      </c>
      <c r="AC2716" s="254">
        <v>5964</v>
      </c>
      <c r="AD2716" s="202">
        <v>0.4</v>
      </c>
      <c r="AE2716" s="147">
        <v>5218.5</v>
      </c>
      <c r="AF2716" s="203"/>
      <c r="AH2716" s="34" t="s">
        <v>69</v>
      </c>
    </row>
    <row r="2717" s="114" customFormat="1" ht="36" spans="1:34">
      <c r="A2717" s="37">
        <v>3</v>
      </c>
      <c r="B2717" s="37" t="s">
        <v>68</v>
      </c>
      <c r="C2717" s="37" t="s">
        <v>7062</v>
      </c>
      <c r="D2717" s="34" t="s">
        <v>69</v>
      </c>
      <c r="E2717" s="163" t="s">
        <v>3763</v>
      </c>
      <c r="F2717" s="163"/>
      <c r="G2717" s="34" t="s">
        <v>114</v>
      </c>
      <c r="H2717" s="166" t="s">
        <v>7069</v>
      </c>
      <c r="I2717" s="163" t="s">
        <v>7070</v>
      </c>
      <c r="J2717" s="163" t="s">
        <v>7070</v>
      </c>
      <c r="K2717" s="163" t="s">
        <v>7071</v>
      </c>
      <c r="L2717" s="163" t="s">
        <v>7071</v>
      </c>
      <c r="M2717" s="167">
        <v>46000</v>
      </c>
      <c r="N2717" s="167">
        <v>46002</v>
      </c>
      <c r="O2717" s="167">
        <v>46081</v>
      </c>
      <c r="P2717" s="163">
        <v>380</v>
      </c>
      <c r="Q2717" s="174">
        <v>3000</v>
      </c>
      <c r="R2717" s="175">
        <v>0.07</v>
      </c>
      <c r="S2717" s="176">
        <v>210</v>
      </c>
      <c r="T2717" s="164">
        <v>79800</v>
      </c>
      <c r="U2717" s="164">
        <v>27930</v>
      </c>
      <c r="V2717" s="164">
        <v>0.35</v>
      </c>
      <c r="W2717" s="164">
        <v>19950</v>
      </c>
      <c r="X2717" s="160">
        <v>0.25</v>
      </c>
      <c r="Y2717" s="164">
        <v>5586</v>
      </c>
      <c r="Z2717" s="177">
        <v>0.07</v>
      </c>
      <c r="AA2717" s="164">
        <v>14364</v>
      </c>
      <c r="AB2717" s="160">
        <v>0.18</v>
      </c>
      <c r="AC2717" s="254">
        <v>31920</v>
      </c>
      <c r="AD2717" s="202">
        <v>0.4</v>
      </c>
      <c r="AE2717" s="147">
        <v>27930</v>
      </c>
      <c r="AF2717" s="203"/>
      <c r="AH2717" s="34" t="s">
        <v>69</v>
      </c>
    </row>
    <row r="2718" s="114" customFormat="1" ht="36" spans="1:34">
      <c r="A2718" s="37">
        <v>4</v>
      </c>
      <c r="B2718" s="37" t="s">
        <v>68</v>
      </c>
      <c r="C2718" s="37" t="s">
        <v>7062</v>
      </c>
      <c r="D2718" s="34" t="s">
        <v>69</v>
      </c>
      <c r="E2718" s="163" t="s">
        <v>3763</v>
      </c>
      <c r="F2718" s="163"/>
      <c r="G2718" s="34" t="s">
        <v>114</v>
      </c>
      <c r="H2718" s="166" t="s">
        <v>7072</v>
      </c>
      <c r="I2718" s="163" t="s">
        <v>7073</v>
      </c>
      <c r="J2718" s="163" t="s">
        <v>7073</v>
      </c>
      <c r="K2718" s="163" t="s">
        <v>7074</v>
      </c>
      <c r="L2718" s="163" t="s">
        <v>7074</v>
      </c>
      <c r="M2718" s="167">
        <v>46000</v>
      </c>
      <c r="N2718" s="167">
        <v>46002</v>
      </c>
      <c r="O2718" s="167">
        <v>46081</v>
      </c>
      <c r="P2718" s="163">
        <v>100</v>
      </c>
      <c r="Q2718" s="174">
        <v>3000</v>
      </c>
      <c r="R2718" s="175">
        <v>0.07</v>
      </c>
      <c r="S2718" s="176">
        <v>210</v>
      </c>
      <c r="T2718" s="164">
        <v>21000</v>
      </c>
      <c r="U2718" s="164">
        <v>7350</v>
      </c>
      <c r="V2718" s="164">
        <v>0.35</v>
      </c>
      <c r="W2718" s="164">
        <v>5250</v>
      </c>
      <c r="X2718" s="160">
        <v>0.25</v>
      </c>
      <c r="Y2718" s="164">
        <v>1470</v>
      </c>
      <c r="Z2718" s="177">
        <v>0.07</v>
      </c>
      <c r="AA2718" s="164">
        <v>3780</v>
      </c>
      <c r="AB2718" s="160">
        <v>0.18</v>
      </c>
      <c r="AC2718" s="254">
        <v>8400</v>
      </c>
      <c r="AD2718" s="202">
        <v>0.4</v>
      </c>
      <c r="AE2718" s="147">
        <v>7350</v>
      </c>
      <c r="AF2718" s="203"/>
      <c r="AH2718" s="34" t="s">
        <v>69</v>
      </c>
    </row>
    <row r="2719" s="114" customFormat="1" ht="48" spans="1:34">
      <c r="A2719" s="37">
        <v>5</v>
      </c>
      <c r="B2719" s="37" t="s">
        <v>68</v>
      </c>
      <c r="C2719" s="37" t="s">
        <v>7062</v>
      </c>
      <c r="D2719" s="34" t="s">
        <v>69</v>
      </c>
      <c r="E2719" s="163" t="s">
        <v>3763</v>
      </c>
      <c r="F2719" s="163"/>
      <c r="G2719" s="34" t="s">
        <v>114</v>
      </c>
      <c r="H2719" s="166" t="s">
        <v>7075</v>
      </c>
      <c r="I2719" s="163" t="s">
        <v>7076</v>
      </c>
      <c r="J2719" s="163" t="s">
        <v>7076</v>
      </c>
      <c r="K2719" s="163" t="s">
        <v>7077</v>
      </c>
      <c r="L2719" s="163" t="s">
        <v>7077</v>
      </c>
      <c r="M2719" s="167">
        <v>46000</v>
      </c>
      <c r="N2719" s="167">
        <v>46002</v>
      </c>
      <c r="O2719" s="167">
        <v>46081</v>
      </c>
      <c r="P2719" s="163">
        <v>160</v>
      </c>
      <c r="Q2719" s="174">
        <v>3000</v>
      </c>
      <c r="R2719" s="175">
        <v>0.07</v>
      </c>
      <c r="S2719" s="176">
        <v>210</v>
      </c>
      <c r="T2719" s="164">
        <v>33600</v>
      </c>
      <c r="U2719" s="164">
        <v>11760</v>
      </c>
      <c r="V2719" s="164">
        <v>0.35</v>
      </c>
      <c r="W2719" s="164">
        <v>8400</v>
      </c>
      <c r="X2719" s="160">
        <v>0.25</v>
      </c>
      <c r="Y2719" s="164">
        <v>2352</v>
      </c>
      <c r="Z2719" s="177">
        <v>0.07</v>
      </c>
      <c r="AA2719" s="164">
        <v>6048</v>
      </c>
      <c r="AB2719" s="160">
        <v>0.18</v>
      </c>
      <c r="AC2719" s="254">
        <v>13440</v>
      </c>
      <c r="AD2719" s="202">
        <v>0.4</v>
      </c>
      <c r="AE2719" s="147">
        <v>11760</v>
      </c>
      <c r="AF2719" s="203"/>
      <c r="AH2719" s="34" t="s">
        <v>69</v>
      </c>
    </row>
    <row r="2720" s="114" customFormat="1" ht="36" spans="1:34">
      <c r="A2720" s="37">
        <v>6</v>
      </c>
      <c r="B2720" s="37" t="s">
        <v>68</v>
      </c>
      <c r="C2720" s="37" t="s">
        <v>7062</v>
      </c>
      <c r="D2720" s="34" t="s">
        <v>69</v>
      </c>
      <c r="E2720" s="163" t="s">
        <v>3763</v>
      </c>
      <c r="F2720" s="163"/>
      <c r="G2720" s="34" t="s">
        <v>114</v>
      </c>
      <c r="H2720" s="166" t="s">
        <v>7078</v>
      </c>
      <c r="I2720" s="163" t="s">
        <v>7079</v>
      </c>
      <c r="J2720" s="163" t="s">
        <v>7079</v>
      </c>
      <c r="K2720" s="163" t="s">
        <v>7080</v>
      </c>
      <c r="L2720" s="163" t="s">
        <v>7080</v>
      </c>
      <c r="M2720" s="167">
        <v>46000</v>
      </c>
      <c r="N2720" s="167">
        <v>46002</v>
      </c>
      <c r="O2720" s="167">
        <v>46081</v>
      </c>
      <c r="P2720" s="163">
        <v>200</v>
      </c>
      <c r="Q2720" s="174">
        <v>3000</v>
      </c>
      <c r="R2720" s="175">
        <v>0.07</v>
      </c>
      <c r="S2720" s="176">
        <v>210</v>
      </c>
      <c r="T2720" s="164">
        <v>42000</v>
      </c>
      <c r="U2720" s="164">
        <v>14700</v>
      </c>
      <c r="V2720" s="164">
        <v>0.35</v>
      </c>
      <c r="W2720" s="164">
        <v>10500</v>
      </c>
      <c r="X2720" s="160">
        <v>0.25</v>
      </c>
      <c r="Y2720" s="164">
        <v>2940</v>
      </c>
      <c r="Z2720" s="177">
        <v>0.07</v>
      </c>
      <c r="AA2720" s="164">
        <v>7560</v>
      </c>
      <c r="AB2720" s="160">
        <v>0.18</v>
      </c>
      <c r="AC2720" s="254">
        <v>16800</v>
      </c>
      <c r="AD2720" s="202">
        <v>0.4</v>
      </c>
      <c r="AE2720" s="147">
        <v>14700</v>
      </c>
      <c r="AF2720" s="203"/>
      <c r="AH2720" s="34" t="s">
        <v>69</v>
      </c>
    </row>
    <row r="2721" s="114" customFormat="1" ht="48" spans="1:34">
      <c r="A2721" s="37">
        <v>7</v>
      </c>
      <c r="B2721" s="37" t="s">
        <v>68</v>
      </c>
      <c r="C2721" s="37" t="s">
        <v>7062</v>
      </c>
      <c r="D2721" s="34" t="s">
        <v>69</v>
      </c>
      <c r="E2721" s="163" t="s">
        <v>3763</v>
      </c>
      <c r="F2721" s="163"/>
      <c r="G2721" s="34" t="s">
        <v>114</v>
      </c>
      <c r="H2721" s="166" t="s">
        <v>7081</v>
      </c>
      <c r="I2721" s="163" t="s">
        <v>7082</v>
      </c>
      <c r="J2721" s="163" t="s">
        <v>7082</v>
      </c>
      <c r="K2721" s="163" t="s">
        <v>7083</v>
      </c>
      <c r="L2721" s="163" t="s">
        <v>7083</v>
      </c>
      <c r="M2721" s="167">
        <v>46000</v>
      </c>
      <c r="N2721" s="167">
        <v>46002</v>
      </c>
      <c r="O2721" s="167">
        <v>46081</v>
      </c>
      <c r="P2721" s="163">
        <v>197</v>
      </c>
      <c r="Q2721" s="174">
        <v>3000</v>
      </c>
      <c r="R2721" s="175">
        <v>0.07</v>
      </c>
      <c r="S2721" s="176">
        <v>210</v>
      </c>
      <c r="T2721" s="164">
        <v>41370</v>
      </c>
      <c r="U2721" s="164">
        <v>14479.5</v>
      </c>
      <c r="V2721" s="164">
        <v>0.35</v>
      </c>
      <c r="W2721" s="164">
        <v>10342.5</v>
      </c>
      <c r="X2721" s="160">
        <v>0.25</v>
      </c>
      <c r="Y2721" s="164">
        <v>2895.9</v>
      </c>
      <c r="Z2721" s="177">
        <v>0.07</v>
      </c>
      <c r="AA2721" s="164">
        <v>7446.6</v>
      </c>
      <c r="AB2721" s="160">
        <v>0.18</v>
      </c>
      <c r="AC2721" s="254">
        <v>16548</v>
      </c>
      <c r="AD2721" s="202">
        <v>0.4</v>
      </c>
      <c r="AE2721" s="147">
        <v>14479.5</v>
      </c>
      <c r="AF2721" s="203"/>
      <c r="AH2721" s="34" t="s">
        <v>69</v>
      </c>
    </row>
    <row r="2722" s="114" customFormat="1" ht="48" spans="1:34">
      <c r="A2722" s="37">
        <v>8</v>
      </c>
      <c r="B2722" s="37" t="s">
        <v>68</v>
      </c>
      <c r="C2722" s="37" t="s">
        <v>7062</v>
      </c>
      <c r="D2722" s="34" t="s">
        <v>69</v>
      </c>
      <c r="E2722" s="163" t="s">
        <v>3763</v>
      </c>
      <c r="F2722" s="163"/>
      <c r="G2722" s="34" t="s">
        <v>114</v>
      </c>
      <c r="H2722" s="166" t="s">
        <v>7084</v>
      </c>
      <c r="I2722" s="163" t="s">
        <v>7085</v>
      </c>
      <c r="J2722" s="163" t="s">
        <v>7085</v>
      </c>
      <c r="K2722" s="163" t="s">
        <v>7086</v>
      </c>
      <c r="L2722" s="163" t="s">
        <v>7086</v>
      </c>
      <c r="M2722" s="167">
        <v>46000</v>
      </c>
      <c r="N2722" s="167">
        <v>46002</v>
      </c>
      <c r="O2722" s="167">
        <v>46081</v>
      </c>
      <c r="P2722" s="163">
        <v>590</v>
      </c>
      <c r="Q2722" s="174">
        <v>3000</v>
      </c>
      <c r="R2722" s="175">
        <v>0.07</v>
      </c>
      <c r="S2722" s="176">
        <v>210</v>
      </c>
      <c r="T2722" s="164">
        <v>123900</v>
      </c>
      <c r="U2722" s="164">
        <v>43365</v>
      </c>
      <c r="V2722" s="164">
        <v>0.35</v>
      </c>
      <c r="W2722" s="164">
        <v>30975</v>
      </c>
      <c r="X2722" s="160">
        <v>0.25</v>
      </c>
      <c r="Y2722" s="164">
        <v>8673</v>
      </c>
      <c r="Z2722" s="177">
        <v>0.07</v>
      </c>
      <c r="AA2722" s="164">
        <v>22302</v>
      </c>
      <c r="AB2722" s="160">
        <v>0.18</v>
      </c>
      <c r="AC2722" s="254">
        <v>49560</v>
      </c>
      <c r="AD2722" s="202">
        <v>0.4</v>
      </c>
      <c r="AE2722" s="147">
        <v>43365</v>
      </c>
      <c r="AF2722" s="203"/>
      <c r="AH2722" s="34" t="s">
        <v>69</v>
      </c>
    </row>
    <row r="2723" s="114" customFormat="1" ht="36" spans="1:34">
      <c r="A2723" s="37">
        <v>9</v>
      </c>
      <c r="B2723" s="37" t="s">
        <v>68</v>
      </c>
      <c r="C2723" s="37" t="s">
        <v>7062</v>
      </c>
      <c r="D2723" s="34" t="s">
        <v>69</v>
      </c>
      <c r="E2723" s="163" t="s">
        <v>3763</v>
      </c>
      <c r="F2723" s="163"/>
      <c r="G2723" s="34" t="s">
        <v>114</v>
      </c>
      <c r="H2723" s="166" t="s">
        <v>7087</v>
      </c>
      <c r="I2723" s="163" t="s">
        <v>7088</v>
      </c>
      <c r="J2723" s="163" t="s">
        <v>7088</v>
      </c>
      <c r="K2723" s="163" t="s">
        <v>7089</v>
      </c>
      <c r="L2723" s="163" t="s">
        <v>7089</v>
      </c>
      <c r="M2723" s="167">
        <v>46000</v>
      </c>
      <c r="N2723" s="167">
        <v>46002</v>
      </c>
      <c r="O2723" s="167">
        <v>46081</v>
      </c>
      <c r="P2723" s="163">
        <v>560</v>
      </c>
      <c r="Q2723" s="174">
        <v>3000</v>
      </c>
      <c r="R2723" s="175">
        <v>0.07</v>
      </c>
      <c r="S2723" s="176">
        <v>210</v>
      </c>
      <c r="T2723" s="164">
        <v>117600</v>
      </c>
      <c r="U2723" s="164">
        <v>41160</v>
      </c>
      <c r="V2723" s="164">
        <v>0.35</v>
      </c>
      <c r="W2723" s="164">
        <v>29400</v>
      </c>
      <c r="X2723" s="160">
        <v>0.25</v>
      </c>
      <c r="Y2723" s="164">
        <v>8232</v>
      </c>
      <c r="Z2723" s="177">
        <v>0.07</v>
      </c>
      <c r="AA2723" s="164">
        <v>21168</v>
      </c>
      <c r="AB2723" s="160">
        <v>0.18</v>
      </c>
      <c r="AC2723" s="254">
        <v>47040</v>
      </c>
      <c r="AD2723" s="202">
        <v>0.4</v>
      </c>
      <c r="AE2723" s="147">
        <v>41160</v>
      </c>
      <c r="AF2723" s="203"/>
      <c r="AH2723" s="34" t="s">
        <v>69</v>
      </c>
    </row>
    <row r="2724" s="114" customFormat="1" ht="36" spans="1:34">
      <c r="A2724" s="37">
        <v>10</v>
      </c>
      <c r="B2724" s="37" t="s">
        <v>68</v>
      </c>
      <c r="C2724" s="37" t="s">
        <v>7062</v>
      </c>
      <c r="D2724" s="34" t="s">
        <v>69</v>
      </c>
      <c r="E2724" s="163" t="s">
        <v>3763</v>
      </c>
      <c r="F2724" s="163"/>
      <c r="G2724" s="34" t="s">
        <v>114</v>
      </c>
      <c r="H2724" s="166" t="s">
        <v>7090</v>
      </c>
      <c r="I2724" s="163" t="s">
        <v>7091</v>
      </c>
      <c r="J2724" s="163" t="s">
        <v>7091</v>
      </c>
      <c r="K2724" s="163" t="s">
        <v>7092</v>
      </c>
      <c r="L2724" s="163" t="s">
        <v>7092</v>
      </c>
      <c r="M2724" s="167">
        <v>46000</v>
      </c>
      <c r="N2724" s="167">
        <v>46002</v>
      </c>
      <c r="O2724" s="167">
        <v>46081</v>
      </c>
      <c r="P2724" s="163">
        <v>600</v>
      </c>
      <c r="Q2724" s="174">
        <v>3000</v>
      </c>
      <c r="R2724" s="175">
        <v>0.07</v>
      </c>
      <c r="S2724" s="176">
        <v>210</v>
      </c>
      <c r="T2724" s="164">
        <v>126000</v>
      </c>
      <c r="U2724" s="164">
        <v>44100</v>
      </c>
      <c r="V2724" s="164">
        <v>0.35</v>
      </c>
      <c r="W2724" s="164">
        <v>31500</v>
      </c>
      <c r="X2724" s="160">
        <v>0.25</v>
      </c>
      <c r="Y2724" s="164">
        <v>8820</v>
      </c>
      <c r="Z2724" s="177">
        <v>0.07</v>
      </c>
      <c r="AA2724" s="164">
        <v>22680</v>
      </c>
      <c r="AB2724" s="160">
        <v>0.18</v>
      </c>
      <c r="AC2724" s="254">
        <v>50400</v>
      </c>
      <c r="AD2724" s="202">
        <v>0.4</v>
      </c>
      <c r="AE2724" s="147">
        <v>44100</v>
      </c>
      <c r="AF2724" s="203"/>
      <c r="AH2724" s="34" t="s">
        <v>69</v>
      </c>
    </row>
    <row r="2725" s="114" customFormat="1" ht="36" spans="1:34">
      <c r="A2725" s="37">
        <v>11</v>
      </c>
      <c r="B2725" s="37" t="s">
        <v>68</v>
      </c>
      <c r="C2725" s="37" t="s">
        <v>7062</v>
      </c>
      <c r="D2725" s="34" t="s">
        <v>69</v>
      </c>
      <c r="E2725" s="163" t="s">
        <v>3763</v>
      </c>
      <c r="F2725" s="163"/>
      <c r="G2725" s="34" t="s">
        <v>114</v>
      </c>
      <c r="H2725" s="166" t="s">
        <v>7093</v>
      </c>
      <c r="I2725" s="163" t="s">
        <v>7094</v>
      </c>
      <c r="J2725" s="163" t="s">
        <v>7094</v>
      </c>
      <c r="K2725" s="163" t="s">
        <v>7095</v>
      </c>
      <c r="L2725" s="163" t="s">
        <v>7095</v>
      </c>
      <c r="M2725" s="167">
        <v>46000</v>
      </c>
      <c r="N2725" s="167">
        <v>46002</v>
      </c>
      <c r="O2725" s="167">
        <v>46081</v>
      </c>
      <c r="P2725" s="163">
        <v>115</v>
      </c>
      <c r="Q2725" s="174">
        <v>3000</v>
      </c>
      <c r="R2725" s="175">
        <v>0.07</v>
      </c>
      <c r="S2725" s="176">
        <v>210</v>
      </c>
      <c r="T2725" s="164">
        <v>24150</v>
      </c>
      <c r="U2725" s="164">
        <v>8452.5</v>
      </c>
      <c r="V2725" s="164">
        <v>0.35</v>
      </c>
      <c r="W2725" s="164">
        <v>6037.5</v>
      </c>
      <c r="X2725" s="160">
        <v>0.25</v>
      </c>
      <c r="Y2725" s="164">
        <v>1690.5</v>
      </c>
      <c r="Z2725" s="177">
        <v>0.07</v>
      </c>
      <c r="AA2725" s="164">
        <v>4347</v>
      </c>
      <c r="AB2725" s="160">
        <v>0.18</v>
      </c>
      <c r="AC2725" s="254">
        <v>9660</v>
      </c>
      <c r="AD2725" s="202">
        <v>0.4</v>
      </c>
      <c r="AE2725" s="147">
        <v>8452.5</v>
      </c>
      <c r="AF2725" s="203"/>
      <c r="AH2725" s="34" t="s">
        <v>69</v>
      </c>
    </row>
    <row r="2726" s="114" customFormat="1" ht="36" spans="1:34">
      <c r="A2726" s="37">
        <v>12</v>
      </c>
      <c r="B2726" s="37" t="s">
        <v>68</v>
      </c>
      <c r="C2726" s="37" t="s">
        <v>7062</v>
      </c>
      <c r="D2726" s="34" t="s">
        <v>69</v>
      </c>
      <c r="E2726" s="163" t="s">
        <v>3763</v>
      </c>
      <c r="F2726" s="163"/>
      <c r="G2726" s="34" t="s">
        <v>114</v>
      </c>
      <c r="H2726" s="166" t="s">
        <v>7096</v>
      </c>
      <c r="I2726" s="163" t="s">
        <v>7097</v>
      </c>
      <c r="J2726" s="163" t="s">
        <v>7097</v>
      </c>
      <c r="K2726" s="163" t="s">
        <v>7098</v>
      </c>
      <c r="L2726" s="163" t="s">
        <v>7098</v>
      </c>
      <c r="M2726" s="167">
        <v>46000</v>
      </c>
      <c r="N2726" s="167">
        <v>46002</v>
      </c>
      <c r="O2726" s="167">
        <v>46081</v>
      </c>
      <c r="P2726" s="163">
        <v>100</v>
      </c>
      <c r="Q2726" s="174">
        <v>3000</v>
      </c>
      <c r="R2726" s="175">
        <v>0.07</v>
      </c>
      <c r="S2726" s="176">
        <v>210</v>
      </c>
      <c r="T2726" s="164">
        <v>21000</v>
      </c>
      <c r="U2726" s="164">
        <v>7350</v>
      </c>
      <c r="V2726" s="164">
        <v>0.35</v>
      </c>
      <c r="W2726" s="164">
        <v>5250</v>
      </c>
      <c r="X2726" s="160">
        <v>0.25</v>
      </c>
      <c r="Y2726" s="164">
        <v>1470</v>
      </c>
      <c r="Z2726" s="177">
        <v>0.07</v>
      </c>
      <c r="AA2726" s="164">
        <v>3780</v>
      </c>
      <c r="AB2726" s="160">
        <v>0.18</v>
      </c>
      <c r="AC2726" s="254">
        <v>8400</v>
      </c>
      <c r="AD2726" s="202">
        <v>0.4</v>
      </c>
      <c r="AE2726" s="147">
        <v>7350</v>
      </c>
      <c r="AF2726" s="203"/>
      <c r="AH2726" s="34" t="s">
        <v>69</v>
      </c>
    </row>
    <row r="2727" s="114" customFormat="1" ht="48" spans="1:34">
      <c r="A2727" s="37">
        <v>13</v>
      </c>
      <c r="B2727" s="37" t="s">
        <v>68</v>
      </c>
      <c r="C2727" s="37" t="s">
        <v>7062</v>
      </c>
      <c r="D2727" s="34" t="s">
        <v>69</v>
      </c>
      <c r="E2727" s="163" t="s">
        <v>3763</v>
      </c>
      <c r="F2727" s="163"/>
      <c r="G2727" s="34" t="s">
        <v>114</v>
      </c>
      <c r="H2727" s="166" t="s">
        <v>7099</v>
      </c>
      <c r="I2727" s="163" t="s">
        <v>7100</v>
      </c>
      <c r="J2727" s="163" t="s">
        <v>7100</v>
      </c>
      <c r="K2727" s="163" t="s">
        <v>7101</v>
      </c>
      <c r="L2727" s="163" t="s">
        <v>7101</v>
      </c>
      <c r="M2727" s="167">
        <v>46000</v>
      </c>
      <c r="N2727" s="167">
        <v>46002</v>
      </c>
      <c r="O2727" s="167">
        <v>46081</v>
      </c>
      <c r="P2727" s="163">
        <v>405</v>
      </c>
      <c r="Q2727" s="174">
        <v>3000</v>
      </c>
      <c r="R2727" s="175">
        <v>0.07</v>
      </c>
      <c r="S2727" s="176">
        <v>210</v>
      </c>
      <c r="T2727" s="164">
        <v>85050</v>
      </c>
      <c r="U2727" s="164">
        <v>29767.5</v>
      </c>
      <c r="V2727" s="164">
        <v>0.35</v>
      </c>
      <c r="W2727" s="164">
        <v>21262.5</v>
      </c>
      <c r="X2727" s="160">
        <v>0.25</v>
      </c>
      <c r="Y2727" s="164">
        <v>5953.5</v>
      </c>
      <c r="Z2727" s="177">
        <v>0.07</v>
      </c>
      <c r="AA2727" s="164">
        <v>15309</v>
      </c>
      <c r="AB2727" s="160">
        <v>0.18</v>
      </c>
      <c r="AC2727" s="254">
        <v>34020</v>
      </c>
      <c r="AD2727" s="202">
        <v>0.4</v>
      </c>
      <c r="AE2727" s="147">
        <v>29767.5</v>
      </c>
      <c r="AF2727" s="203"/>
      <c r="AH2727" s="34" t="s">
        <v>69</v>
      </c>
    </row>
    <row r="2728" s="114" customFormat="1" ht="36" spans="1:34">
      <c r="A2728" s="37">
        <v>14</v>
      </c>
      <c r="B2728" s="37" t="s">
        <v>68</v>
      </c>
      <c r="C2728" s="37" t="s">
        <v>7062</v>
      </c>
      <c r="D2728" s="34" t="s">
        <v>69</v>
      </c>
      <c r="E2728" s="163" t="s">
        <v>3763</v>
      </c>
      <c r="F2728" s="163"/>
      <c r="G2728" s="34" t="s">
        <v>114</v>
      </c>
      <c r="H2728" s="166" t="s">
        <v>7102</v>
      </c>
      <c r="I2728" s="163" t="s">
        <v>7103</v>
      </c>
      <c r="J2728" s="163" t="s">
        <v>7103</v>
      </c>
      <c r="K2728" s="163" t="s">
        <v>7104</v>
      </c>
      <c r="L2728" s="163" t="s">
        <v>7104</v>
      </c>
      <c r="M2728" s="167">
        <v>46000</v>
      </c>
      <c r="N2728" s="167">
        <v>46002</v>
      </c>
      <c r="O2728" s="167">
        <v>46081</v>
      </c>
      <c r="P2728" s="163">
        <v>150</v>
      </c>
      <c r="Q2728" s="174">
        <v>3000</v>
      </c>
      <c r="R2728" s="175">
        <v>0.07</v>
      </c>
      <c r="S2728" s="176">
        <v>210</v>
      </c>
      <c r="T2728" s="164">
        <v>31500</v>
      </c>
      <c r="U2728" s="164">
        <v>11025</v>
      </c>
      <c r="V2728" s="164">
        <v>0.35</v>
      </c>
      <c r="W2728" s="164">
        <v>7875</v>
      </c>
      <c r="X2728" s="160">
        <v>0.25</v>
      </c>
      <c r="Y2728" s="164">
        <v>2205</v>
      </c>
      <c r="Z2728" s="177">
        <v>0.07</v>
      </c>
      <c r="AA2728" s="164">
        <v>5670</v>
      </c>
      <c r="AB2728" s="160">
        <v>0.18</v>
      </c>
      <c r="AC2728" s="254">
        <v>12600</v>
      </c>
      <c r="AD2728" s="202">
        <v>0.4</v>
      </c>
      <c r="AE2728" s="147">
        <v>11025</v>
      </c>
      <c r="AF2728" s="203"/>
      <c r="AH2728" s="34" t="s">
        <v>69</v>
      </c>
    </row>
    <row r="2729" s="114" customFormat="1" ht="36" spans="1:34">
      <c r="A2729" s="37">
        <v>15</v>
      </c>
      <c r="B2729" s="37" t="s">
        <v>68</v>
      </c>
      <c r="C2729" s="37" t="s">
        <v>7062</v>
      </c>
      <c r="D2729" s="34" t="s">
        <v>69</v>
      </c>
      <c r="E2729" s="163" t="s">
        <v>3763</v>
      </c>
      <c r="F2729" s="163"/>
      <c r="G2729" s="34" t="s">
        <v>114</v>
      </c>
      <c r="H2729" s="166" t="s">
        <v>7105</v>
      </c>
      <c r="I2729" s="163" t="s">
        <v>7106</v>
      </c>
      <c r="J2729" s="163" t="s">
        <v>7106</v>
      </c>
      <c r="K2729" s="163" t="s">
        <v>7107</v>
      </c>
      <c r="L2729" s="163" t="s">
        <v>7107</v>
      </c>
      <c r="M2729" s="167">
        <v>46000</v>
      </c>
      <c r="N2729" s="167">
        <v>46002</v>
      </c>
      <c r="O2729" s="167">
        <v>46081</v>
      </c>
      <c r="P2729" s="163">
        <v>50</v>
      </c>
      <c r="Q2729" s="174">
        <v>3000</v>
      </c>
      <c r="R2729" s="175">
        <v>0.07</v>
      </c>
      <c r="S2729" s="176">
        <v>210</v>
      </c>
      <c r="T2729" s="164">
        <v>10500</v>
      </c>
      <c r="U2729" s="164">
        <v>3675</v>
      </c>
      <c r="V2729" s="164">
        <v>0.35</v>
      </c>
      <c r="W2729" s="164">
        <v>2625</v>
      </c>
      <c r="X2729" s="160">
        <v>0.25</v>
      </c>
      <c r="Y2729" s="164">
        <v>735</v>
      </c>
      <c r="Z2729" s="177">
        <v>0.07</v>
      </c>
      <c r="AA2729" s="164">
        <v>1890</v>
      </c>
      <c r="AB2729" s="160">
        <v>0.18</v>
      </c>
      <c r="AC2729" s="254">
        <v>4200</v>
      </c>
      <c r="AD2729" s="202">
        <v>0.4</v>
      </c>
      <c r="AE2729" s="147">
        <v>3675</v>
      </c>
      <c r="AF2729" s="203"/>
      <c r="AH2729" s="34" t="s">
        <v>69</v>
      </c>
    </row>
    <row r="2730" s="114" customFormat="1" ht="36" spans="1:34">
      <c r="A2730" s="37">
        <v>16</v>
      </c>
      <c r="B2730" s="37" t="s">
        <v>68</v>
      </c>
      <c r="C2730" s="37" t="s">
        <v>7062</v>
      </c>
      <c r="D2730" s="34" t="s">
        <v>69</v>
      </c>
      <c r="E2730" s="163" t="s">
        <v>3763</v>
      </c>
      <c r="F2730" s="163"/>
      <c r="G2730" s="34" t="s">
        <v>114</v>
      </c>
      <c r="H2730" s="166" t="s">
        <v>7108</v>
      </c>
      <c r="I2730" s="163" t="s">
        <v>7109</v>
      </c>
      <c r="J2730" s="163" t="s">
        <v>7109</v>
      </c>
      <c r="K2730" s="163" t="s">
        <v>7110</v>
      </c>
      <c r="L2730" s="163" t="s">
        <v>7110</v>
      </c>
      <c r="M2730" s="167">
        <v>46000</v>
      </c>
      <c r="N2730" s="167">
        <v>46002</v>
      </c>
      <c r="O2730" s="167">
        <v>46081</v>
      </c>
      <c r="P2730" s="163">
        <v>442</v>
      </c>
      <c r="Q2730" s="174">
        <v>3000</v>
      </c>
      <c r="R2730" s="175">
        <v>0.07</v>
      </c>
      <c r="S2730" s="176">
        <v>210</v>
      </c>
      <c r="T2730" s="164">
        <v>92820</v>
      </c>
      <c r="U2730" s="164">
        <v>32487</v>
      </c>
      <c r="V2730" s="164">
        <v>0.35</v>
      </c>
      <c r="W2730" s="164">
        <v>23205</v>
      </c>
      <c r="X2730" s="160">
        <v>0.25</v>
      </c>
      <c r="Y2730" s="164">
        <v>6497.4</v>
      </c>
      <c r="Z2730" s="177">
        <v>0.07</v>
      </c>
      <c r="AA2730" s="164">
        <v>16707.6</v>
      </c>
      <c r="AB2730" s="160">
        <v>0.18</v>
      </c>
      <c r="AC2730" s="254">
        <v>37128</v>
      </c>
      <c r="AD2730" s="202">
        <v>0.4</v>
      </c>
      <c r="AE2730" s="147">
        <v>32487</v>
      </c>
      <c r="AF2730" s="203"/>
      <c r="AH2730" s="34" t="s">
        <v>69</v>
      </c>
    </row>
    <row r="2731" s="114" customFormat="1" ht="48" spans="1:34">
      <c r="A2731" s="37">
        <v>17</v>
      </c>
      <c r="B2731" s="37" t="s">
        <v>68</v>
      </c>
      <c r="C2731" s="37" t="s">
        <v>7062</v>
      </c>
      <c r="D2731" s="34" t="s">
        <v>69</v>
      </c>
      <c r="E2731" s="163" t="s">
        <v>3763</v>
      </c>
      <c r="F2731" s="163"/>
      <c r="G2731" s="34" t="s">
        <v>114</v>
      </c>
      <c r="H2731" s="166" t="s">
        <v>7111</v>
      </c>
      <c r="I2731" s="163" t="s">
        <v>7112</v>
      </c>
      <c r="J2731" s="163" t="s">
        <v>7112</v>
      </c>
      <c r="K2731" s="163" t="s">
        <v>7113</v>
      </c>
      <c r="L2731" s="163" t="s">
        <v>7113</v>
      </c>
      <c r="M2731" s="167">
        <v>46000</v>
      </c>
      <c r="N2731" s="167">
        <v>46002</v>
      </c>
      <c r="O2731" s="167">
        <v>46081</v>
      </c>
      <c r="P2731" s="163">
        <v>126</v>
      </c>
      <c r="Q2731" s="174">
        <v>3000</v>
      </c>
      <c r="R2731" s="175">
        <v>0.07</v>
      </c>
      <c r="S2731" s="176">
        <v>210</v>
      </c>
      <c r="T2731" s="164">
        <v>26460</v>
      </c>
      <c r="U2731" s="164">
        <v>9261</v>
      </c>
      <c r="V2731" s="164">
        <v>0.35</v>
      </c>
      <c r="W2731" s="164">
        <v>6615</v>
      </c>
      <c r="X2731" s="160">
        <v>0.25</v>
      </c>
      <c r="Y2731" s="164">
        <v>1852.2</v>
      </c>
      <c r="Z2731" s="177">
        <v>0.07</v>
      </c>
      <c r="AA2731" s="164">
        <v>4762.8</v>
      </c>
      <c r="AB2731" s="160">
        <v>0.18</v>
      </c>
      <c r="AC2731" s="254">
        <v>10584</v>
      </c>
      <c r="AD2731" s="202">
        <v>0.4</v>
      </c>
      <c r="AE2731" s="147">
        <v>9261</v>
      </c>
      <c r="AF2731" s="203"/>
      <c r="AH2731" s="34" t="s">
        <v>69</v>
      </c>
    </row>
    <row r="2732" s="114" customFormat="1" ht="48" spans="1:34">
      <c r="A2732" s="37">
        <v>18</v>
      </c>
      <c r="B2732" s="37" t="s">
        <v>68</v>
      </c>
      <c r="C2732" s="37" t="s">
        <v>7062</v>
      </c>
      <c r="D2732" s="34" t="s">
        <v>69</v>
      </c>
      <c r="E2732" s="163" t="s">
        <v>3763</v>
      </c>
      <c r="F2732" s="163"/>
      <c r="G2732" s="34" t="s">
        <v>114</v>
      </c>
      <c r="H2732" s="166" t="s">
        <v>7114</v>
      </c>
      <c r="I2732" s="163" t="s">
        <v>7115</v>
      </c>
      <c r="J2732" s="163" t="s">
        <v>7115</v>
      </c>
      <c r="K2732" s="163" t="s">
        <v>7116</v>
      </c>
      <c r="L2732" s="163" t="s">
        <v>7116</v>
      </c>
      <c r="M2732" s="167">
        <v>46000</v>
      </c>
      <c r="N2732" s="167">
        <v>46002</v>
      </c>
      <c r="O2732" s="167">
        <v>46081</v>
      </c>
      <c r="P2732" s="163">
        <v>128</v>
      </c>
      <c r="Q2732" s="174">
        <v>3000</v>
      </c>
      <c r="R2732" s="175">
        <v>0.07</v>
      </c>
      <c r="S2732" s="176">
        <v>210</v>
      </c>
      <c r="T2732" s="164">
        <v>26880</v>
      </c>
      <c r="U2732" s="164">
        <v>9408</v>
      </c>
      <c r="V2732" s="164">
        <v>0.35</v>
      </c>
      <c r="W2732" s="164">
        <v>6720</v>
      </c>
      <c r="X2732" s="160">
        <v>0.25</v>
      </c>
      <c r="Y2732" s="164">
        <v>1881.6</v>
      </c>
      <c r="Z2732" s="177">
        <v>0.07</v>
      </c>
      <c r="AA2732" s="164">
        <v>4838.4</v>
      </c>
      <c r="AB2732" s="160">
        <v>0.18</v>
      </c>
      <c r="AC2732" s="254">
        <v>10752</v>
      </c>
      <c r="AD2732" s="202">
        <v>0.4</v>
      </c>
      <c r="AE2732" s="147">
        <v>9408</v>
      </c>
      <c r="AF2732" s="203"/>
      <c r="AH2732" s="34" t="s">
        <v>69</v>
      </c>
    </row>
    <row r="2733" s="114" customFormat="1" ht="36" spans="1:34">
      <c r="A2733" s="37">
        <v>19</v>
      </c>
      <c r="B2733" s="37" t="s">
        <v>68</v>
      </c>
      <c r="C2733" s="37" t="s">
        <v>7062</v>
      </c>
      <c r="D2733" s="34" t="s">
        <v>69</v>
      </c>
      <c r="E2733" s="163" t="s">
        <v>3763</v>
      </c>
      <c r="F2733" s="163"/>
      <c r="G2733" s="34" t="s">
        <v>114</v>
      </c>
      <c r="H2733" s="166" t="s">
        <v>7117</v>
      </c>
      <c r="I2733" s="163" t="s">
        <v>7118</v>
      </c>
      <c r="J2733" s="163" t="s">
        <v>7118</v>
      </c>
      <c r="K2733" s="163" t="s">
        <v>7110</v>
      </c>
      <c r="L2733" s="163" t="s">
        <v>7110</v>
      </c>
      <c r="M2733" s="167">
        <v>46000</v>
      </c>
      <c r="N2733" s="167">
        <v>46002</v>
      </c>
      <c r="O2733" s="167">
        <v>46081</v>
      </c>
      <c r="P2733" s="163">
        <v>200</v>
      </c>
      <c r="Q2733" s="174">
        <v>3000</v>
      </c>
      <c r="R2733" s="175">
        <v>0.07</v>
      </c>
      <c r="S2733" s="176">
        <v>210</v>
      </c>
      <c r="T2733" s="164">
        <v>42000</v>
      </c>
      <c r="U2733" s="164">
        <v>14700</v>
      </c>
      <c r="V2733" s="164">
        <v>0.35</v>
      </c>
      <c r="W2733" s="164">
        <v>10500</v>
      </c>
      <c r="X2733" s="160">
        <v>0.25</v>
      </c>
      <c r="Y2733" s="164">
        <v>2940</v>
      </c>
      <c r="Z2733" s="177">
        <v>0.07</v>
      </c>
      <c r="AA2733" s="164">
        <v>7560</v>
      </c>
      <c r="AB2733" s="160">
        <v>0.18</v>
      </c>
      <c r="AC2733" s="254">
        <v>16800</v>
      </c>
      <c r="AD2733" s="202">
        <v>0.4</v>
      </c>
      <c r="AE2733" s="147">
        <v>14700</v>
      </c>
      <c r="AF2733" s="203"/>
      <c r="AH2733" s="34" t="s">
        <v>69</v>
      </c>
    </row>
    <row r="2734" s="114" customFormat="1" ht="36" spans="1:34">
      <c r="A2734" s="37">
        <v>20</v>
      </c>
      <c r="B2734" s="37" t="s">
        <v>68</v>
      </c>
      <c r="C2734" s="37" t="s">
        <v>7062</v>
      </c>
      <c r="D2734" s="34" t="s">
        <v>69</v>
      </c>
      <c r="E2734" s="163" t="s">
        <v>3763</v>
      </c>
      <c r="F2734" s="163"/>
      <c r="G2734" s="34" t="s">
        <v>114</v>
      </c>
      <c r="H2734" s="166" t="s">
        <v>7119</v>
      </c>
      <c r="I2734" s="163" t="s">
        <v>7120</v>
      </c>
      <c r="J2734" s="163" t="s">
        <v>7120</v>
      </c>
      <c r="K2734" s="163" t="s">
        <v>7121</v>
      </c>
      <c r="L2734" s="163" t="s">
        <v>7121</v>
      </c>
      <c r="M2734" s="167">
        <v>46000</v>
      </c>
      <c r="N2734" s="167">
        <v>46002</v>
      </c>
      <c r="O2734" s="167">
        <v>46081</v>
      </c>
      <c r="P2734" s="163">
        <v>50</v>
      </c>
      <c r="Q2734" s="174">
        <v>3000</v>
      </c>
      <c r="R2734" s="175">
        <v>0.07</v>
      </c>
      <c r="S2734" s="176">
        <v>210</v>
      </c>
      <c r="T2734" s="164">
        <v>10500</v>
      </c>
      <c r="U2734" s="164">
        <v>3675</v>
      </c>
      <c r="V2734" s="164">
        <v>0.35</v>
      </c>
      <c r="W2734" s="164">
        <v>2625</v>
      </c>
      <c r="X2734" s="160">
        <v>0.25</v>
      </c>
      <c r="Y2734" s="164">
        <v>735</v>
      </c>
      <c r="Z2734" s="177">
        <v>0.07</v>
      </c>
      <c r="AA2734" s="164">
        <v>1890</v>
      </c>
      <c r="AB2734" s="160">
        <v>0.18</v>
      </c>
      <c r="AC2734" s="254">
        <v>4200</v>
      </c>
      <c r="AD2734" s="202">
        <v>0.4</v>
      </c>
      <c r="AE2734" s="147">
        <v>3675</v>
      </c>
      <c r="AF2734" s="203"/>
      <c r="AH2734" s="34" t="s">
        <v>69</v>
      </c>
    </row>
    <row r="2735" s="114" customFormat="1" ht="36" spans="1:34">
      <c r="A2735" s="37">
        <v>21</v>
      </c>
      <c r="B2735" s="37" t="s">
        <v>68</v>
      </c>
      <c r="C2735" s="37" t="s">
        <v>7062</v>
      </c>
      <c r="D2735" s="34" t="s">
        <v>69</v>
      </c>
      <c r="E2735" s="163" t="s">
        <v>3763</v>
      </c>
      <c r="F2735" s="163"/>
      <c r="G2735" s="34" t="s">
        <v>114</v>
      </c>
      <c r="H2735" s="166" t="s">
        <v>7122</v>
      </c>
      <c r="I2735" s="163" t="s">
        <v>7123</v>
      </c>
      <c r="J2735" s="163" t="s">
        <v>7123</v>
      </c>
      <c r="K2735" s="163" t="s">
        <v>7124</v>
      </c>
      <c r="L2735" s="163" t="s">
        <v>7124</v>
      </c>
      <c r="M2735" s="167">
        <v>46000</v>
      </c>
      <c r="N2735" s="167">
        <v>46002</v>
      </c>
      <c r="O2735" s="167">
        <v>46081</v>
      </c>
      <c r="P2735" s="163">
        <v>120</v>
      </c>
      <c r="Q2735" s="174">
        <v>3000</v>
      </c>
      <c r="R2735" s="175">
        <v>0.07</v>
      </c>
      <c r="S2735" s="176">
        <v>210</v>
      </c>
      <c r="T2735" s="164">
        <v>25200</v>
      </c>
      <c r="U2735" s="164">
        <v>8820</v>
      </c>
      <c r="V2735" s="164">
        <v>0.35</v>
      </c>
      <c r="W2735" s="164">
        <v>6300</v>
      </c>
      <c r="X2735" s="160">
        <v>0.25</v>
      </c>
      <c r="Y2735" s="164">
        <v>1764</v>
      </c>
      <c r="Z2735" s="177">
        <v>0.07</v>
      </c>
      <c r="AA2735" s="164">
        <v>4536</v>
      </c>
      <c r="AB2735" s="160">
        <v>0.18</v>
      </c>
      <c r="AC2735" s="254">
        <v>10080</v>
      </c>
      <c r="AD2735" s="202">
        <v>0.4</v>
      </c>
      <c r="AE2735" s="147">
        <v>8820</v>
      </c>
      <c r="AF2735" s="203"/>
      <c r="AH2735" s="34" t="s">
        <v>69</v>
      </c>
    </row>
    <row r="2736" s="114" customFormat="1" ht="36" spans="1:34">
      <c r="A2736" s="37">
        <v>22</v>
      </c>
      <c r="B2736" s="37" t="s">
        <v>68</v>
      </c>
      <c r="C2736" s="37" t="s">
        <v>7062</v>
      </c>
      <c r="D2736" s="34" t="s">
        <v>69</v>
      </c>
      <c r="E2736" s="163" t="s">
        <v>3763</v>
      </c>
      <c r="F2736" s="163"/>
      <c r="G2736" s="34" t="s">
        <v>114</v>
      </c>
      <c r="H2736" s="166" t="s">
        <v>7125</v>
      </c>
      <c r="I2736" s="163" t="s">
        <v>7126</v>
      </c>
      <c r="J2736" s="163" t="s">
        <v>7126</v>
      </c>
      <c r="K2736" s="163" t="s">
        <v>7127</v>
      </c>
      <c r="L2736" s="163" t="s">
        <v>7127</v>
      </c>
      <c r="M2736" s="167">
        <v>46000</v>
      </c>
      <c r="N2736" s="167">
        <v>46002</v>
      </c>
      <c r="O2736" s="167">
        <v>46081</v>
      </c>
      <c r="P2736" s="163">
        <v>60</v>
      </c>
      <c r="Q2736" s="174">
        <v>3000</v>
      </c>
      <c r="R2736" s="175">
        <v>0.07</v>
      </c>
      <c r="S2736" s="176">
        <v>210</v>
      </c>
      <c r="T2736" s="164">
        <v>12600</v>
      </c>
      <c r="U2736" s="164">
        <v>4410</v>
      </c>
      <c r="V2736" s="164">
        <v>0.35</v>
      </c>
      <c r="W2736" s="164">
        <v>3150</v>
      </c>
      <c r="X2736" s="160">
        <v>0.25</v>
      </c>
      <c r="Y2736" s="164">
        <v>882</v>
      </c>
      <c r="Z2736" s="177">
        <v>0.07</v>
      </c>
      <c r="AA2736" s="164">
        <v>2268</v>
      </c>
      <c r="AB2736" s="160">
        <v>0.18</v>
      </c>
      <c r="AC2736" s="254">
        <v>5040</v>
      </c>
      <c r="AD2736" s="202">
        <v>0.4</v>
      </c>
      <c r="AE2736" s="147">
        <v>4410</v>
      </c>
      <c r="AF2736" s="203"/>
      <c r="AH2736" s="34" t="s">
        <v>69</v>
      </c>
    </row>
    <row r="2737" s="114" customFormat="1" ht="48" spans="1:34">
      <c r="A2737" s="37">
        <v>23</v>
      </c>
      <c r="B2737" s="37" t="s">
        <v>68</v>
      </c>
      <c r="C2737" s="37" t="s">
        <v>7062</v>
      </c>
      <c r="D2737" s="34" t="s">
        <v>69</v>
      </c>
      <c r="E2737" s="163" t="s">
        <v>3763</v>
      </c>
      <c r="F2737" s="163"/>
      <c r="G2737" s="34" t="s">
        <v>114</v>
      </c>
      <c r="H2737" s="166" t="s">
        <v>7128</v>
      </c>
      <c r="I2737" s="163" t="s">
        <v>7129</v>
      </c>
      <c r="J2737" s="163" t="s">
        <v>7129</v>
      </c>
      <c r="K2737" s="163" t="s">
        <v>7116</v>
      </c>
      <c r="L2737" s="163" t="s">
        <v>7116</v>
      </c>
      <c r="M2737" s="167">
        <v>46000</v>
      </c>
      <c r="N2737" s="167">
        <v>46002</v>
      </c>
      <c r="O2737" s="167">
        <v>46081</v>
      </c>
      <c r="P2737" s="163">
        <v>130</v>
      </c>
      <c r="Q2737" s="174">
        <v>3000</v>
      </c>
      <c r="R2737" s="175">
        <v>0.07</v>
      </c>
      <c r="S2737" s="176">
        <v>210</v>
      </c>
      <c r="T2737" s="164">
        <v>27300</v>
      </c>
      <c r="U2737" s="164">
        <v>9555</v>
      </c>
      <c r="V2737" s="164">
        <v>0.35</v>
      </c>
      <c r="W2737" s="164">
        <v>6825</v>
      </c>
      <c r="X2737" s="160">
        <v>0.25</v>
      </c>
      <c r="Y2737" s="164">
        <v>1911</v>
      </c>
      <c r="Z2737" s="177">
        <v>0.07</v>
      </c>
      <c r="AA2737" s="164">
        <v>4914</v>
      </c>
      <c r="AB2737" s="160">
        <v>0.18</v>
      </c>
      <c r="AC2737" s="254">
        <v>10920</v>
      </c>
      <c r="AD2737" s="202">
        <v>0.4</v>
      </c>
      <c r="AE2737" s="147">
        <v>9555</v>
      </c>
      <c r="AF2737" s="203"/>
      <c r="AH2737" s="34" t="s">
        <v>69</v>
      </c>
    </row>
    <row r="2738" s="114" customFormat="1" ht="36" spans="1:34">
      <c r="A2738" s="37">
        <v>24</v>
      </c>
      <c r="B2738" s="37" t="s">
        <v>68</v>
      </c>
      <c r="C2738" s="37" t="s">
        <v>7062</v>
      </c>
      <c r="D2738" s="34" t="s">
        <v>69</v>
      </c>
      <c r="E2738" s="163" t="s">
        <v>3763</v>
      </c>
      <c r="F2738" s="163"/>
      <c r="G2738" s="34" t="s">
        <v>114</v>
      </c>
      <c r="H2738" s="166" t="s">
        <v>7130</v>
      </c>
      <c r="I2738" s="163" t="s">
        <v>7131</v>
      </c>
      <c r="J2738" s="163" t="s">
        <v>7131</v>
      </c>
      <c r="K2738" s="163" t="s">
        <v>7132</v>
      </c>
      <c r="L2738" s="163" t="s">
        <v>7132</v>
      </c>
      <c r="M2738" s="167">
        <v>46000</v>
      </c>
      <c r="N2738" s="167">
        <v>46002</v>
      </c>
      <c r="O2738" s="167">
        <v>46081</v>
      </c>
      <c r="P2738" s="163">
        <v>108</v>
      </c>
      <c r="Q2738" s="174">
        <v>3000</v>
      </c>
      <c r="R2738" s="175">
        <v>0.07</v>
      </c>
      <c r="S2738" s="176">
        <v>210</v>
      </c>
      <c r="T2738" s="164">
        <v>22680</v>
      </c>
      <c r="U2738" s="164">
        <v>7938</v>
      </c>
      <c r="V2738" s="164">
        <v>0.35</v>
      </c>
      <c r="W2738" s="164">
        <v>5670</v>
      </c>
      <c r="X2738" s="160">
        <v>0.25</v>
      </c>
      <c r="Y2738" s="164">
        <v>1587.6</v>
      </c>
      <c r="Z2738" s="177">
        <v>0.07</v>
      </c>
      <c r="AA2738" s="164">
        <v>4082.4</v>
      </c>
      <c r="AB2738" s="160">
        <v>0.18</v>
      </c>
      <c r="AC2738" s="254">
        <v>9072</v>
      </c>
      <c r="AD2738" s="202">
        <v>0.4</v>
      </c>
      <c r="AE2738" s="147">
        <v>7938</v>
      </c>
      <c r="AF2738" s="203"/>
      <c r="AH2738" s="34" t="s">
        <v>69</v>
      </c>
    </row>
    <row r="2739" s="114" customFormat="1" ht="36" spans="1:34">
      <c r="A2739" s="37">
        <v>25</v>
      </c>
      <c r="B2739" s="37" t="s">
        <v>68</v>
      </c>
      <c r="C2739" s="37" t="s">
        <v>7062</v>
      </c>
      <c r="D2739" s="34" t="s">
        <v>69</v>
      </c>
      <c r="E2739" s="163" t="s">
        <v>3763</v>
      </c>
      <c r="F2739" s="163"/>
      <c r="G2739" s="34" t="s">
        <v>114</v>
      </c>
      <c r="H2739" s="166" t="s">
        <v>7133</v>
      </c>
      <c r="I2739" s="163" t="s">
        <v>7134</v>
      </c>
      <c r="J2739" s="163" t="s">
        <v>7134</v>
      </c>
      <c r="K2739" s="163" t="s">
        <v>7135</v>
      </c>
      <c r="L2739" s="163" t="s">
        <v>7135</v>
      </c>
      <c r="M2739" s="167">
        <v>46000</v>
      </c>
      <c r="N2739" s="167">
        <v>46002</v>
      </c>
      <c r="O2739" s="167">
        <v>46081</v>
      </c>
      <c r="P2739" s="163">
        <v>210</v>
      </c>
      <c r="Q2739" s="174">
        <v>3000</v>
      </c>
      <c r="R2739" s="175">
        <v>0.07</v>
      </c>
      <c r="S2739" s="176">
        <v>210</v>
      </c>
      <c r="T2739" s="164">
        <v>44100</v>
      </c>
      <c r="U2739" s="164">
        <v>15435</v>
      </c>
      <c r="V2739" s="164">
        <v>0.35</v>
      </c>
      <c r="W2739" s="164">
        <v>11025</v>
      </c>
      <c r="X2739" s="160">
        <v>0.25</v>
      </c>
      <c r="Y2739" s="164">
        <v>3087</v>
      </c>
      <c r="Z2739" s="177">
        <v>0.07</v>
      </c>
      <c r="AA2739" s="164">
        <v>7938</v>
      </c>
      <c r="AB2739" s="160">
        <v>0.18</v>
      </c>
      <c r="AC2739" s="254">
        <v>17640</v>
      </c>
      <c r="AD2739" s="202">
        <v>0.4</v>
      </c>
      <c r="AE2739" s="147">
        <v>15435</v>
      </c>
      <c r="AF2739" s="203"/>
      <c r="AH2739" s="34" t="s">
        <v>69</v>
      </c>
    </row>
    <row r="2740" s="114" customFormat="1" ht="36" spans="1:34">
      <c r="A2740" s="37">
        <v>26</v>
      </c>
      <c r="B2740" s="37" t="s">
        <v>68</v>
      </c>
      <c r="C2740" s="37" t="s">
        <v>7062</v>
      </c>
      <c r="D2740" s="34" t="s">
        <v>69</v>
      </c>
      <c r="E2740" s="163" t="s">
        <v>3763</v>
      </c>
      <c r="F2740" s="163"/>
      <c r="G2740" s="34" t="s">
        <v>114</v>
      </c>
      <c r="H2740" s="166" t="s">
        <v>7136</v>
      </c>
      <c r="I2740" s="163" t="s">
        <v>7137</v>
      </c>
      <c r="J2740" s="163" t="s">
        <v>7137</v>
      </c>
      <c r="K2740" s="163" t="s">
        <v>7092</v>
      </c>
      <c r="L2740" s="163" t="s">
        <v>7092</v>
      </c>
      <c r="M2740" s="167">
        <v>46000</v>
      </c>
      <c r="N2740" s="167">
        <v>46002</v>
      </c>
      <c r="O2740" s="167">
        <v>46081</v>
      </c>
      <c r="P2740" s="163">
        <v>250</v>
      </c>
      <c r="Q2740" s="174">
        <v>3000</v>
      </c>
      <c r="R2740" s="175">
        <v>0.07</v>
      </c>
      <c r="S2740" s="176">
        <v>210</v>
      </c>
      <c r="T2740" s="164">
        <v>52500</v>
      </c>
      <c r="U2740" s="164">
        <v>18375</v>
      </c>
      <c r="V2740" s="164">
        <v>0.35</v>
      </c>
      <c r="W2740" s="164">
        <v>13125</v>
      </c>
      <c r="X2740" s="160">
        <v>0.25</v>
      </c>
      <c r="Y2740" s="164">
        <v>3675</v>
      </c>
      <c r="Z2740" s="177">
        <v>0.07</v>
      </c>
      <c r="AA2740" s="164">
        <v>9450</v>
      </c>
      <c r="AB2740" s="160">
        <v>0.18</v>
      </c>
      <c r="AC2740" s="254">
        <v>21000</v>
      </c>
      <c r="AD2740" s="202">
        <v>0.4</v>
      </c>
      <c r="AE2740" s="147">
        <v>18375</v>
      </c>
      <c r="AF2740" s="203"/>
      <c r="AH2740" s="34" t="s">
        <v>69</v>
      </c>
    </row>
    <row r="2741" s="114" customFormat="1" ht="36" spans="1:34">
      <c r="A2741" s="37">
        <v>27</v>
      </c>
      <c r="B2741" s="37" t="s">
        <v>68</v>
      </c>
      <c r="C2741" s="37" t="s">
        <v>7062</v>
      </c>
      <c r="D2741" s="34" t="s">
        <v>69</v>
      </c>
      <c r="E2741" s="163" t="s">
        <v>3763</v>
      </c>
      <c r="F2741" s="163"/>
      <c r="G2741" s="34" t="s">
        <v>114</v>
      </c>
      <c r="H2741" s="166" t="s">
        <v>7138</v>
      </c>
      <c r="I2741" s="163" t="s">
        <v>7139</v>
      </c>
      <c r="J2741" s="163" t="s">
        <v>7139</v>
      </c>
      <c r="K2741" s="163" t="s">
        <v>7092</v>
      </c>
      <c r="L2741" s="163" t="s">
        <v>7092</v>
      </c>
      <c r="M2741" s="167">
        <v>46000</v>
      </c>
      <c r="N2741" s="167">
        <v>46002</v>
      </c>
      <c r="O2741" s="167">
        <v>46081</v>
      </c>
      <c r="P2741" s="163">
        <v>100</v>
      </c>
      <c r="Q2741" s="174">
        <v>3000</v>
      </c>
      <c r="R2741" s="175">
        <v>0.07</v>
      </c>
      <c r="S2741" s="176">
        <v>210</v>
      </c>
      <c r="T2741" s="164">
        <v>21000</v>
      </c>
      <c r="U2741" s="164">
        <v>7350</v>
      </c>
      <c r="V2741" s="164">
        <v>0.35</v>
      </c>
      <c r="W2741" s="164">
        <v>5250</v>
      </c>
      <c r="X2741" s="160">
        <v>0.25</v>
      </c>
      <c r="Y2741" s="164">
        <v>1470</v>
      </c>
      <c r="Z2741" s="177">
        <v>0.07</v>
      </c>
      <c r="AA2741" s="164">
        <v>3780</v>
      </c>
      <c r="AB2741" s="160">
        <v>0.18</v>
      </c>
      <c r="AC2741" s="254">
        <v>8400</v>
      </c>
      <c r="AD2741" s="202">
        <v>0.4</v>
      </c>
      <c r="AE2741" s="147">
        <v>7350</v>
      </c>
      <c r="AF2741" s="203"/>
      <c r="AH2741" s="34" t="s">
        <v>69</v>
      </c>
    </row>
    <row r="2742" s="114" customFormat="1" ht="36" spans="1:34">
      <c r="A2742" s="37">
        <v>28</v>
      </c>
      <c r="B2742" s="37" t="s">
        <v>68</v>
      </c>
      <c r="C2742" s="37" t="s">
        <v>7062</v>
      </c>
      <c r="D2742" s="34" t="s">
        <v>69</v>
      </c>
      <c r="E2742" s="163" t="s">
        <v>3763</v>
      </c>
      <c r="F2742" s="163"/>
      <c r="G2742" s="34" t="s">
        <v>114</v>
      </c>
      <c r="H2742" s="166" t="s">
        <v>7140</v>
      </c>
      <c r="I2742" s="163" t="s">
        <v>7141</v>
      </c>
      <c r="J2742" s="163" t="s">
        <v>7141</v>
      </c>
      <c r="K2742" s="163" t="s">
        <v>7098</v>
      </c>
      <c r="L2742" s="163" t="s">
        <v>7098</v>
      </c>
      <c r="M2742" s="167">
        <v>46000</v>
      </c>
      <c r="N2742" s="167">
        <v>46002</v>
      </c>
      <c r="O2742" s="167">
        <v>46081</v>
      </c>
      <c r="P2742" s="163">
        <v>200</v>
      </c>
      <c r="Q2742" s="174">
        <v>3000</v>
      </c>
      <c r="R2742" s="175">
        <v>0.07</v>
      </c>
      <c r="S2742" s="176">
        <v>210</v>
      </c>
      <c r="T2742" s="164">
        <v>42000</v>
      </c>
      <c r="U2742" s="164">
        <v>14700</v>
      </c>
      <c r="V2742" s="164">
        <v>0.35</v>
      </c>
      <c r="W2742" s="164">
        <v>10500</v>
      </c>
      <c r="X2742" s="160">
        <v>0.25</v>
      </c>
      <c r="Y2742" s="164">
        <v>2940</v>
      </c>
      <c r="Z2742" s="177">
        <v>0.07</v>
      </c>
      <c r="AA2742" s="164">
        <v>7560</v>
      </c>
      <c r="AB2742" s="160">
        <v>0.18</v>
      </c>
      <c r="AC2742" s="254">
        <v>16800</v>
      </c>
      <c r="AD2742" s="202">
        <v>0.4</v>
      </c>
      <c r="AE2742" s="147">
        <v>14700</v>
      </c>
      <c r="AF2742" s="203"/>
      <c r="AH2742" s="34" t="s">
        <v>69</v>
      </c>
    </row>
    <row r="2743" s="114" customFormat="1" ht="48" spans="1:34">
      <c r="A2743" s="37">
        <v>29</v>
      </c>
      <c r="B2743" s="37" t="s">
        <v>68</v>
      </c>
      <c r="C2743" s="37" t="s">
        <v>7062</v>
      </c>
      <c r="D2743" s="34" t="s">
        <v>69</v>
      </c>
      <c r="E2743" s="163" t="s">
        <v>3763</v>
      </c>
      <c r="F2743" s="163"/>
      <c r="G2743" s="34" t="s">
        <v>114</v>
      </c>
      <c r="H2743" s="166" t="s">
        <v>7142</v>
      </c>
      <c r="I2743" s="163" t="s">
        <v>7143</v>
      </c>
      <c r="J2743" s="163" t="s">
        <v>7143</v>
      </c>
      <c r="K2743" s="163" t="s">
        <v>7144</v>
      </c>
      <c r="L2743" s="163" t="s">
        <v>7144</v>
      </c>
      <c r="M2743" s="167">
        <v>46000</v>
      </c>
      <c r="N2743" s="167">
        <v>46002</v>
      </c>
      <c r="O2743" s="167">
        <v>46081</v>
      </c>
      <c r="P2743" s="163">
        <v>75</v>
      </c>
      <c r="Q2743" s="174">
        <v>3000</v>
      </c>
      <c r="R2743" s="175">
        <v>0.07</v>
      </c>
      <c r="S2743" s="176">
        <v>210</v>
      </c>
      <c r="T2743" s="164">
        <v>15750</v>
      </c>
      <c r="U2743" s="164">
        <v>5512.5</v>
      </c>
      <c r="V2743" s="164">
        <v>0.35</v>
      </c>
      <c r="W2743" s="164">
        <v>3937.5</v>
      </c>
      <c r="X2743" s="160">
        <v>0.25</v>
      </c>
      <c r="Y2743" s="164">
        <v>1102.5</v>
      </c>
      <c r="Z2743" s="177">
        <v>0.07</v>
      </c>
      <c r="AA2743" s="164">
        <v>2835</v>
      </c>
      <c r="AB2743" s="160">
        <v>0.18</v>
      </c>
      <c r="AC2743" s="254">
        <v>6300</v>
      </c>
      <c r="AD2743" s="202">
        <v>0.4</v>
      </c>
      <c r="AE2743" s="147">
        <v>5512.5</v>
      </c>
      <c r="AF2743" s="203"/>
      <c r="AH2743" s="34" t="s">
        <v>69</v>
      </c>
    </row>
    <row r="2744" s="114" customFormat="1" ht="36" spans="1:34">
      <c r="A2744" s="37">
        <v>30</v>
      </c>
      <c r="B2744" s="37" t="s">
        <v>68</v>
      </c>
      <c r="C2744" s="37" t="s">
        <v>7062</v>
      </c>
      <c r="D2744" s="34" t="s">
        <v>69</v>
      </c>
      <c r="E2744" s="163" t="s">
        <v>3763</v>
      </c>
      <c r="F2744" s="163"/>
      <c r="G2744" s="34" t="s">
        <v>114</v>
      </c>
      <c r="H2744" s="166" t="s">
        <v>7145</v>
      </c>
      <c r="I2744" s="163" t="s">
        <v>7146</v>
      </c>
      <c r="J2744" s="163" t="s">
        <v>7146</v>
      </c>
      <c r="K2744" s="163" t="s">
        <v>7124</v>
      </c>
      <c r="L2744" s="163" t="s">
        <v>7124</v>
      </c>
      <c r="M2744" s="167">
        <v>46000</v>
      </c>
      <c r="N2744" s="167">
        <v>46002</v>
      </c>
      <c r="O2744" s="167">
        <v>46081</v>
      </c>
      <c r="P2744" s="163">
        <v>140</v>
      </c>
      <c r="Q2744" s="174">
        <v>3000</v>
      </c>
      <c r="R2744" s="175">
        <v>0.07</v>
      </c>
      <c r="S2744" s="176">
        <v>210</v>
      </c>
      <c r="T2744" s="164">
        <v>29400</v>
      </c>
      <c r="U2744" s="164">
        <v>10290</v>
      </c>
      <c r="V2744" s="164">
        <v>0.35</v>
      </c>
      <c r="W2744" s="164">
        <v>7350</v>
      </c>
      <c r="X2744" s="160">
        <v>0.25</v>
      </c>
      <c r="Y2744" s="164">
        <v>2058</v>
      </c>
      <c r="Z2744" s="177">
        <v>0.07</v>
      </c>
      <c r="AA2744" s="164">
        <v>5292</v>
      </c>
      <c r="AB2744" s="160">
        <v>0.18</v>
      </c>
      <c r="AC2744" s="254">
        <v>11760</v>
      </c>
      <c r="AD2744" s="202">
        <v>0.4</v>
      </c>
      <c r="AE2744" s="147">
        <v>10290</v>
      </c>
      <c r="AF2744" s="203"/>
      <c r="AH2744" s="34" t="s">
        <v>69</v>
      </c>
    </row>
    <row r="2745" s="114" customFormat="1" ht="36" spans="1:34">
      <c r="A2745" s="37">
        <v>31</v>
      </c>
      <c r="B2745" s="37" t="s">
        <v>68</v>
      </c>
      <c r="C2745" s="37" t="s">
        <v>7062</v>
      </c>
      <c r="D2745" s="34" t="s">
        <v>69</v>
      </c>
      <c r="E2745" s="163" t="s">
        <v>3763</v>
      </c>
      <c r="F2745" s="163"/>
      <c r="G2745" s="34" t="s">
        <v>114</v>
      </c>
      <c r="H2745" s="166" t="s">
        <v>7147</v>
      </c>
      <c r="I2745" s="163" t="s">
        <v>7148</v>
      </c>
      <c r="J2745" s="163" t="s">
        <v>7148</v>
      </c>
      <c r="K2745" s="163" t="s">
        <v>7149</v>
      </c>
      <c r="L2745" s="163" t="s">
        <v>7149</v>
      </c>
      <c r="M2745" s="167">
        <v>46000</v>
      </c>
      <c r="N2745" s="167">
        <v>46002</v>
      </c>
      <c r="O2745" s="167">
        <v>46081</v>
      </c>
      <c r="P2745" s="163">
        <v>60</v>
      </c>
      <c r="Q2745" s="174">
        <v>3000</v>
      </c>
      <c r="R2745" s="175">
        <v>0.07</v>
      </c>
      <c r="S2745" s="176">
        <v>210</v>
      </c>
      <c r="T2745" s="164">
        <v>12600</v>
      </c>
      <c r="U2745" s="164">
        <v>4410</v>
      </c>
      <c r="V2745" s="164">
        <v>0.35</v>
      </c>
      <c r="W2745" s="164">
        <v>3150</v>
      </c>
      <c r="X2745" s="160">
        <v>0.25</v>
      </c>
      <c r="Y2745" s="164">
        <v>882</v>
      </c>
      <c r="Z2745" s="177">
        <v>0.07</v>
      </c>
      <c r="AA2745" s="164">
        <v>2268</v>
      </c>
      <c r="AB2745" s="160">
        <v>0.18</v>
      </c>
      <c r="AC2745" s="254">
        <v>5040</v>
      </c>
      <c r="AD2745" s="202">
        <v>0.4</v>
      </c>
      <c r="AE2745" s="147">
        <v>4410</v>
      </c>
      <c r="AF2745" s="203"/>
      <c r="AH2745" s="34" t="s">
        <v>69</v>
      </c>
    </row>
    <row r="2746" s="114" customFormat="1" ht="36" spans="1:34">
      <c r="A2746" s="37">
        <v>32</v>
      </c>
      <c r="B2746" s="37" t="s">
        <v>68</v>
      </c>
      <c r="C2746" s="37" t="s">
        <v>7062</v>
      </c>
      <c r="D2746" s="34" t="s">
        <v>69</v>
      </c>
      <c r="E2746" s="163" t="s">
        <v>3763</v>
      </c>
      <c r="F2746" s="163"/>
      <c r="G2746" s="34" t="s">
        <v>114</v>
      </c>
      <c r="H2746" s="166" t="s">
        <v>7150</v>
      </c>
      <c r="I2746" s="163" t="s">
        <v>7151</v>
      </c>
      <c r="J2746" s="163" t="s">
        <v>7151</v>
      </c>
      <c r="K2746" s="163" t="s">
        <v>7152</v>
      </c>
      <c r="L2746" s="163" t="s">
        <v>7152</v>
      </c>
      <c r="M2746" s="167">
        <v>46000</v>
      </c>
      <c r="N2746" s="167">
        <v>46002</v>
      </c>
      <c r="O2746" s="167">
        <v>46081</v>
      </c>
      <c r="P2746" s="163">
        <v>160</v>
      </c>
      <c r="Q2746" s="174">
        <v>3000</v>
      </c>
      <c r="R2746" s="175">
        <v>0.07</v>
      </c>
      <c r="S2746" s="176">
        <v>210</v>
      </c>
      <c r="T2746" s="164">
        <v>33600</v>
      </c>
      <c r="U2746" s="164">
        <v>11760</v>
      </c>
      <c r="V2746" s="164">
        <v>0.35</v>
      </c>
      <c r="W2746" s="164">
        <v>8400</v>
      </c>
      <c r="X2746" s="160">
        <v>0.25</v>
      </c>
      <c r="Y2746" s="164">
        <v>2352</v>
      </c>
      <c r="Z2746" s="177">
        <v>0.07</v>
      </c>
      <c r="AA2746" s="164">
        <v>6048</v>
      </c>
      <c r="AB2746" s="160">
        <v>0.18</v>
      </c>
      <c r="AC2746" s="254">
        <v>13440</v>
      </c>
      <c r="AD2746" s="202">
        <v>0.4</v>
      </c>
      <c r="AE2746" s="147">
        <v>11760</v>
      </c>
      <c r="AF2746" s="203"/>
      <c r="AH2746" s="34" t="s">
        <v>69</v>
      </c>
    </row>
    <row r="2747" s="114" customFormat="1" ht="36" spans="1:34">
      <c r="A2747" s="37">
        <v>33</v>
      </c>
      <c r="B2747" s="37" t="s">
        <v>68</v>
      </c>
      <c r="C2747" s="37" t="s">
        <v>7062</v>
      </c>
      <c r="D2747" s="34" t="s">
        <v>69</v>
      </c>
      <c r="E2747" s="163" t="s">
        <v>3763</v>
      </c>
      <c r="F2747" s="163"/>
      <c r="G2747" s="34" t="s">
        <v>114</v>
      </c>
      <c r="H2747" s="166" t="s">
        <v>7153</v>
      </c>
      <c r="I2747" s="163" t="s">
        <v>7126</v>
      </c>
      <c r="J2747" s="163" t="s">
        <v>7126</v>
      </c>
      <c r="K2747" s="163" t="s">
        <v>7154</v>
      </c>
      <c r="L2747" s="163" t="s">
        <v>7154</v>
      </c>
      <c r="M2747" s="167">
        <v>46000</v>
      </c>
      <c r="N2747" s="167">
        <v>46002</v>
      </c>
      <c r="O2747" s="167">
        <v>46081</v>
      </c>
      <c r="P2747" s="163">
        <v>200</v>
      </c>
      <c r="Q2747" s="174">
        <v>3000</v>
      </c>
      <c r="R2747" s="175">
        <v>0.07</v>
      </c>
      <c r="S2747" s="176">
        <v>210</v>
      </c>
      <c r="T2747" s="164">
        <v>42000</v>
      </c>
      <c r="U2747" s="164">
        <v>14700</v>
      </c>
      <c r="V2747" s="164">
        <v>0.35</v>
      </c>
      <c r="W2747" s="164">
        <v>10500</v>
      </c>
      <c r="X2747" s="160">
        <v>0.25</v>
      </c>
      <c r="Y2747" s="164">
        <v>2940</v>
      </c>
      <c r="Z2747" s="177">
        <v>0.07</v>
      </c>
      <c r="AA2747" s="164">
        <v>7560</v>
      </c>
      <c r="AB2747" s="160">
        <v>0.18</v>
      </c>
      <c r="AC2747" s="254">
        <v>16800</v>
      </c>
      <c r="AD2747" s="202">
        <v>0.4</v>
      </c>
      <c r="AE2747" s="147">
        <v>14700</v>
      </c>
      <c r="AF2747" s="203"/>
      <c r="AH2747" s="34" t="s">
        <v>69</v>
      </c>
    </row>
    <row r="2748" s="114" customFormat="1" ht="36" spans="1:34">
      <c r="A2748" s="37">
        <v>34</v>
      </c>
      <c r="B2748" s="37" t="s">
        <v>68</v>
      </c>
      <c r="C2748" s="37" t="s">
        <v>7062</v>
      </c>
      <c r="D2748" s="34" t="s">
        <v>69</v>
      </c>
      <c r="E2748" s="163" t="s">
        <v>3763</v>
      </c>
      <c r="F2748" s="163"/>
      <c r="G2748" s="34" t="s">
        <v>114</v>
      </c>
      <c r="H2748" s="166" t="s">
        <v>7155</v>
      </c>
      <c r="I2748" s="163" t="s">
        <v>7156</v>
      </c>
      <c r="J2748" s="163" t="s">
        <v>7156</v>
      </c>
      <c r="K2748" s="163" t="s">
        <v>7157</v>
      </c>
      <c r="L2748" s="163" t="s">
        <v>7157</v>
      </c>
      <c r="M2748" s="167">
        <v>46000</v>
      </c>
      <c r="N2748" s="167">
        <v>46002</v>
      </c>
      <c r="O2748" s="167">
        <v>46081</v>
      </c>
      <c r="P2748" s="163">
        <v>80</v>
      </c>
      <c r="Q2748" s="174">
        <v>3000</v>
      </c>
      <c r="R2748" s="175">
        <v>0.07</v>
      </c>
      <c r="S2748" s="176">
        <v>210</v>
      </c>
      <c r="T2748" s="164">
        <v>16800</v>
      </c>
      <c r="U2748" s="164">
        <v>5880</v>
      </c>
      <c r="V2748" s="164">
        <v>0.35</v>
      </c>
      <c r="W2748" s="164">
        <v>4200</v>
      </c>
      <c r="X2748" s="160">
        <v>0.25</v>
      </c>
      <c r="Y2748" s="164">
        <v>1176</v>
      </c>
      <c r="Z2748" s="177">
        <v>0.07</v>
      </c>
      <c r="AA2748" s="164">
        <v>3024</v>
      </c>
      <c r="AB2748" s="160">
        <v>0.18</v>
      </c>
      <c r="AC2748" s="254">
        <v>6720</v>
      </c>
      <c r="AD2748" s="202">
        <v>0.4</v>
      </c>
      <c r="AE2748" s="147">
        <v>5880</v>
      </c>
      <c r="AF2748" s="203"/>
      <c r="AH2748" s="34" t="s">
        <v>69</v>
      </c>
    </row>
    <row r="2749" s="114" customFormat="1" ht="36" spans="1:34">
      <c r="A2749" s="37">
        <v>35</v>
      </c>
      <c r="B2749" s="37" t="s">
        <v>68</v>
      </c>
      <c r="C2749" s="37" t="s">
        <v>7062</v>
      </c>
      <c r="D2749" s="34" t="s">
        <v>69</v>
      </c>
      <c r="E2749" s="163" t="s">
        <v>3763</v>
      </c>
      <c r="F2749" s="163"/>
      <c r="G2749" s="34" t="s">
        <v>114</v>
      </c>
      <c r="H2749" s="166" t="s">
        <v>7158</v>
      </c>
      <c r="I2749" s="163" t="s">
        <v>7159</v>
      </c>
      <c r="J2749" s="163" t="s">
        <v>7159</v>
      </c>
      <c r="K2749" s="163" t="s">
        <v>7074</v>
      </c>
      <c r="L2749" s="163" t="s">
        <v>7074</v>
      </c>
      <c r="M2749" s="167">
        <v>46000</v>
      </c>
      <c r="N2749" s="167">
        <v>46002</v>
      </c>
      <c r="O2749" s="167">
        <v>46081</v>
      </c>
      <c r="P2749" s="163">
        <v>60</v>
      </c>
      <c r="Q2749" s="174">
        <v>3000</v>
      </c>
      <c r="R2749" s="175">
        <v>0.07</v>
      </c>
      <c r="S2749" s="176">
        <v>210</v>
      </c>
      <c r="T2749" s="164">
        <v>12600</v>
      </c>
      <c r="U2749" s="164">
        <v>4410</v>
      </c>
      <c r="V2749" s="164">
        <v>0.35</v>
      </c>
      <c r="W2749" s="164">
        <v>3150</v>
      </c>
      <c r="X2749" s="160">
        <v>0.25</v>
      </c>
      <c r="Y2749" s="164">
        <v>882</v>
      </c>
      <c r="Z2749" s="177">
        <v>0.07</v>
      </c>
      <c r="AA2749" s="164">
        <v>2268</v>
      </c>
      <c r="AB2749" s="160">
        <v>0.18</v>
      </c>
      <c r="AC2749" s="254">
        <v>5040</v>
      </c>
      <c r="AD2749" s="202">
        <v>0.4</v>
      </c>
      <c r="AE2749" s="147">
        <v>4410</v>
      </c>
      <c r="AF2749" s="203"/>
      <c r="AH2749" s="34" t="s">
        <v>69</v>
      </c>
    </row>
    <row r="2750" s="114" customFormat="1" ht="48" spans="1:34">
      <c r="A2750" s="37">
        <v>36</v>
      </c>
      <c r="B2750" s="37" t="s">
        <v>68</v>
      </c>
      <c r="C2750" s="37" t="s">
        <v>7062</v>
      </c>
      <c r="D2750" s="34" t="s">
        <v>69</v>
      </c>
      <c r="E2750" s="163" t="s">
        <v>3763</v>
      </c>
      <c r="F2750" s="163"/>
      <c r="G2750" s="34" t="s">
        <v>114</v>
      </c>
      <c r="H2750" s="166" t="s">
        <v>7160</v>
      </c>
      <c r="I2750" s="163" t="s">
        <v>7161</v>
      </c>
      <c r="J2750" s="163" t="s">
        <v>7161</v>
      </c>
      <c r="K2750" s="163" t="s">
        <v>7162</v>
      </c>
      <c r="L2750" s="163" t="s">
        <v>7162</v>
      </c>
      <c r="M2750" s="167">
        <v>46000</v>
      </c>
      <c r="N2750" s="167">
        <v>46002</v>
      </c>
      <c r="O2750" s="167">
        <v>46081</v>
      </c>
      <c r="P2750" s="163">
        <v>763</v>
      </c>
      <c r="Q2750" s="174">
        <v>3000</v>
      </c>
      <c r="R2750" s="175">
        <v>0.07</v>
      </c>
      <c r="S2750" s="176">
        <v>210</v>
      </c>
      <c r="T2750" s="164">
        <v>160230</v>
      </c>
      <c r="U2750" s="164">
        <v>56080.5</v>
      </c>
      <c r="V2750" s="164">
        <v>0.35</v>
      </c>
      <c r="W2750" s="164">
        <v>40057.5</v>
      </c>
      <c r="X2750" s="160">
        <v>0.25</v>
      </c>
      <c r="Y2750" s="164">
        <v>11216.1</v>
      </c>
      <c r="Z2750" s="177">
        <v>0.07</v>
      </c>
      <c r="AA2750" s="164">
        <v>28841.4</v>
      </c>
      <c r="AB2750" s="160">
        <v>0.18</v>
      </c>
      <c r="AC2750" s="254">
        <v>64092</v>
      </c>
      <c r="AD2750" s="202">
        <v>0.4</v>
      </c>
      <c r="AE2750" s="147">
        <v>56080.5</v>
      </c>
      <c r="AF2750" s="203"/>
      <c r="AH2750" s="34" t="s">
        <v>69</v>
      </c>
    </row>
    <row r="2751" s="114" customFormat="1" ht="36" spans="1:34">
      <c r="A2751" s="37">
        <v>37</v>
      </c>
      <c r="B2751" s="37" t="s">
        <v>68</v>
      </c>
      <c r="C2751" s="37" t="s">
        <v>7062</v>
      </c>
      <c r="D2751" s="34" t="s">
        <v>69</v>
      </c>
      <c r="E2751" s="163" t="s">
        <v>3763</v>
      </c>
      <c r="F2751" s="163"/>
      <c r="G2751" s="34" t="s">
        <v>114</v>
      </c>
      <c r="H2751" s="166" t="s">
        <v>7163</v>
      </c>
      <c r="I2751" s="163" t="s">
        <v>7164</v>
      </c>
      <c r="J2751" s="163" t="s">
        <v>7164</v>
      </c>
      <c r="K2751" s="163" t="s">
        <v>7165</v>
      </c>
      <c r="L2751" s="163" t="s">
        <v>7165</v>
      </c>
      <c r="M2751" s="167">
        <v>46000</v>
      </c>
      <c r="N2751" s="167">
        <v>46002</v>
      </c>
      <c r="O2751" s="167">
        <v>46081</v>
      </c>
      <c r="P2751" s="163">
        <v>320</v>
      </c>
      <c r="Q2751" s="174">
        <v>3000</v>
      </c>
      <c r="R2751" s="175">
        <v>0.07</v>
      </c>
      <c r="S2751" s="176">
        <v>210</v>
      </c>
      <c r="T2751" s="164">
        <v>67200</v>
      </c>
      <c r="U2751" s="164">
        <v>23520</v>
      </c>
      <c r="V2751" s="164">
        <v>0.35</v>
      </c>
      <c r="W2751" s="164">
        <v>16800</v>
      </c>
      <c r="X2751" s="160">
        <v>0.25</v>
      </c>
      <c r="Y2751" s="164">
        <v>4704</v>
      </c>
      <c r="Z2751" s="177">
        <v>0.07</v>
      </c>
      <c r="AA2751" s="164">
        <v>12096</v>
      </c>
      <c r="AB2751" s="160">
        <v>0.18</v>
      </c>
      <c r="AC2751" s="254">
        <v>26880</v>
      </c>
      <c r="AD2751" s="202">
        <v>0.4</v>
      </c>
      <c r="AE2751" s="147">
        <v>23520</v>
      </c>
      <c r="AF2751" s="203"/>
      <c r="AH2751" s="34" t="s">
        <v>69</v>
      </c>
    </row>
    <row r="2752" s="114" customFormat="1" ht="36" spans="1:34">
      <c r="A2752" s="37">
        <v>38</v>
      </c>
      <c r="B2752" s="37" t="s">
        <v>68</v>
      </c>
      <c r="C2752" s="37" t="s">
        <v>7062</v>
      </c>
      <c r="D2752" s="34" t="s">
        <v>69</v>
      </c>
      <c r="E2752" s="163" t="s">
        <v>3763</v>
      </c>
      <c r="F2752" s="163"/>
      <c r="G2752" s="34" t="s">
        <v>114</v>
      </c>
      <c r="H2752" s="166" t="s">
        <v>7166</v>
      </c>
      <c r="I2752" s="163" t="s">
        <v>7167</v>
      </c>
      <c r="J2752" s="163" t="s">
        <v>7167</v>
      </c>
      <c r="K2752" s="163" t="s">
        <v>7127</v>
      </c>
      <c r="L2752" s="163" t="s">
        <v>7127</v>
      </c>
      <c r="M2752" s="167">
        <v>46000</v>
      </c>
      <c r="N2752" s="167">
        <v>46002</v>
      </c>
      <c r="O2752" s="167">
        <v>46081</v>
      </c>
      <c r="P2752" s="163">
        <v>205</v>
      </c>
      <c r="Q2752" s="174">
        <v>3000</v>
      </c>
      <c r="R2752" s="175">
        <v>0.07</v>
      </c>
      <c r="S2752" s="176">
        <v>210</v>
      </c>
      <c r="T2752" s="164">
        <v>43050</v>
      </c>
      <c r="U2752" s="164">
        <v>15067.5</v>
      </c>
      <c r="V2752" s="164">
        <v>0.35</v>
      </c>
      <c r="W2752" s="164">
        <v>10762.5</v>
      </c>
      <c r="X2752" s="160">
        <v>0.25</v>
      </c>
      <c r="Y2752" s="164">
        <v>3013.5</v>
      </c>
      <c r="Z2752" s="177">
        <v>0.07</v>
      </c>
      <c r="AA2752" s="164">
        <v>7749</v>
      </c>
      <c r="AB2752" s="160">
        <v>0.18</v>
      </c>
      <c r="AC2752" s="254">
        <v>17220</v>
      </c>
      <c r="AD2752" s="202">
        <v>0.4</v>
      </c>
      <c r="AE2752" s="147">
        <v>15067.5</v>
      </c>
      <c r="AF2752" s="203"/>
      <c r="AH2752" s="34" t="s">
        <v>69</v>
      </c>
    </row>
    <row r="2753" s="114" customFormat="1" ht="36" spans="1:34">
      <c r="A2753" s="37">
        <v>39</v>
      </c>
      <c r="B2753" s="37" t="s">
        <v>68</v>
      </c>
      <c r="C2753" s="37" t="s">
        <v>7062</v>
      </c>
      <c r="D2753" s="34" t="s">
        <v>69</v>
      </c>
      <c r="E2753" s="163" t="s">
        <v>3763</v>
      </c>
      <c r="F2753" s="163"/>
      <c r="G2753" s="34" t="s">
        <v>114</v>
      </c>
      <c r="H2753" s="166" t="s">
        <v>7168</v>
      </c>
      <c r="I2753" s="163" t="s">
        <v>7169</v>
      </c>
      <c r="J2753" s="163" t="s">
        <v>7169</v>
      </c>
      <c r="K2753" s="163" t="s">
        <v>7071</v>
      </c>
      <c r="L2753" s="163" t="s">
        <v>7071</v>
      </c>
      <c r="M2753" s="167">
        <v>46000</v>
      </c>
      <c r="N2753" s="167">
        <v>46002</v>
      </c>
      <c r="O2753" s="167">
        <v>46081</v>
      </c>
      <c r="P2753" s="163">
        <v>500</v>
      </c>
      <c r="Q2753" s="174">
        <v>3000</v>
      </c>
      <c r="R2753" s="175">
        <v>0.07</v>
      </c>
      <c r="S2753" s="176">
        <v>210</v>
      </c>
      <c r="T2753" s="164">
        <v>105000</v>
      </c>
      <c r="U2753" s="164">
        <v>36750</v>
      </c>
      <c r="V2753" s="164">
        <v>0.35</v>
      </c>
      <c r="W2753" s="164">
        <v>26250</v>
      </c>
      <c r="X2753" s="160">
        <v>0.25</v>
      </c>
      <c r="Y2753" s="164">
        <v>7350</v>
      </c>
      <c r="Z2753" s="177">
        <v>0.07</v>
      </c>
      <c r="AA2753" s="164">
        <v>18900</v>
      </c>
      <c r="AB2753" s="160">
        <v>0.18</v>
      </c>
      <c r="AC2753" s="254">
        <v>42000</v>
      </c>
      <c r="AD2753" s="202">
        <v>0.4</v>
      </c>
      <c r="AE2753" s="147">
        <v>36750</v>
      </c>
      <c r="AF2753" s="203"/>
      <c r="AH2753" s="34" t="s">
        <v>69</v>
      </c>
    </row>
    <row r="2754" s="114" customFormat="1" ht="36" spans="1:34">
      <c r="A2754" s="37">
        <v>40</v>
      </c>
      <c r="B2754" s="37" t="s">
        <v>68</v>
      </c>
      <c r="C2754" s="37" t="s">
        <v>7062</v>
      </c>
      <c r="D2754" s="34" t="s">
        <v>69</v>
      </c>
      <c r="E2754" s="163" t="s">
        <v>3763</v>
      </c>
      <c r="F2754" s="163"/>
      <c r="G2754" s="34" t="s">
        <v>114</v>
      </c>
      <c r="H2754" s="166" t="s">
        <v>7170</v>
      </c>
      <c r="I2754" s="163" t="s">
        <v>7171</v>
      </c>
      <c r="J2754" s="163" t="s">
        <v>7171</v>
      </c>
      <c r="K2754" s="163" t="s">
        <v>7172</v>
      </c>
      <c r="L2754" s="163" t="s">
        <v>7172</v>
      </c>
      <c r="M2754" s="167">
        <v>46000</v>
      </c>
      <c r="N2754" s="167">
        <v>46002</v>
      </c>
      <c r="O2754" s="167">
        <v>46081</v>
      </c>
      <c r="P2754" s="163">
        <v>80</v>
      </c>
      <c r="Q2754" s="174">
        <v>3000</v>
      </c>
      <c r="R2754" s="175">
        <v>0.07</v>
      </c>
      <c r="S2754" s="176">
        <v>210</v>
      </c>
      <c r="T2754" s="164">
        <v>16800</v>
      </c>
      <c r="U2754" s="164">
        <v>5880</v>
      </c>
      <c r="V2754" s="164">
        <v>0.35</v>
      </c>
      <c r="W2754" s="164">
        <v>4200</v>
      </c>
      <c r="X2754" s="160">
        <v>0.25</v>
      </c>
      <c r="Y2754" s="164">
        <v>1176</v>
      </c>
      <c r="Z2754" s="177">
        <v>0.07</v>
      </c>
      <c r="AA2754" s="164">
        <v>3024</v>
      </c>
      <c r="AB2754" s="160">
        <v>0.18</v>
      </c>
      <c r="AC2754" s="254">
        <v>6720</v>
      </c>
      <c r="AD2754" s="202">
        <v>0.4</v>
      </c>
      <c r="AE2754" s="147">
        <v>5880</v>
      </c>
      <c r="AF2754" s="203"/>
      <c r="AH2754" s="34" t="s">
        <v>69</v>
      </c>
    </row>
    <row r="2755" s="114" customFormat="1" ht="36" spans="1:34">
      <c r="A2755" s="37">
        <v>41</v>
      </c>
      <c r="B2755" s="37" t="s">
        <v>68</v>
      </c>
      <c r="C2755" s="37" t="s">
        <v>7062</v>
      </c>
      <c r="D2755" s="34" t="s">
        <v>69</v>
      </c>
      <c r="E2755" s="163" t="s">
        <v>3763</v>
      </c>
      <c r="F2755" s="163"/>
      <c r="G2755" s="34" t="s">
        <v>114</v>
      </c>
      <c r="H2755" s="166" t="s">
        <v>7173</v>
      </c>
      <c r="I2755" s="163" t="s">
        <v>7174</v>
      </c>
      <c r="J2755" s="163" t="s">
        <v>7174</v>
      </c>
      <c r="K2755" s="163" t="s">
        <v>7175</v>
      </c>
      <c r="L2755" s="163" t="s">
        <v>7175</v>
      </c>
      <c r="M2755" s="167">
        <v>46000</v>
      </c>
      <c r="N2755" s="167">
        <v>46002</v>
      </c>
      <c r="O2755" s="167">
        <v>46081</v>
      </c>
      <c r="P2755" s="163">
        <v>480</v>
      </c>
      <c r="Q2755" s="174">
        <v>3000</v>
      </c>
      <c r="R2755" s="175">
        <v>0.07</v>
      </c>
      <c r="S2755" s="176">
        <v>210</v>
      </c>
      <c r="T2755" s="164">
        <v>100800</v>
      </c>
      <c r="U2755" s="164">
        <v>35280</v>
      </c>
      <c r="V2755" s="164">
        <v>0.35</v>
      </c>
      <c r="W2755" s="164">
        <v>25200</v>
      </c>
      <c r="X2755" s="160">
        <v>0.25</v>
      </c>
      <c r="Y2755" s="164">
        <v>7056</v>
      </c>
      <c r="Z2755" s="177">
        <v>0.07</v>
      </c>
      <c r="AA2755" s="164">
        <v>18144</v>
      </c>
      <c r="AB2755" s="160">
        <v>0.18</v>
      </c>
      <c r="AC2755" s="254">
        <v>40320</v>
      </c>
      <c r="AD2755" s="202">
        <v>0.4</v>
      </c>
      <c r="AE2755" s="147">
        <v>35280</v>
      </c>
      <c r="AF2755" s="203"/>
      <c r="AH2755" s="34" t="s">
        <v>69</v>
      </c>
    </row>
    <row r="2756" s="114" customFormat="1" ht="36" spans="1:34">
      <c r="A2756" s="37">
        <v>42</v>
      </c>
      <c r="B2756" s="37" t="s">
        <v>68</v>
      </c>
      <c r="C2756" s="37" t="s">
        <v>7062</v>
      </c>
      <c r="D2756" s="34" t="s">
        <v>69</v>
      </c>
      <c r="E2756" s="163" t="s">
        <v>3763</v>
      </c>
      <c r="F2756" s="163"/>
      <c r="G2756" s="34" t="s">
        <v>114</v>
      </c>
      <c r="H2756" s="166" t="s">
        <v>7176</v>
      </c>
      <c r="I2756" s="163" t="s">
        <v>7177</v>
      </c>
      <c r="J2756" s="163" t="s">
        <v>7177</v>
      </c>
      <c r="K2756" s="163" t="s">
        <v>7178</v>
      </c>
      <c r="L2756" s="163" t="s">
        <v>7178</v>
      </c>
      <c r="M2756" s="167">
        <v>46000</v>
      </c>
      <c r="N2756" s="167">
        <v>46002</v>
      </c>
      <c r="O2756" s="167">
        <v>46081</v>
      </c>
      <c r="P2756" s="163">
        <v>160</v>
      </c>
      <c r="Q2756" s="174">
        <v>3000</v>
      </c>
      <c r="R2756" s="175">
        <v>0.07</v>
      </c>
      <c r="S2756" s="176">
        <v>210</v>
      </c>
      <c r="T2756" s="164">
        <v>33600</v>
      </c>
      <c r="U2756" s="164">
        <v>11760</v>
      </c>
      <c r="V2756" s="164">
        <v>0.35</v>
      </c>
      <c r="W2756" s="164">
        <v>8400</v>
      </c>
      <c r="X2756" s="160">
        <v>0.25</v>
      </c>
      <c r="Y2756" s="164">
        <v>2352</v>
      </c>
      <c r="Z2756" s="177">
        <v>0.07</v>
      </c>
      <c r="AA2756" s="164">
        <v>6048</v>
      </c>
      <c r="AB2756" s="160">
        <v>0.18</v>
      </c>
      <c r="AC2756" s="254">
        <v>13440</v>
      </c>
      <c r="AD2756" s="202">
        <v>0.4</v>
      </c>
      <c r="AE2756" s="147">
        <v>11760</v>
      </c>
      <c r="AF2756" s="203"/>
      <c r="AH2756" s="34" t="s">
        <v>69</v>
      </c>
    </row>
    <row r="2757" s="114" customFormat="1" ht="36" spans="1:34">
      <c r="A2757" s="37">
        <v>43</v>
      </c>
      <c r="B2757" s="37" t="s">
        <v>68</v>
      </c>
      <c r="C2757" s="37" t="s">
        <v>7062</v>
      </c>
      <c r="D2757" s="34" t="s">
        <v>69</v>
      </c>
      <c r="E2757" s="163" t="s">
        <v>3763</v>
      </c>
      <c r="F2757" s="163"/>
      <c r="G2757" s="34" t="s">
        <v>114</v>
      </c>
      <c r="H2757" s="166" t="s">
        <v>7179</v>
      </c>
      <c r="I2757" s="163" t="s">
        <v>7180</v>
      </c>
      <c r="J2757" s="163" t="s">
        <v>7180</v>
      </c>
      <c r="K2757" s="163" t="s">
        <v>7065</v>
      </c>
      <c r="L2757" s="163" t="s">
        <v>7065</v>
      </c>
      <c r="M2757" s="167">
        <v>46000</v>
      </c>
      <c r="N2757" s="167">
        <v>46002</v>
      </c>
      <c r="O2757" s="167">
        <v>46081</v>
      </c>
      <c r="P2757" s="163">
        <v>137</v>
      </c>
      <c r="Q2757" s="174">
        <v>3000</v>
      </c>
      <c r="R2757" s="175">
        <v>0.07</v>
      </c>
      <c r="S2757" s="176">
        <v>210</v>
      </c>
      <c r="T2757" s="164">
        <v>28770</v>
      </c>
      <c r="U2757" s="164">
        <v>10069.5</v>
      </c>
      <c r="V2757" s="164">
        <v>0.35</v>
      </c>
      <c r="W2757" s="164">
        <v>7192.5</v>
      </c>
      <c r="X2757" s="160">
        <v>0.25</v>
      </c>
      <c r="Y2757" s="164">
        <v>2013.9</v>
      </c>
      <c r="Z2757" s="177">
        <v>0.07</v>
      </c>
      <c r="AA2757" s="164">
        <v>5178.6</v>
      </c>
      <c r="AB2757" s="160">
        <v>0.18</v>
      </c>
      <c r="AC2757" s="254">
        <v>11508</v>
      </c>
      <c r="AD2757" s="202">
        <v>0.4</v>
      </c>
      <c r="AE2757" s="147">
        <v>10069.5</v>
      </c>
      <c r="AF2757" s="203"/>
      <c r="AH2757" s="34" t="s">
        <v>69</v>
      </c>
    </row>
    <row r="2758" s="114" customFormat="1" ht="48" spans="1:34">
      <c r="A2758" s="37">
        <v>44</v>
      </c>
      <c r="B2758" s="37" t="s">
        <v>68</v>
      </c>
      <c r="C2758" s="37" t="s">
        <v>7062</v>
      </c>
      <c r="D2758" s="34" t="s">
        <v>69</v>
      </c>
      <c r="E2758" s="163" t="s">
        <v>3763</v>
      </c>
      <c r="F2758" s="163"/>
      <c r="G2758" s="34" t="s">
        <v>114</v>
      </c>
      <c r="H2758" s="166" t="s">
        <v>7181</v>
      </c>
      <c r="I2758" s="163" t="s">
        <v>7182</v>
      </c>
      <c r="J2758" s="163" t="s">
        <v>7182</v>
      </c>
      <c r="K2758" s="163" t="s">
        <v>7113</v>
      </c>
      <c r="L2758" s="163" t="s">
        <v>7113</v>
      </c>
      <c r="M2758" s="167">
        <v>46000</v>
      </c>
      <c r="N2758" s="167">
        <v>46002</v>
      </c>
      <c r="O2758" s="167">
        <v>46081</v>
      </c>
      <c r="P2758" s="163">
        <v>137</v>
      </c>
      <c r="Q2758" s="174">
        <v>3000</v>
      </c>
      <c r="R2758" s="175">
        <v>0.07</v>
      </c>
      <c r="S2758" s="176">
        <v>210</v>
      </c>
      <c r="T2758" s="164">
        <v>28770</v>
      </c>
      <c r="U2758" s="164">
        <v>10069.5</v>
      </c>
      <c r="V2758" s="164">
        <v>0.35</v>
      </c>
      <c r="W2758" s="164">
        <v>7192.5</v>
      </c>
      <c r="X2758" s="160">
        <v>0.25</v>
      </c>
      <c r="Y2758" s="164">
        <v>2013.9</v>
      </c>
      <c r="Z2758" s="177">
        <v>0.07</v>
      </c>
      <c r="AA2758" s="164">
        <v>5178.6</v>
      </c>
      <c r="AB2758" s="160">
        <v>0.18</v>
      </c>
      <c r="AC2758" s="254">
        <v>11508</v>
      </c>
      <c r="AD2758" s="202">
        <v>0.4</v>
      </c>
      <c r="AE2758" s="147">
        <v>10069.5</v>
      </c>
      <c r="AF2758" s="203"/>
      <c r="AH2758" s="34" t="s">
        <v>69</v>
      </c>
    </row>
    <row r="2759" s="114" customFormat="1" ht="36" spans="1:34">
      <c r="A2759" s="37">
        <v>45</v>
      </c>
      <c r="B2759" s="37" t="s">
        <v>68</v>
      </c>
      <c r="C2759" s="37" t="s">
        <v>7062</v>
      </c>
      <c r="D2759" s="34" t="s">
        <v>69</v>
      </c>
      <c r="E2759" s="163" t="s">
        <v>3763</v>
      </c>
      <c r="F2759" s="163"/>
      <c r="G2759" s="34" t="s">
        <v>114</v>
      </c>
      <c r="H2759" s="166" t="s">
        <v>7183</v>
      </c>
      <c r="I2759" s="163" t="s">
        <v>7184</v>
      </c>
      <c r="J2759" s="163" t="s">
        <v>7184</v>
      </c>
      <c r="K2759" s="163" t="s">
        <v>7185</v>
      </c>
      <c r="L2759" s="163" t="s">
        <v>7185</v>
      </c>
      <c r="M2759" s="167">
        <v>46000</v>
      </c>
      <c r="N2759" s="167">
        <v>46002</v>
      </c>
      <c r="O2759" s="167">
        <v>46081</v>
      </c>
      <c r="P2759" s="163">
        <v>158</v>
      </c>
      <c r="Q2759" s="174">
        <v>3000</v>
      </c>
      <c r="R2759" s="175">
        <v>0.07</v>
      </c>
      <c r="S2759" s="176">
        <v>210</v>
      </c>
      <c r="T2759" s="164">
        <v>33180</v>
      </c>
      <c r="U2759" s="164">
        <v>11613</v>
      </c>
      <c r="V2759" s="164">
        <v>0.35</v>
      </c>
      <c r="W2759" s="164">
        <v>8295</v>
      </c>
      <c r="X2759" s="160">
        <v>0.25</v>
      </c>
      <c r="Y2759" s="164">
        <v>2322.6</v>
      </c>
      <c r="Z2759" s="177">
        <v>0.07</v>
      </c>
      <c r="AA2759" s="164">
        <v>5972.4</v>
      </c>
      <c r="AB2759" s="160">
        <v>0.18</v>
      </c>
      <c r="AC2759" s="254">
        <v>13272</v>
      </c>
      <c r="AD2759" s="202">
        <v>0.4</v>
      </c>
      <c r="AE2759" s="147">
        <v>11613</v>
      </c>
      <c r="AF2759" s="203"/>
      <c r="AH2759" s="34" t="s">
        <v>69</v>
      </c>
    </row>
    <row r="2760" s="114" customFormat="1" ht="36" spans="1:34">
      <c r="A2760" s="37">
        <v>46</v>
      </c>
      <c r="B2760" s="37" t="s">
        <v>68</v>
      </c>
      <c r="C2760" s="37" t="s">
        <v>7062</v>
      </c>
      <c r="D2760" s="34" t="s">
        <v>69</v>
      </c>
      <c r="E2760" s="163" t="s">
        <v>3763</v>
      </c>
      <c r="F2760" s="163"/>
      <c r="G2760" s="34" t="s">
        <v>114</v>
      </c>
      <c r="H2760" s="166" t="s">
        <v>7186</v>
      </c>
      <c r="I2760" s="163" t="s">
        <v>7187</v>
      </c>
      <c r="J2760" s="163" t="s">
        <v>7187</v>
      </c>
      <c r="K2760" s="163" t="s">
        <v>7188</v>
      </c>
      <c r="L2760" s="163" t="s">
        <v>7188</v>
      </c>
      <c r="M2760" s="167">
        <v>46000</v>
      </c>
      <c r="N2760" s="167">
        <v>46002</v>
      </c>
      <c r="O2760" s="167">
        <v>46081</v>
      </c>
      <c r="P2760" s="163">
        <v>140</v>
      </c>
      <c r="Q2760" s="174">
        <v>3000</v>
      </c>
      <c r="R2760" s="175">
        <v>0.07</v>
      </c>
      <c r="S2760" s="176">
        <v>210</v>
      </c>
      <c r="T2760" s="164">
        <v>29400</v>
      </c>
      <c r="U2760" s="164">
        <v>10290</v>
      </c>
      <c r="V2760" s="164">
        <v>0.35</v>
      </c>
      <c r="W2760" s="164">
        <v>7350</v>
      </c>
      <c r="X2760" s="160">
        <v>0.25</v>
      </c>
      <c r="Y2760" s="164">
        <v>2058</v>
      </c>
      <c r="Z2760" s="177">
        <v>0.07</v>
      </c>
      <c r="AA2760" s="164">
        <v>5292</v>
      </c>
      <c r="AB2760" s="160">
        <v>0.18</v>
      </c>
      <c r="AC2760" s="254">
        <v>11760</v>
      </c>
      <c r="AD2760" s="202">
        <v>0.4</v>
      </c>
      <c r="AE2760" s="147">
        <v>10290</v>
      </c>
      <c r="AF2760" s="203"/>
      <c r="AH2760" s="34" t="s">
        <v>69</v>
      </c>
    </row>
    <row r="2761" s="114" customFormat="1" ht="36" spans="1:34">
      <c r="A2761" s="37">
        <v>47</v>
      </c>
      <c r="B2761" s="37" t="s">
        <v>68</v>
      </c>
      <c r="C2761" s="37" t="s">
        <v>7062</v>
      </c>
      <c r="D2761" s="34" t="s">
        <v>69</v>
      </c>
      <c r="E2761" s="163" t="s">
        <v>3763</v>
      </c>
      <c r="F2761" s="163"/>
      <c r="G2761" s="34" t="s">
        <v>114</v>
      </c>
      <c r="H2761" s="166" t="s">
        <v>7189</v>
      </c>
      <c r="I2761" s="163" t="s">
        <v>7190</v>
      </c>
      <c r="J2761" s="163" t="s">
        <v>7190</v>
      </c>
      <c r="K2761" s="163" t="s">
        <v>7185</v>
      </c>
      <c r="L2761" s="163" t="s">
        <v>7185</v>
      </c>
      <c r="M2761" s="167">
        <v>46000</v>
      </c>
      <c r="N2761" s="167">
        <v>46002</v>
      </c>
      <c r="O2761" s="167">
        <v>46081</v>
      </c>
      <c r="P2761" s="163">
        <v>125</v>
      </c>
      <c r="Q2761" s="174">
        <v>3000</v>
      </c>
      <c r="R2761" s="175">
        <v>0.07</v>
      </c>
      <c r="S2761" s="176">
        <v>210</v>
      </c>
      <c r="T2761" s="164">
        <v>26250</v>
      </c>
      <c r="U2761" s="164">
        <v>9187.5</v>
      </c>
      <c r="V2761" s="164">
        <v>0.35</v>
      </c>
      <c r="W2761" s="164">
        <v>6562.5</v>
      </c>
      <c r="X2761" s="160">
        <v>0.25</v>
      </c>
      <c r="Y2761" s="164">
        <v>1837.5</v>
      </c>
      <c r="Z2761" s="177">
        <v>0.07</v>
      </c>
      <c r="AA2761" s="164">
        <v>4725</v>
      </c>
      <c r="AB2761" s="160">
        <v>0.18</v>
      </c>
      <c r="AC2761" s="254">
        <v>10500</v>
      </c>
      <c r="AD2761" s="202">
        <v>0.4</v>
      </c>
      <c r="AE2761" s="147">
        <v>9187.5</v>
      </c>
      <c r="AF2761" s="203"/>
      <c r="AH2761" s="34" t="s">
        <v>69</v>
      </c>
    </row>
    <row r="2762" s="114" customFormat="1" ht="36" spans="1:34">
      <c r="A2762" s="37">
        <v>48</v>
      </c>
      <c r="B2762" s="37" t="s">
        <v>68</v>
      </c>
      <c r="C2762" s="37" t="s">
        <v>7062</v>
      </c>
      <c r="D2762" s="34" t="s">
        <v>69</v>
      </c>
      <c r="E2762" s="163" t="s">
        <v>3763</v>
      </c>
      <c r="F2762" s="163"/>
      <c r="G2762" s="34" t="s">
        <v>114</v>
      </c>
      <c r="H2762" s="166" t="s">
        <v>7191</v>
      </c>
      <c r="I2762" s="163" t="s">
        <v>7192</v>
      </c>
      <c r="J2762" s="163" t="s">
        <v>7192</v>
      </c>
      <c r="K2762" s="163" t="s">
        <v>7154</v>
      </c>
      <c r="L2762" s="163" t="s">
        <v>7154</v>
      </c>
      <c r="M2762" s="167">
        <v>46000</v>
      </c>
      <c r="N2762" s="167">
        <v>46002</v>
      </c>
      <c r="O2762" s="167">
        <v>46081</v>
      </c>
      <c r="P2762" s="163">
        <v>160</v>
      </c>
      <c r="Q2762" s="174">
        <v>3000</v>
      </c>
      <c r="R2762" s="175">
        <v>0.07</v>
      </c>
      <c r="S2762" s="176">
        <v>210</v>
      </c>
      <c r="T2762" s="164">
        <v>33600</v>
      </c>
      <c r="U2762" s="164">
        <v>11760</v>
      </c>
      <c r="V2762" s="164">
        <v>0.35</v>
      </c>
      <c r="W2762" s="164">
        <v>8400</v>
      </c>
      <c r="X2762" s="160">
        <v>0.25</v>
      </c>
      <c r="Y2762" s="164">
        <v>2352</v>
      </c>
      <c r="Z2762" s="177">
        <v>0.07</v>
      </c>
      <c r="AA2762" s="164">
        <v>6048</v>
      </c>
      <c r="AB2762" s="160">
        <v>0.18</v>
      </c>
      <c r="AC2762" s="254">
        <v>13440</v>
      </c>
      <c r="AD2762" s="202">
        <v>0.4</v>
      </c>
      <c r="AE2762" s="147">
        <v>11760</v>
      </c>
      <c r="AF2762" s="203"/>
      <c r="AH2762" s="34" t="s">
        <v>69</v>
      </c>
    </row>
    <row r="2763" s="114" customFormat="1" ht="48" spans="1:34">
      <c r="A2763" s="37">
        <v>49</v>
      </c>
      <c r="B2763" s="37" t="s">
        <v>68</v>
      </c>
      <c r="C2763" s="37" t="s">
        <v>7062</v>
      </c>
      <c r="D2763" s="34" t="s">
        <v>69</v>
      </c>
      <c r="E2763" s="163" t="s">
        <v>3763</v>
      </c>
      <c r="F2763" s="163"/>
      <c r="G2763" s="34" t="s">
        <v>114</v>
      </c>
      <c r="H2763" s="166" t="s">
        <v>7193</v>
      </c>
      <c r="I2763" s="163" t="s">
        <v>7194</v>
      </c>
      <c r="J2763" s="163" t="s">
        <v>7194</v>
      </c>
      <c r="K2763" s="163" t="s">
        <v>7195</v>
      </c>
      <c r="L2763" s="163" t="s">
        <v>7195</v>
      </c>
      <c r="M2763" s="167">
        <v>46000</v>
      </c>
      <c r="N2763" s="167">
        <v>46002</v>
      </c>
      <c r="O2763" s="167">
        <v>46081</v>
      </c>
      <c r="P2763" s="163">
        <v>120</v>
      </c>
      <c r="Q2763" s="174">
        <v>3000</v>
      </c>
      <c r="R2763" s="175">
        <v>0.07</v>
      </c>
      <c r="S2763" s="176">
        <v>210</v>
      </c>
      <c r="T2763" s="164">
        <v>25200</v>
      </c>
      <c r="U2763" s="164">
        <v>8820</v>
      </c>
      <c r="V2763" s="164">
        <v>0.35</v>
      </c>
      <c r="W2763" s="164">
        <v>6300</v>
      </c>
      <c r="X2763" s="160">
        <v>0.25</v>
      </c>
      <c r="Y2763" s="164">
        <v>1764</v>
      </c>
      <c r="Z2763" s="177">
        <v>0.07</v>
      </c>
      <c r="AA2763" s="164">
        <v>4536</v>
      </c>
      <c r="AB2763" s="160">
        <v>0.18</v>
      </c>
      <c r="AC2763" s="254">
        <v>10080</v>
      </c>
      <c r="AD2763" s="202">
        <v>0.4</v>
      </c>
      <c r="AE2763" s="147">
        <v>8820</v>
      </c>
      <c r="AF2763" s="203"/>
      <c r="AH2763" s="34" t="s">
        <v>69</v>
      </c>
    </row>
    <row r="2764" s="114" customFormat="1" ht="48" spans="1:34">
      <c r="A2764" s="37">
        <v>50</v>
      </c>
      <c r="B2764" s="37" t="s">
        <v>68</v>
      </c>
      <c r="C2764" s="37" t="s">
        <v>7062</v>
      </c>
      <c r="D2764" s="34" t="s">
        <v>69</v>
      </c>
      <c r="E2764" s="163" t="s">
        <v>3763</v>
      </c>
      <c r="F2764" s="163"/>
      <c r="G2764" s="34" t="s">
        <v>114</v>
      </c>
      <c r="H2764" s="166" t="s">
        <v>7196</v>
      </c>
      <c r="I2764" s="163" t="s">
        <v>7197</v>
      </c>
      <c r="J2764" s="163" t="s">
        <v>7197</v>
      </c>
      <c r="K2764" s="163" t="s">
        <v>7198</v>
      </c>
      <c r="L2764" s="163" t="s">
        <v>7198</v>
      </c>
      <c r="M2764" s="167">
        <v>46000</v>
      </c>
      <c r="N2764" s="167">
        <v>46002</v>
      </c>
      <c r="O2764" s="167">
        <v>46081</v>
      </c>
      <c r="P2764" s="163">
        <v>118</v>
      </c>
      <c r="Q2764" s="174">
        <v>3000</v>
      </c>
      <c r="R2764" s="175">
        <v>0.07</v>
      </c>
      <c r="S2764" s="176">
        <v>210</v>
      </c>
      <c r="T2764" s="164">
        <v>24780</v>
      </c>
      <c r="U2764" s="164">
        <v>8673</v>
      </c>
      <c r="V2764" s="164">
        <v>0.35</v>
      </c>
      <c r="W2764" s="164">
        <v>6195</v>
      </c>
      <c r="X2764" s="160">
        <v>0.25</v>
      </c>
      <c r="Y2764" s="164">
        <v>1734.6</v>
      </c>
      <c r="Z2764" s="177">
        <v>0.07</v>
      </c>
      <c r="AA2764" s="164">
        <v>4460.4</v>
      </c>
      <c r="AB2764" s="160">
        <v>0.18</v>
      </c>
      <c r="AC2764" s="254">
        <v>9912</v>
      </c>
      <c r="AD2764" s="202">
        <v>0.4</v>
      </c>
      <c r="AE2764" s="147">
        <v>8673</v>
      </c>
      <c r="AF2764" s="203"/>
      <c r="AH2764" s="34" t="s">
        <v>69</v>
      </c>
    </row>
    <row r="2765" s="114" customFormat="1" ht="48" spans="1:34">
      <c r="A2765" s="37">
        <v>51</v>
      </c>
      <c r="B2765" s="37" t="s">
        <v>68</v>
      </c>
      <c r="C2765" s="37" t="s">
        <v>7062</v>
      </c>
      <c r="D2765" s="34" t="s">
        <v>69</v>
      </c>
      <c r="E2765" s="163" t="s">
        <v>3763</v>
      </c>
      <c r="F2765" s="163"/>
      <c r="G2765" s="34" t="s">
        <v>114</v>
      </c>
      <c r="H2765" s="166" t="s">
        <v>7199</v>
      </c>
      <c r="I2765" s="163" t="s">
        <v>7200</v>
      </c>
      <c r="J2765" s="163" t="s">
        <v>7200</v>
      </c>
      <c r="K2765" s="163" t="s">
        <v>7201</v>
      </c>
      <c r="L2765" s="163" t="s">
        <v>7201</v>
      </c>
      <c r="M2765" s="167">
        <v>46000</v>
      </c>
      <c r="N2765" s="167">
        <v>46002</v>
      </c>
      <c r="O2765" s="167">
        <v>46081</v>
      </c>
      <c r="P2765" s="163">
        <v>115</v>
      </c>
      <c r="Q2765" s="174">
        <v>3000</v>
      </c>
      <c r="R2765" s="175">
        <v>0.07</v>
      </c>
      <c r="S2765" s="176">
        <v>210</v>
      </c>
      <c r="T2765" s="164">
        <v>24150</v>
      </c>
      <c r="U2765" s="164">
        <v>8452.5</v>
      </c>
      <c r="V2765" s="164">
        <v>0.35</v>
      </c>
      <c r="W2765" s="164">
        <v>6037.5</v>
      </c>
      <c r="X2765" s="160">
        <v>0.25</v>
      </c>
      <c r="Y2765" s="164">
        <v>1690.5</v>
      </c>
      <c r="Z2765" s="177">
        <v>0.07</v>
      </c>
      <c r="AA2765" s="164">
        <v>4347</v>
      </c>
      <c r="AB2765" s="160">
        <v>0.18</v>
      </c>
      <c r="AC2765" s="254">
        <v>9660</v>
      </c>
      <c r="AD2765" s="202">
        <v>0.4</v>
      </c>
      <c r="AE2765" s="147">
        <v>8452.5</v>
      </c>
      <c r="AF2765" s="203"/>
      <c r="AH2765" s="34" t="s">
        <v>69</v>
      </c>
    </row>
    <row r="2766" s="114" customFormat="1" ht="36" spans="1:34">
      <c r="A2766" s="37">
        <v>52</v>
      </c>
      <c r="B2766" s="37" t="s">
        <v>68</v>
      </c>
      <c r="C2766" s="37" t="s">
        <v>7062</v>
      </c>
      <c r="D2766" s="34" t="s">
        <v>69</v>
      </c>
      <c r="E2766" s="163" t="s">
        <v>3763</v>
      </c>
      <c r="F2766" s="163"/>
      <c r="G2766" s="34" t="s">
        <v>114</v>
      </c>
      <c r="H2766" s="166" t="s">
        <v>7202</v>
      </c>
      <c r="I2766" s="163" t="s">
        <v>7203</v>
      </c>
      <c r="J2766" s="163" t="s">
        <v>7203</v>
      </c>
      <c r="K2766" s="163" t="s">
        <v>7065</v>
      </c>
      <c r="L2766" s="163" t="s">
        <v>7065</v>
      </c>
      <c r="M2766" s="167">
        <v>46000</v>
      </c>
      <c r="N2766" s="167">
        <v>46002</v>
      </c>
      <c r="O2766" s="167">
        <v>46081</v>
      </c>
      <c r="P2766" s="163">
        <v>165</v>
      </c>
      <c r="Q2766" s="174">
        <v>3000</v>
      </c>
      <c r="R2766" s="175">
        <v>0.07</v>
      </c>
      <c r="S2766" s="176">
        <v>210</v>
      </c>
      <c r="T2766" s="164">
        <v>34650</v>
      </c>
      <c r="U2766" s="164">
        <v>12127.5</v>
      </c>
      <c r="V2766" s="164">
        <v>0.35</v>
      </c>
      <c r="W2766" s="164">
        <v>8662.5</v>
      </c>
      <c r="X2766" s="160">
        <v>0.25</v>
      </c>
      <c r="Y2766" s="164">
        <v>2425.5</v>
      </c>
      <c r="Z2766" s="177">
        <v>0.07</v>
      </c>
      <c r="AA2766" s="164">
        <v>6237</v>
      </c>
      <c r="AB2766" s="160">
        <v>0.18</v>
      </c>
      <c r="AC2766" s="254">
        <v>13860</v>
      </c>
      <c r="AD2766" s="202">
        <v>0.4</v>
      </c>
      <c r="AE2766" s="147">
        <v>12127.5</v>
      </c>
      <c r="AF2766" s="203"/>
      <c r="AH2766" s="34" t="s">
        <v>69</v>
      </c>
    </row>
    <row r="2767" s="114" customFormat="1" ht="36" spans="1:34">
      <c r="A2767" s="37">
        <v>53</v>
      </c>
      <c r="B2767" s="37" t="s">
        <v>68</v>
      </c>
      <c r="C2767" s="37" t="s">
        <v>7062</v>
      </c>
      <c r="D2767" s="34" t="s">
        <v>69</v>
      </c>
      <c r="E2767" s="163" t="s">
        <v>3763</v>
      </c>
      <c r="F2767" s="163"/>
      <c r="G2767" s="34" t="s">
        <v>114</v>
      </c>
      <c r="H2767" s="166" t="s">
        <v>7204</v>
      </c>
      <c r="I2767" s="163" t="s">
        <v>7205</v>
      </c>
      <c r="J2767" s="163" t="s">
        <v>7205</v>
      </c>
      <c r="K2767" s="163" t="s">
        <v>7206</v>
      </c>
      <c r="L2767" s="163" t="s">
        <v>7206</v>
      </c>
      <c r="M2767" s="167">
        <v>46000</v>
      </c>
      <c r="N2767" s="167">
        <v>46002</v>
      </c>
      <c r="O2767" s="167">
        <v>46081</v>
      </c>
      <c r="P2767" s="163">
        <v>170</v>
      </c>
      <c r="Q2767" s="174">
        <v>3000</v>
      </c>
      <c r="R2767" s="175">
        <v>0.07</v>
      </c>
      <c r="S2767" s="176">
        <v>210</v>
      </c>
      <c r="T2767" s="164">
        <v>35700</v>
      </c>
      <c r="U2767" s="164">
        <v>12495</v>
      </c>
      <c r="V2767" s="164">
        <v>0.35</v>
      </c>
      <c r="W2767" s="164">
        <v>8925</v>
      </c>
      <c r="X2767" s="160">
        <v>0.25</v>
      </c>
      <c r="Y2767" s="164">
        <v>2499</v>
      </c>
      <c r="Z2767" s="177">
        <v>0.07</v>
      </c>
      <c r="AA2767" s="164">
        <v>6426</v>
      </c>
      <c r="AB2767" s="160">
        <v>0.18</v>
      </c>
      <c r="AC2767" s="254">
        <v>14280</v>
      </c>
      <c r="AD2767" s="202">
        <v>0.4</v>
      </c>
      <c r="AE2767" s="147">
        <v>12495</v>
      </c>
      <c r="AF2767" s="203"/>
      <c r="AH2767" s="34" t="s">
        <v>69</v>
      </c>
    </row>
    <row r="2768" s="114" customFormat="1" ht="36" spans="1:34">
      <c r="A2768" s="37">
        <v>54</v>
      </c>
      <c r="B2768" s="37" t="s">
        <v>68</v>
      </c>
      <c r="C2768" s="37" t="s">
        <v>7062</v>
      </c>
      <c r="D2768" s="34" t="s">
        <v>69</v>
      </c>
      <c r="E2768" s="163" t="s">
        <v>3763</v>
      </c>
      <c r="F2768" s="163"/>
      <c r="G2768" s="34" t="s">
        <v>114</v>
      </c>
      <c r="H2768" s="166" t="s">
        <v>7207</v>
      </c>
      <c r="I2768" s="163" t="s">
        <v>7208</v>
      </c>
      <c r="J2768" s="163" t="s">
        <v>7208</v>
      </c>
      <c r="K2768" s="163" t="s">
        <v>7206</v>
      </c>
      <c r="L2768" s="163" t="s">
        <v>7206</v>
      </c>
      <c r="M2768" s="167">
        <v>46000</v>
      </c>
      <c r="N2768" s="167">
        <v>46002</v>
      </c>
      <c r="O2768" s="167">
        <v>46081</v>
      </c>
      <c r="P2768" s="163">
        <v>84</v>
      </c>
      <c r="Q2768" s="174">
        <v>3000</v>
      </c>
      <c r="R2768" s="175">
        <v>0.07</v>
      </c>
      <c r="S2768" s="176">
        <v>210</v>
      </c>
      <c r="T2768" s="164">
        <v>17640</v>
      </c>
      <c r="U2768" s="164">
        <v>6174</v>
      </c>
      <c r="V2768" s="164">
        <v>0.35</v>
      </c>
      <c r="W2768" s="164">
        <v>4410</v>
      </c>
      <c r="X2768" s="160">
        <v>0.25</v>
      </c>
      <c r="Y2768" s="164">
        <v>1234.8</v>
      </c>
      <c r="Z2768" s="177">
        <v>0.07</v>
      </c>
      <c r="AA2768" s="164">
        <v>3175.2</v>
      </c>
      <c r="AB2768" s="160">
        <v>0.18</v>
      </c>
      <c r="AC2768" s="254">
        <v>7056</v>
      </c>
      <c r="AD2768" s="202">
        <v>0.4</v>
      </c>
      <c r="AE2768" s="147">
        <v>6174</v>
      </c>
      <c r="AF2768" s="203"/>
      <c r="AH2768" s="34" t="s">
        <v>69</v>
      </c>
    </row>
    <row r="2769" s="114" customFormat="1" ht="36" spans="1:34">
      <c r="A2769" s="37">
        <v>55</v>
      </c>
      <c r="B2769" s="37" t="s">
        <v>68</v>
      </c>
      <c r="C2769" s="37" t="s">
        <v>7062</v>
      </c>
      <c r="D2769" s="34" t="s">
        <v>69</v>
      </c>
      <c r="E2769" s="163" t="s">
        <v>3763</v>
      </c>
      <c r="F2769" s="163"/>
      <c r="G2769" s="34" t="s">
        <v>114</v>
      </c>
      <c r="H2769" s="166" t="s">
        <v>7209</v>
      </c>
      <c r="I2769" s="163" t="s">
        <v>7210</v>
      </c>
      <c r="J2769" s="163" t="s">
        <v>7210</v>
      </c>
      <c r="K2769" s="163" t="s">
        <v>7211</v>
      </c>
      <c r="L2769" s="163" t="s">
        <v>7211</v>
      </c>
      <c r="M2769" s="167">
        <v>46000</v>
      </c>
      <c r="N2769" s="167">
        <v>46002</v>
      </c>
      <c r="O2769" s="167">
        <v>46081</v>
      </c>
      <c r="P2769" s="163">
        <v>160</v>
      </c>
      <c r="Q2769" s="174">
        <v>3000</v>
      </c>
      <c r="R2769" s="175">
        <v>0.07</v>
      </c>
      <c r="S2769" s="176">
        <v>210</v>
      </c>
      <c r="T2769" s="164">
        <v>33600</v>
      </c>
      <c r="U2769" s="164">
        <v>11760</v>
      </c>
      <c r="V2769" s="164">
        <v>0.35</v>
      </c>
      <c r="W2769" s="164">
        <v>8400</v>
      </c>
      <c r="X2769" s="160">
        <v>0.25</v>
      </c>
      <c r="Y2769" s="164">
        <v>2352</v>
      </c>
      <c r="Z2769" s="177">
        <v>0.07</v>
      </c>
      <c r="AA2769" s="164">
        <v>6048</v>
      </c>
      <c r="AB2769" s="160">
        <v>0.18</v>
      </c>
      <c r="AC2769" s="254">
        <v>13440</v>
      </c>
      <c r="AD2769" s="202">
        <v>0.4</v>
      </c>
      <c r="AE2769" s="147">
        <v>11760</v>
      </c>
      <c r="AF2769" s="203"/>
      <c r="AH2769" s="34" t="s">
        <v>69</v>
      </c>
    </row>
    <row r="2770" s="114" customFormat="1" ht="48" spans="1:34">
      <c r="A2770" s="37">
        <v>56</v>
      </c>
      <c r="B2770" s="37" t="s">
        <v>68</v>
      </c>
      <c r="C2770" s="37" t="s">
        <v>7062</v>
      </c>
      <c r="D2770" s="34" t="s">
        <v>69</v>
      </c>
      <c r="E2770" s="163" t="s">
        <v>3763</v>
      </c>
      <c r="F2770" s="163"/>
      <c r="G2770" s="34" t="s">
        <v>114</v>
      </c>
      <c r="H2770" s="166" t="s">
        <v>7212</v>
      </c>
      <c r="I2770" s="163" t="s">
        <v>7213</v>
      </c>
      <c r="J2770" s="163" t="s">
        <v>7213</v>
      </c>
      <c r="K2770" s="163" t="s">
        <v>7214</v>
      </c>
      <c r="L2770" s="163" t="s">
        <v>7214</v>
      </c>
      <c r="M2770" s="167">
        <v>46000</v>
      </c>
      <c r="N2770" s="167">
        <v>46002</v>
      </c>
      <c r="O2770" s="167">
        <v>46081</v>
      </c>
      <c r="P2770" s="163">
        <v>115</v>
      </c>
      <c r="Q2770" s="174">
        <v>3000</v>
      </c>
      <c r="R2770" s="175">
        <v>0.07</v>
      </c>
      <c r="S2770" s="176">
        <v>210</v>
      </c>
      <c r="T2770" s="164">
        <v>24150</v>
      </c>
      <c r="U2770" s="164">
        <v>8452.5</v>
      </c>
      <c r="V2770" s="164">
        <v>0.35</v>
      </c>
      <c r="W2770" s="164">
        <v>6037.5</v>
      </c>
      <c r="X2770" s="160">
        <v>0.25</v>
      </c>
      <c r="Y2770" s="164">
        <v>1690.5</v>
      </c>
      <c r="Z2770" s="177">
        <v>0.07</v>
      </c>
      <c r="AA2770" s="164">
        <v>4347</v>
      </c>
      <c r="AB2770" s="160">
        <v>0.18</v>
      </c>
      <c r="AC2770" s="254">
        <v>9660</v>
      </c>
      <c r="AD2770" s="202">
        <v>0.4</v>
      </c>
      <c r="AE2770" s="147">
        <v>8452.5</v>
      </c>
      <c r="AF2770" s="203"/>
      <c r="AH2770" s="34" t="s">
        <v>69</v>
      </c>
    </row>
    <row r="2771" s="114" customFormat="1" ht="36" spans="1:34">
      <c r="A2771" s="37">
        <v>57</v>
      </c>
      <c r="B2771" s="37" t="s">
        <v>68</v>
      </c>
      <c r="C2771" s="37" t="s">
        <v>7062</v>
      </c>
      <c r="D2771" s="34" t="s">
        <v>69</v>
      </c>
      <c r="E2771" s="163" t="s">
        <v>3763</v>
      </c>
      <c r="F2771" s="163"/>
      <c r="G2771" s="34" t="s">
        <v>114</v>
      </c>
      <c r="H2771" s="166" t="s">
        <v>7215</v>
      </c>
      <c r="I2771" s="163" t="s">
        <v>7216</v>
      </c>
      <c r="J2771" s="163" t="s">
        <v>7216</v>
      </c>
      <c r="K2771" s="163" t="s">
        <v>7217</v>
      </c>
      <c r="L2771" s="163" t="s">
        <v>7217</v>
      </c>
      <c r="M2771" s="167">
        <v>46000</v>
      </c>
      <c r="N2771" s="167">
        <v>46002</v>
      </c>
      <c r="O2771" s="167">
        <v>46081</v>
      </c>
      <c r="P2771" s="163">
        <v>290</v>
      </c>
      <c r="Q2771" s="174">
        <v>3000</v>
      </c>
      <c r="R2771" s="175">
        <v>0.07</v>
      </c>
      <c r="S2771" s="176">
        <v>210</v>
      </c>
      <c r="T2771" s="164">
        <v>60900</v>
      </c>
      <c r="U2771" s="164">
        <v>21315</v>
      </c>
      <c r="V2771" s="164">
        <v>0.35</v>
      </c>
      <c r="W2771" s="164">
        <v>15225</v>
      </c>
      <c r="X2771" s="160">
        <v>0.25</v>
      </c>
      <c r="Y2771" s="164">
        <v>4263</v>
      </c>
      <c r="Z2771" s="177">
        <v>0.07</v>
      </c>
      <c r="AA2771" s="164">
        <v>10962</v>
      </c>
      <c r="AB2771" s="160">
        <v>0.18</v>
      </c>
      <c r="AC2771" s="254">
        <v>24360</v>
      </c>
      <c r="AD2771" s="202">
        <v>0.4</v>
      </c>
      <c r="AE2771" s="147">
        <v>21315</v>
      </c>
      <c r="AF2771" s="203"/>
      <c r="AH2771" s="34" t="s">
        <v>69</v>
      </c>
    </row>
    <row r="2772" s="114" customFormat="1" ht="36" spans="1:34">
      <c r="A2772" s="37">
        <v>58</v>
      </c>
      <c r="B2772" s="37" t="s">
        <v>68</v>
      </c>
      <c r="C2772" s="37" t="s">
        <v>7062</v>
      </c>
      <c r="D2772" s="34" t="s">
        <v>69</v>
      </c>
      <c r="E2772" s="163" t="s">
        <v>3763</v>
      </c>
      <c r="F2772" s="163"/>
      <c r="G2772" s="34" t="s">
        <v>114</v>
      </c>
      <c r="H2772" s="166" t="s">
        <v>7218</v>
      </c>
      <c r="I2772" s="163" t="s">
        <v>7219</v>
      </c>
      <c r="J2772" s="163" t="s">
        <v>7219</v>
      </c>
      <c r="K2772" s="163" t="s">
        <v>7220</v>
      </c>
      <c r="L2772" s="163" t="s">
        <v>7220</v>
      </c>
      <c r="M2772" s="167">
        <v>46000</v>
      </c>
      <c r="N2772" s="167">
        <v>46002</v>
      </c>
      <c r="O2772" s="167">
        <v>46081</v>
      </c>
      <c r="P2772" s="163">
        <v>180</v>
      </c>
      <c r="Q2772" s="174">
        <v>3000</v>
      </c>
      <c r="R2772" s="175">
        <v>0.07</v>
      </c>
      <c r="S2772" s="176">
        <v>210</v>
      </c>
      <c r="T2772" s="164">
        <v>37800</v>
      </c>
      <c r="U2772" s="164">
        <v>13230</v>
      </c>
      <c r="V2772" s="164">
        <v>0.35</v>
      </c>
      <c r="W2772" s="164">
        <v>9450</v>
      </c>
      <c r="X2772" s="160">
        <v>0.25</v>
      </c>
      <c r="Y2772" s="164">
        <v>2646</v>
      </c>
      <c r="Z2772" s="177">
        <v>0.07</v>
      </c>
      <c r="AA2772" s="164">
        <v>6804</v>
      </c>
      <c r="AB2772" s="160">
        <v>0.18</v>
      </c>
      <c r="AC2772" s="254">
        <v>15120</v>
      </c>
      <c r="AD2772" s="202">
        <v>0.4</v>
      </c>
      <c r="AE2772" s="147">
        <v>13230</v>
      </c>
      <c r="AF2772" s="203"/>
      <c r="AH2772" s="34" t="s">
        <v>69</v>
      </c>
    </row>
    <row r="2773" s="114" customFormat="1" ht="36" spans="1:34">
      <c r="A2773" s="37">
        <v>59</v>
      </c>
      <c r="B2773" s="37" t="s">
        <v>68</v>
      </c>
      <c r="C2773" s="37" t="s">
        <v>7062</v>
      </c>
      <c r="D2773" s="34" t="s">
        <v>69</v>
      </c>
      <c r="E2773" s="163" t="s">
        <v>3763</v>
      </c>
      <c r="F2773" s="163"/>
      <c r="G2773" s="34" t="s">
        <v>114</v>
      </c>
      <c r="H2773" s="166" t="s">
        <v>7221</v>
      </c>
      <c r="I2773" s="163" t="s">
        <v>7222</v>
      </c>
      <c r="J2773" s="163" t="s">
        <v>7222</v>
      </c>
      <c r="K2773" s="163" t="s">
        <v>7223</v>
      </c>
      <c r="L2773" s="163" t="s">
        <v>7223</v>
      </c>
      <c r="M2773" s="167">
        <v>46000</v>
      </c>
      <c r="N2773" s="167">
        <v>46002</v>
      </c>
      <c r="O2773" s="167">
        <v>46081</v>
      </c>
      <c r="P2773" s="163">
        <v>50</v>
      </c>
      <c r="Q2773" s="174">
        <v>3000</v>
      </c>
      <c r="R2773" s="175">
        <v>0.07</v>
      </c>
      <c r="S2773" s="176">
        <v>210</v>
      </c>
      <c r="T2773" s="164">
        <v>10500</v>
      </c>
      <c r="U2773" s="164">
        <v>3675</v>
      </c>
      <c r="V2773" s="164">
        <v>0.35</v>
      </c>
      <c r="W2773" s="164">
        <v>2625</v>
      </c>
      <c r="X2773" s="160">
        <v>0.25</v>
      </c>
      <c r="Y2773" s="164">
        <v>735</v>
      </c>
      <c r="Z2773" s="177">
        <v>0.07</v>
      </c>
      <c r="AA2773" s="164">
        <v>1890</v>
      </c>
      <c r="AB2773" s="160">
        <v>0.18</v>
      </c>
      <c r="AC2773" s="254">
        <v>4200</v>
      </c>
      <c r="AD2773" s="202">
        <v>0.4</v>
      </c>
      <c r="AE2773" s="147">
        <v>3675</v>
      </c>
      <c r="AF2773" s="203"/>
      <c r="AH2773" s="34" t="s">
        <v>69</v>
      </c>
    </row>
    <row r="2774" s="114" customFormat="1" ht="48" spans="1:34">
      <c r="A2774" s="37">
        <v>60</v>
      </c>
      <c r="B2774" s="37" t="s">
        <v>68</v>
      </c>
      <c r="C2774" s="37" t="s">
        <v>7062</v>
      </c>
      <c r="D2774" s="34" t="s">
        <v>69</v>
      </c>
      <c r="E2774" s="163" t="s">
        <v>3763</v>
      </c>
      <c r="F2774" s="163"/>
      <c r="G2774" s="34" t="s">
        <v>114</v>
      </c>
      <c r="H2774" s="166" t="s">
        <v>7224</v>
      </c>
      <c r="I2774" s="163" t="s">
        <v>7225</v>
      </c>
      <c r="J2774" s="163" t="s">
        <v>7225</v>
      </c>
      <c r="K2774" s="163" t="s">
        <v>7077</v>
      </c>
      <c r="L2774" s="163" t="s">
        <v>7077</v>
      </c>
      <c r="M2774" s="167">
        <v>46000</v>
      </c>
      <c r="N2774" s="167">
        <v>46002</v>
      </c>
      <c r="O2774" s="167">
        <v>46081</v>
      </c>
      <c r="P2774" s="163">
        <v>240</v>
      </c>
      <c r="Q2774" s="174">
        <v>3000</v>
      </c>
      <c r="R2774" s="175">
        <v>0.07</v>
      </c>
      <c r="S2774" s="176">
        <v>210</v>
      </c>
      <c r="T2774" s="164">
        <v>50400</v>
      </c>
      <c r="U2774" s="164">
        <v>17640</v>
      </c>
      <c r="V2774" s="164">
        <v>0.35</v>
      </c>
      <c r="W2774" s="164">
        <v>12600</v>
      </c>
      <c r="X2774" s="160">
        <v>0.25</v>
      </c>
      <c r="Y2774" s="164">
        <v>3528</v>
      </c>
      <c r="Z2774" s="177">
        <v>0.07</v>
      </c>
      <c r="AA2774" s="164">
        <v>9072</v>
      </c>
      <c r="AB2774" s="160">
        <v>0.18</v>
      </c>
      <c r="AC2774" s="254">
        <v>20160</v>
      </c>
      <c r="AD2774" s="202">
        <v>0.4</v>
      </c>
      <c r="AE2774" s="147">
        <v>17640</v>
      </c>
      <c r="AF2774" s="203"/>
      <c r="AH2774" s="34" t="s">
        <v>69</v>
      </c>
    </row>
    <row r="2775" s="114" customFormat="1" ht="48" spans="1:34">
      <c r="A2775" s="37">
        <v>61</v>
      </c>
      <c r="B2775" s="37" t="s">
        <v>68</v>
      </c>
      <c r="C2775" s="37" t="s">
        <v>7062</v>
      </c>
      <c r="D2775" s="34" t="s">
        <v>69</v>
      </c>
      <c r="E2775" s="163" t="s">
        <v>3763</v>
      </c>
      <c r="F2775" s="163"/>
      <c r="G2775" s="34" t="s">
        <v>114</v>
      </c>
      <c r="H2775" s="166" t="s">
        <v>7226</v>
      </c>
      <c r="I2775" s="163" t="s">
        <v>7227</v>
      </c>
      <c r="J2775" s="163" t="s">
        <v>7227</v>
      </c>
      <c r="K2775" s="163" t="s">
        <v>7228</v>
      </c>
      <c r="L2775" s="163" t="s">
        <v>7228</v>
      </c>
      <c r="M2775" s="167">
        <v>46000</v>
      </c>
      <c r="N2775" s="167">
        <v>46002</v>
      </c>
      <c r="O2775" s="167">
        <v>46081</v>
      </c>
      <c r="P2775" s="163">
        <v>160</v>
      </c>
      <c r="Q2775" s="174">
        <v>3000</v>
      </c>
      <c r="R2775" s="175">
        <v>0.07</v>
      </c>
      <c r="S2775" s="176">
        <v>210</v>
      </c>
      <c r="T2775" s="164">
        <v>33600</v>
      </c>
      <c r="U2775" s="164">
        <v>11760</v>
      </c>
      <c r="V2775" s="164">
        <v>0.35</v>
      </c>
      <c r="W2775" s="164">
        <v>8400</v>
      </c>
      <c r="X2775" s="160">
        <v>0.25</v>
      </c>
      <c r="Y2775" s="164">
        <v>2352</v>
      </c>
      <c r="Z2775" s="177">
        <v>0.07</v>
      </c>
      <c r="AA2775" s="164">
        <v>6048</v>
      </c>
      <c r="AB2775" s="160">
        <v>0.18</v>
      </c>
      <c r="AC2775" s="254">
        <v>13440</v>
      </c>
      <c r="AD2775" s="202">
        <v>0.4</v>
      </c>
      <c r="AE2775" s="147">
        <v>11760</v>
      </c>
      <c r="AF2775" s="203"/>
      <c r="AH2775" s="34" t="s">
        <v>69</v>
      </c>
    </row>
    <row r="2776" s="114" customFormat="1" ht="36" spans="1:34">
      <c r="A2776" s="37">
        <v>62</v>
      </c>
      <c r="B2776" s="37" t="s">
        <v>68</v>
      </c>
      <c r="C2776" s="37" t="s">
        <v>7062</v>
      </c>
      <c r="D2776" s="34" t="s">
        <v>69</v>
      </c>
      <c r="E2776" s="163" t="s">
        <v>3763</v>
      </c>
      <c r="F2776" s="163"/>
      <c r="G2776" s="34" t="s">
        <v>114</v>
      </c>
      <c r="H2776" s="166" t="s">
        <v>7229</v>
      </c>
      <c r="I2776" s="163" t="s">
        <v>7230</v>
      </c>
      <c r="J2776" s="163" t="s">
        <v>7230</v>
      </c>
      <c r="K2776" s="163" t="s">
        <v>7231</v>
      </c>
      <c r="L2776" s="163" t="s">
        <v>7231</v>
      </c>
      <c r="M2776" s="167">
        <v>46000</v>
      </c>
      <c r="N2776" s="167">
        <v>46002</v>
      </c>
      <c r="O2776" s="167">
        <v>46081</v>
      </c>
      <c r="P2776" s="163">
        <v>580</v>
      </c>
      <c r="Q2776" s="174">
        <v>3000</v>
      </c>
      <c r="R2776" s="175">
        <v>0.07</v>
      </c>
      <c r="S2776" s="176">
        <v>210</v>
      </c>
      <c r="T2776" s="164">
        <v>121800</v>
      </c>
      <c r="U2776" s="164">
        <v>42630</v>
      </c>
      <c r="V2776" s="164">
        <v>0.35</v>
      </c>
      <c r="W2776" s="164">
        <v>30450</v>
      </c>
      <c r="X2776" s="160">
        <v>0.25</v>
      </c>
      <c r="Y2776" s="164">
        <v>8526</v>
      </c>
      <c r="Z2776" s="177">
        <v>0.07</v>
      </c>
      <c r="AA2776" s="164">
        <v>21924</v>
      </c>
      <c r="AB2776" s="160">
        <v>0.18</v>
      </c>
      <c r="AC2776" s="254">
        <v>48720</v>
      </c>
      <c r="AD2776" s="202">
        <v>0.4</v>
      </c>
      <c r="AE2776" s="147">
        <v>42630</v>
      </c>
      <c r="AF2776" s="203"/>
      <c r="AH2776" s="34" t="s">
        <v>69</v>
      </c>
    </row>
    <row r="2777" s="114" customFormat="1" ht="36" spans="1:34">
      <c r="A2777" s="37">
        <v>63</v>
      </c>
      <c r="B2777" s="37" t="s">
        <v>68</v>
      </c>
      <c r="C2777" s="37" t="s">
        <v>7062</v>
      </c>
      <c r="D2777" s="34" t="s">
        <v>69</v>
      </c>
      <c r="E2777" s="163" t="s">
        <v>3763</v>
      </c>
      <c r="F2777" s="163"/>
      <c r="G2777" s="34" t="s">
        <v>114</v>
      </c>
      <c r="H2777" s="166" t="s">
        <v>7232</v>
      </c>
      <c r="I2777" s="163" t="s">
        <v>7137</v>
      </c>
      <c r="J2777" s="163" t="s">
        <v>7137</v>
      </c>
      <c r="K2777" s="163" t="s">
        <v>7233</v>
      </c>
      <c r="L2777" s="163" t="s">
        <v>7233</v>
      </c>
      <c r="M2777" s="167">
        <v>46000</v>
      </c>
      <c r="N2777" s="167">
        <v>46002</v>
      </c>
      <c r="O2777" s="167">
        <v>46081</v>
      </c>
      <c r="P2777" s="163">
        <v>70</v>
      </c>
      <c r="Q2777" s="174">
        <v>3000</v>
      </c>
      <c r="R2777" s="175">
        <v>0.07</v>
      </c>
      <c r="S2777" s="176">
        <v>210</v>
      </c>
      <c r="T2777" s="164">
        <v>14700</v>
      </c>
      <c r="U2777" s="164">
        <v>5145</v>
      </c>
      <c r="V2777" s="164">
        <v>0.35</v>
      </c>
      <c r="W2777" s="164">
        <v>3675</v>
      </c>
      <c r="X2777" s="160">
        <v>0.25</v>
      </c>
      <c r="Y2777" s="164">
        <v>1029</v>
      </c>
      <c r="Z2777" s="177">
        <v>0.07</v>
      </c>
      <c r="AA2777" s="164">
        <v>2646</v>
      </c>
      <c r="AB2777" s="160">
        <v>0.18</v>
      </c>
      <c r="AC2777" s="254">
        <v>5880</v>
      </c>
      <c r="AD2777" s="202">
        <v>0.4</v>
      </c>
      <c r="AE2777" s="147">
        <v>5145</v>
      </c>
      <c r="AF2777" s="203"/>
      <c r="AH2777" s="34" t="s">
        <v>69</v>
      </c>
    </row>
    <row r="2778" s="114" customFormat="1" ht="36" spans="1:34">
      <c r="A2778" s="37">
        <v>64</v>
      </c>
      <c r="B2778" s="37" t="s">
        <v>68</v>
      </c>
      <c r="C2778" s="37" t="s">
        <v>7062</v>
      </c>
      <c r="D2778" s="34" t="s">
        <v>69</v>
      </c>
      <c r="E2778" s="163" t="s">
        <v>3763</v>
      </c>
      <c r="F2778" s="163"/>
      <c r="G2778" s="34" t="s">
        <v>114</v>
      </c>
      <c r="H2778" s="166" t="s">
        <v>7234</v>
      </c>
      <c r="I2778" s="163" t="s">
        <v>7235</v>
      </c>
      <c r="J2778" s="163" t="s">
        <v>7235</v>
      </c>
      <c r="K2778" s="163" t="s">
        <v>7135</v>
      </c>
      <c r="L2778" s="163" t="s">
        <v>7135</v>
      </c>
      <c r="M2778" s="167">
        <v>46000</v>
      </c>
      <c r="N2778" s="167">
        <v>46002</v>
      </c>
      <c r="O2778" s="167">
        <v>46081</v>
      </c>
      <c r="P2778" s="163">
        <v>330</v>
      </c>
      <c r="Q2778" s="174">
        <v>3000</v>
      </c>
      <c r="R2778" s="175">
        <v>0.07</v>
      </c>
      <c r="S2778" s="176">
        <v>210</v>
      </c>
      <c r="T2778" s="164">
        <v>69300</v>
      </c>
      <c r="U2778" s="164">
        <v>24255</v>
      </c>
      <c r="V2778" s="164">
        <v>0.35</v>
      </c>
      <c r="W2778" s="164">
        <v>17325</v>
      </c>
      <c r="X2778" s="160">
        <v>0.25</v>
      </c>
      <c r="Y2778" s="164">
        <v>4851</v>
      </c>
      <c r="Z2778" s="177">
        <v>0.07</v>
      </c>
      <c r="AA2778" s="164">
        <v>12474</v>
      </c>
      <c r="AB2778" s="160">
        <v>0.18</v>
      </c>
      <c r="AC2778" s="254">
        <v>27720</v>
      </c>
      <c r="AD2778" s="202">
        <v>0.4</v>
      </c>
      <c r="AE2778" s="147">
        <v>24255</v>
      </c>
      <c r="AF2778" s="203"/>
      <c r="AH2778" s="34" t="s">
        <v>69</v>
      </c>
    </row>
    <row r="2779" s="114" customFormat="1" ht="36" spans="1:34">
      <c r="A2779" s="37">
        <v>65</v>
      </c>
      <c r="B2779" s="37" t="s">
        <v>68</v>
      </c>
      <c r="C2779" s="37" t="s">
        <v>7062</v>
      </c>
      <c r="D2779" s="34" t="s">
        <v>69</v>
      </c>
      <c r="E2779" s="163" t="s">
        <v>3763</v>
      </c>
      <c r="F2779" s="163"/>
      <c r="G2779" s="34" t="s">
        <v>114</v>
      </c>
      <c r="H2779" s="166" t="s">
        <v>7236</v>
      </c>
      <c r="I2779" s="163" t="s">
        <v>7237</v>
      </c>
      <c r="J2779" s="163" t="s">
        <v>7237</v>
      </c>
      <c r="K2779" s="163" t="s">
        <v>7238</v>
      </c>
      <c r="L2779" s="163" t="s">
        <v>7238</v>
      </c>
      <c r="M2779" s="167">
        <v>46000</v>
      </c>
      <c r="N2779" s="167">
        <v>46002</v>
      </c>
      <c r="O2779" s="167">
        <v>46081</v>
      </c>
      <c r="P2779" s="163">
        <v>140</v>
      </c>
      <c r="Q2779" s="174">
        <v>3000</v>
      </c>
      <c r="R2779" s="175">
        <v>0.07</v>
      </c>
      <c r="S2779" s="176">
        <v>210</v>
      </c>
      <c r="T2779" s="164">
        <v>29400</v>
      </c>
      <c r="U2779" s="164">
        <v>10290</v>
      </c>
      <c r="V2779" s="164">
        <v>0.35</v>
      </c>
      <c r="W2779" s="164">
        <v>7350</v>
      </c>
      <c r="X2779" s="160">
        <v>0.25</v>
      </c>
      <c r="Y2779" s="164">
        <v>2058</v>
      </c>
      <c r="Z2779" s="177">
        <v>0.07</v>
      </c>
      <c r="AA2779" s="164">
        <v>5292</v>
      </c>
      <c r="AB2779" s="160">
        <v>0.18</v>
      </c>
      <c r="AC2779" s="254">
        <v>11760</v>
      </c>
      <c r="AD2779" s="202">
        <v>0.4</v>
      </c>
      <c r="AE2779" s="147">
        <v>10290</v>
      </c>
      <c r="AF2779" s="203"/>
      <c r="AH2779" s="34" t="s">
        <v>69</v>
      </c>
    </row>
    <row r="2780" s="114" customFormat="1" ht="36" spans="1:34">
      <c r="A2780" s="37">
        <v>66</v>
      </c>
      <c r="B2780" s="37" t="s">
        <v>68</v>
      </c>
      <c r="C2780" s="37" t="s">
        <v>7062</v>
      </c>
      <c r="D2780" s="34" t="s">
        <v>69</v>
      </c>
      <c r="E2780" s="163" t="s">
        <v>3763</v>
      </c>
      <c r="F2780" s="163"/>
      <c r="G2780" s="34" t="s">
        <v>114</v>
      </c>
      <c r="H2780" s="166" t="s">
        <v>7239</v>
      </c>
      <c r="I2780" s="163" t="s">
        <v>7240</v>
      </c>
      <c r="J2780" s="163" t="s">
        <v>7240</v>
      </c>
      <c r="K2780" s="163" t="s">
        <v>7241</v>
      </c>
      <c r="L2780" s="163" t="s">
        <v>7241</v>
      </c>
      <c r="M2780" s="167">
        <v>46000</v>
      </c>
      <c r="N2780" s="167">
        <v>46002</v>
      </c>
      <c r="O2780" s="167">
        <v>46081</v>
      </c>
      <c r="P2780" s="163">
        <v>168</v>
      </c>
      <c r="Q2780" s="174">
        <v>3000</v>
      </c>
      <c r="R2780" s="175">
        <v>0.07</v>
      </c>
      <c r="S2780" s="176">
        <v>210</v>
      </c>
      <c r="T2780" s="164">
        <v>35280</v>
      </c>
      <c r="U2780" s="164">
        <v>12348</v>
      </c>
      <c r="V2780" s="164">
        <v>0.35</v>
      </c>
      <c r="W2780" s="164">
        <v>8820</v>
      </c>
      <c r="X2780" s="160">
        <v>0.25</v>
      </c>
      <c r="Y2780" s="164">
        <v>2469.6</v>
      </c>
      <c r="Z2780" s="177">
        <v>0.07</v>
      </c>
      <c r="AA2780" s="164">
        <v>6350.4</v>
      </c>
      <c r="AB2780" s="160">
        <v>0.18</v>
      </c>
      <c r="AC2780" s="254">
        <v>14112</v>
      </c>
      <c r="AD2780" s="202">
        <v>0.4</v>
      </c>
      <c r="AE2780" s="147">
        <v>12348</v>
      </c>
      <c r="AF2780" s="203"/>
      <c r="AH2780" s="34" t="s">
        <v>69</v>
      </c>
    </row>
    <row r="2781" s="114" customFormat="1" ht="36" spans="1:34">
      <c r="A2781" s="37">
        <v>67</v>
      </c>
      <c r="B2781" s="37" t="s">
        <v>68</v>
      </c>
      <c r="C2781" s="37" t="s">
        <v>7062</v>
      </c>
      <c r="D2781" s="34" t="s">
        <v>69</v>
      </c>
      <c r="E2781" s="163" t="s">
        <v>3763</v>
      </c>
      <c r="F2781" s="163"/>
      <c r="G2781" s="34" t="s">
        <v>114</v>
      </c>
      <c r="H2781" s="166" t="s">
        <v>7242</v>
      </c>
      <c r="I2781" s="163" t="s">
        <v>7243</v>
      </c>
      <c r="J2781" s="163" t="s">
        <v>7243</v>
      </c>
      <c r="K2781" s="163" t="s">
        <v>7071</v>
      </c>
      <c r="L2781" s="163" t="s">
        <v>7071</v>
      </c>
      <c r="M2781" s="167">
        <v>46000</v>
      </c>
      <c r="N2781" s="167">
        <v>46002</v>
      </c>
      <c r="O2781" s="167">
        <v>46081</v>
      </c>
      <c r="P2781" s="163">
        <v>120</v>
      </c>
      <c r="Q2781" s="174">
        <v>3000</v>
      </c>
      <c r="R2781" s="175">
        <v>0.07</v>
      </c>
      <c r="S2781" s="176">
        <v>210</v>
      </c>
      <c r="T2781" s="164">
        <v>25200</v>
      </c>
      <c r="U2781" s="164">
        <v>8820</v>
      </c>
      <c r="V2781" s="164">
        <v>0.35</v>
      </c>
      <c r="W2781" s="164">
        <v>6300</v>
      </c>
      <c r="X2781" s="160">
        <v>0.25</v>
      </c>
      <c r="Y2781" s="164">
        <v>1764</v>
      </c>
      <c r="Z2781" s="177">
        <v>0.07</v>
      </c>
      <c r="AA2781" s="164">
        <v>4536</v>
      </c>
      <c r="AB2781" s="160">
        <v>0.18</v>
      </c>
      <c r="AC2781" s="254">
        <v>10080</v>
      </c>
      <c r="AD2781" s="202">
        <v>0.4</v>
      </c>
      <c r="AE2781" s="147">
        <v>8820</v>
      </c>
      <c r="AF2781" s="203"/>
      <c r="AH2781" s="34" t="s">
        <v>69</v>
      </c>
    </row>
    <row r="2782" s="114" customFormat="1" ht="36" spans="1:34">
      <c r="A2782" s="37">
        <v>68</v>
      </c>
      <c r="B2782" s="37" t="s">
        <v>68</v>
      </c>
      <c r="C2782" s="37" t="s">
        <v>7062</v>
      </c>
      <c r="D2782" s="34" t="s">
        <v>69</v>
      </c>
      <c r="E2782" s="163" t="s">
        <v>3763</v>
      </c>
      <c r="F2782" s="163"/>
      <c r="G2782" s="34" t="s">
        <v>114</v>
      </c>
      <c r="H2782" s="166" t="s">
        <v>7244</v>
      </c>
      <c r="I2782" s="163" t="s">
        <v>7245</v>
      </c>
      <c r="J2782" s="163" t="s">
        <v>7245</v>
      </c>
      <c r="K2782" s="163" t="s">
        <v>7217</v>
      </c>
      <c r="L2782" s="163" t="s">
        <v>7217</v>
      </c>
      <c r="M2782" s="167">
        <v>46000</v>
      </c>
      <c r="N2782" s="167">
        <v>46002</v>
      </c>
      <c r="O2782" s="167">
        <v>46081</v>
      </c>
      <c r="P2782" s="163">
        <v>200</v>
      </c>
      <c r="Q2782" s="174">
        <v>3000</v>
      </c>
      <c r="R2782" s="175">
        <v>0.07</v>
      </c>
      <c r="S2782" s="176">
        <v>210</v>
      </c>
      <c r="T2782" s="164">
        <v>42000</v>
      </c>
      <c r="U2782" s="164">
        <v>14700</v>
      </c>
      <c r="V2782" s="164">
        <v>0.35</v>
      </c>
      <c r="W2782" s="164">
        <v>10500</v>
      </c>
      <c r="X2782" s="160">
        <v>0.25</v>
      </c>
      <c r="Y2782" s="164">
        <v>2940</v>
      </c>
      <c r="Z2782" s="177">
        <v>0.07</v>
      </c>
      <c r="AA2782" s="164">
        <v>7560</v>
      </c>
      <c r="AB2782" s="160">
        <v>0.18</v>
      </c>
      <c r="AC2782" s="254">
        <v>16800</v>
      </c>
      <c r="AD2782" s="202">
        <v>0.4</v>
      </c>
      <c r="AE2782" s="147">
        <v>14700</v>
      </c>
      <c r="AF2782" s="203"/>
      <c r="AH2782" s="34" t="s">
        <v>69</v>
      </c>
    </row>
    <row r="2783" s="114" customFormat="1" ht="48" spans="1:34">
      <c r="A2783" s="37">
        <v>69</v>
      </c>
      <c r="B2783" s="37" t="s">
        <v>68</v>
      </c>
      <c r="C2783" s="37" t="s">
        <v>7062</v>
      </c>
      <c r="D2783" s="34" t="s">
        <v>69</v>
      </c>
      <c r="E2783" s="163" t="s">
        <v>3763</v>
      </c>
      <c r="F2783" s="163"/>
      <c r="G2783" s="34" t="s">
        <v>114</v>
      </c>
      <c r="H2783" s="166" t="s">
        <v>7246</v>
      </c>
      <c r="I2783" s="163" t="s">
        <v>7247</v>
      </c>
      <c r="J2783" s="163" t="s">
        <v>7247</v>
      </c>
      <c r="K2783" s="163" t="s">
        <v>7248</v>
      </c>
      <c r="L2783" s="163" t="s">
        <v>7248</v>
      </c>
      <c r="M2783" s="167">
        <v>46000</v>
      </c>
      <c r="N2783" s="167">
        <v>46002</v>
      </c>
      <c r="O2783" s="167">
        <v>46081</v>
      </c>
      <c r="P2783" s="163">
        <v>182</v>
      </c>
      <c r="Q2783" s="174">
        <v>3000</v>
      </c>
      <c r="R2783" s="175">
        <v>0.07</v>
      </c>
      <c r="S2783" s="176">
        <v>210</v>
      </c>
      <c r="T2783" s="164">
        <v>38220</v>
      </c>
      <c r="U2783" s="164">
        <v>13377</v>
      </c>
      <c r="V2783" s="164">
        <v>0.35</v>
      </c>
      <c r="W2783" s="164">
        <v>9555</v>
      </c>
      <c r="X2783" s="160">
        <v>0.25</v>
      </c>
      <c r="Y2783" s="164">
        <v>2675.4</v>
      </c>
      <c r="Z2783" s="177">
        <v>0.07</v>
      </c>
      <c r="AA2783" s="164">
        <v>6879.6</v>
      </c>
      <c r="AB2783" s="160">
        <v>0.18</v>
      </c>
      <c r="AC2783" s="254">
        <v>15288</v>
      </c>
      <c r="AD2783" s="202">
        <v>0.4</v>
      </c>
      <c r="AE2783" s="147">
        <v>13377</v>
      </c>
      <c r="AF2783" s="203"/>
      <c r="AH2783" s="34" t="s">
        <v>69</v>
      </c>
    </row>
    <row r="2784" s="114" customFormat="1" ht="36" spans="1:34">
      <c r="A2784" s="37">
        <v>70</v>
      </c>
      <c r="B2784" s="37" t="s">
        <v>68</v>
      </c>
      <c r="C2784" s="37" t="s">
        <v>7062</v>
      </c>
      <c r="D2784" s="34" t="s">
        <v>69</v>
      </c>
      <c r="E2784" s="163" t="s">
        <v>3763</v>
      </c>
      <c r="F2784" s="163"/>
      <c r="G2784" s="34" t="s">
        <v>114</v>
      </c>
      <c r="H2784" s="166" t="s">
        <v>7249</v>
      </c>
      <c r="I2784" s="163" t="s">
        <v>7250</v>
      </c>
      <c r="J2784" s="163" t="s">
        <v>7250</v>
      </c>
      <c r="K2784" s="163" t="s">
        <v>7188</v>
      </c>
      <c r="L2784" s="163" t="s">
        <v>7188</v>
      </c>
      <c r="M2784" s="167">
        <v>46000</v>
      </c>
      <c r="N2784" s="167">
        <v>46002</v>
      </c>
      <c r="O2784" s="167">
        <v>46081</v>
      </c>
      <c r="P2784" s="163">
        <v>200</v>
      </c>
      <c r="Q2784" s="174">
        <v>3000</v>
      </c>
      <c r="R2784" s="175">
        <v>0.07</v>
      </c>
      <c r="S2784" s="176">
        <v>210</v>
      </c>
      <c r="T2784" s="164">
        <v>42000</v>
      </c>
      <c r="U2784" s="164">
        <v>14700</v>
      </c>
      <c r="V2784" s="164">
        <v>0.35</v>
      </c>
      <c r="W2784" s="164">
        <v>10500</v>
      </c>
      <c r="X2784" s="160">
        <v>0.25</v>
      </c>
      <c r="Y2784" s="164">
        <v>2940</v>
      </c>
      <c r="Z2784" s="177">
        <v>0.07</v>
      </c>
      <c r="AA2784" s="164">
        <v>7560</v>
      </c>
      <c r="AB2784" s="160">
        <v>0.18</v>
      </c>
      <c r="AC2784" s="254">
        <v>16800</v>
      </c>
      <c r="AD2784" s="202">
        <v>0.4</v>
      </c>
      <c r="AE2784" s="147">
        <v>14700</v>
      </c>
      <c r="AF2784" s="203"/>
      <c r="AH2784" s="34" t="s">
        <v>69</v>
      </c>
    </row>
    <row r="2785" s="114" customFormat="1" ht="48" spans="1:34">
      <c r="A2785" s="37">
        <v>71</v>
      </c>
      <c r="B2785" s="37" t="s">
        <v>68</v>
      </c>
      <c r="C2785" s="37" t="s">
        <v>7062</v>
      </c>
      <c r="D2785" s="34" t="s">
        <v>69</v>
      </c>
      <c r="E2785" s="163" t="s">
        <v>3763</v>
      </c>
      <c r="F2785" s="163"/>
      <c r="G2785" s="34" t="s">
        <v>114</v>
      </c>
      <c r="H2785" s="166" t="s">
        <v>7251</v>
      </c>
      <c r="I2785" s="163" t="s">
        <v>7252</v>
      </c>
      <c r="J2785" s="163" t="s">
        <v>7252</v>
      </c>
      <c r="K2785" s="163" t="s">
        <v>7253</v>
      </c>
      <c r="L2785" s="163" t="s">
        <v>7253</v>
      </c>
      <c r="M2785" s="167">
        <v>46000</v>
      </c>
      <c r="N2785" s="167">
        <v>46002</v>
      </c>
      <c r="O2785" s="167">
        <v>46081</v>
      </c>
      <c r="P2785" s="163">
        <v>130</v>
      </c>
      <c r="Q2785" s="174">
        <v>3000</v>
      </c>
      <c r="R2785" s="175">
        <v>0.07</v>
      </c>
      <c r="S2785" s="176">
        <v>210</v>
      </c>
      <c r="T2785" s="164">
        <v>27300</v>
      </c>
      <c r="U2785" s="164">
        <v>9555</v>
      </c>
      <c r="V2785" s="164">
        <v>0.35</v>
      </c>
      <c r="W2785" s="164">
        <v>6825</v>
      </c>
      <c r="X2785" s="160">
        <v>0.25</v>
      </c>
      <c r="Y2785" s="164">
        <v>1911</v>
      </c>
      <c r="Z2785" s="177">
        <v>0.07</v>
      </c>
      <c r="AA2785" s="164">
        <v>4914</v>
      </c>
      <c r="AB2785" s="160">
        <v>0.18</v>
      </c>
      <c r="AC2785" s="254">
        <v>10920</v>
      </c>
      <c r="AD2785" s="202">
        <v>0.4</v>
      </c>
      <c r="AE2785" s="147">
        <v>9555</v>
      </c>
      <c r="AF2785" s="203"/>
      <c r="AH2785" s="34" t="s">
        <v>69</v>
      </c>
    </row>
    <row r="2786" s="114" customFormat="1" ht="36" spans="1:34">
      <c r="A2786" s="37">
        <v>72</v>
      </c>
      <c r="B2786" s="37" t="s">
        <v>68</v>
      </c>
      <c r="C2786" s="37" t="s">
        <v>7062</v>
      </c>
      <c r="D2786" s="34" t="s">
        <v>69</v>
      </c>
      <c r="E2786" s="163" t="s">
        <v>3763</v>
      </c>
      <c r="F2786" s="163"/>
      <c r="G2786" s="34" t="s">
        <v>114</v>
      </c>
      <c r="H2786" s="166" t="s">
        <v>7254</v>
      </c>
      <c r="I2786" s="163" t="s">
        <v>7255</v>
      </c>
      <c r="J2786" s="163" t="s">
        <v>7255</v>
      </c>
      <c r="K2786" s="163" t="s">
        <v>7110</v>
      </c>
      <c r="L2786" s="163" t="s">
        <v>7110</v>
      </c>
      <c r="M2786" s="167">
        <v>46000</v>
      </c>
      <c r="N2786" s="167">
        <v>46002</v>
      </c>
      <c r="O2786" s="167">
        <v>46081</v>
      </c>
      <c r="P2786" s="163">
        <v>185</v>
      </c>
      <c r="Q2786" s="174">
        <v>3000</v>
      </c>
      <c r="R2786" s="175">
        <v>0.07</v>
      </c>
      <c r="S2786" s="176">
        <v>210</v>
      </c>
      <c r="T2786" s="164">
        <v>38850</v>
      </c>
      <c r="U2786" s="164">
        <v>13597.5</v>
      </c>
      <c r="V2786" s="164">
        <v>0.35</v>
      </c>
      <c r="W2786" s="164">
        <v>9712.5</v>
      </c>
      <c r="X2786" s="160">
        <v>0.25</v>
      </c>
      <c r="Y2786" s="164">
        <v>2719.5</v>
      </c>
      <c r="Z2786" s="177">
        <v>0.07</v>
      </c>
      <c r="AA2786" s="164">
        <v>6993</v>
      </c>
      <c r="AB2786" s="160">
        <v>0.18</v>
      </c>
      <c r="AC2786" s="254">
        <v>15540</v>
      </c>
      <c r="AD2786" s="202">
        <v>0.4</v>
      </c>
      <c r="AE2786" s="147">
        <v>13597.5</v>
      </c>
      <c r="AF2786" s="203"/>
      <c r="AH2786" s="34" t="s">
        <v>69</v>
      </c>
    </row>
    <row r="2787" s="114" customFormat="1" ht="48" spans="1:34">
      <c r="A2787" s="37">
        <v>73</v>
      </c>
      <c r="B2787" s="37" t="s">
        <v>68</v>
      </c>
      <c r="C2787" s="37" t="s">
        <v>7062</v>
      </c>
      <c r="D2787" s="34" t="s">
        <v>69</v>
      </c>
      <c r="E2787" s="163" t="s">
        <v>3763</v>
      </c>
      <c r="F2787" s="163"/>
      <c r="G2787" s="34" t="s">
        <v>114</v>
      </c>
      <c r="H2787" s="166" t="s">
        <v>7256</v>
      </c>
      <c r="I2787" s="163" t="s">
        <v>7257</v>
      </c>
      <c r="J2787" s="163" t="s">
        <v>7257</v>
      </c>
      <c r="K2787" s="163" t="s">
        <v>7116</v>
      </c>
      <c r="L2787" s="163" t="s">
        <v>7116</v>
      </c>
      <c r="M2787" s="167">
        <v>46000</v>
      </c>
      <c r="N2787" s="167">
        <v>46002</v>
      </c>
      <c r="O2787" s="167">
        <v>46081</v>
      </c>
      <c r="P2787" s="163">
        <v>132</v>
      </c>
      <c r="Q2787" s="174">
        <v>3000</v>
      </c>
      <c r="R2787" s="175">
        <v>0.07</v>
      </c>
      <c r="S2787" s="176">
        <v>210</v>
      </c>
      <c r="T2787" s="164">
        <v>27720</v>
      </c>
      <c r="U2787" s="164">
        <v>9702</v>
      </c>
      <c r="V2787" s="164">
        <v>0.35</v>
      </c>
      <c r="W2787" s="164">
        <v>6930</v>
      </c>
      <c r="X2787" s="160">
        <v>0.25</v>
      </c>
      <c r="Y2787" s="164">
        <v>1940.4</v>
      </c>
      <c r="Z2787" s="177">
        <v>0.07</v>
      </c>
      <c r="AA2787" s="164">
        <v>4989.6</v>
      </c>
      <c r="AB2787" s="160">
        <v>0.18</v>
      </c>
      <c r="AC2787" s="254">
        <v>11088</v>
      </c>
      <c r="AD2787" s="202">
        <v>0.4</v>
      </c>
      <c r="AE2787" s="147">
        <v>9702</v>
      </c>
      <c r="AF2787" s="203"/>
      <c r="AH2787" s="34" t="s">
        <v>69</v>
      </c>
    </row>
    <row r="2788" s="114" customFormat="1" ht="36" spans="1:34">
      <c r="A2788" s="37">
        <v>74</v>
      </c>
      <c r="B2788" s="37" t="s">
        <v>68</v>
      </c>
      <c r="C2788" s="37" t="s">
        <v>7062</v>
      </c>
      <c r="D2788" s="34" t="s">
        <v>69</v>
      </c>
      <c r="E2788" s="163" t="s">
        <v>3763</v>
      </c>
      <c r="F2788" s="163"/>
      <c r="G2788" s="34" t="s">
        <v>114</v>
      </c>
      <c r="H2788" s="166" t="s">
        <v>7258</v>
      </c>
      <c r="I2788" s="163" t="s">
        <v>7259</v>
      </c>
      <c r="J2788" s="163" t="s">
        <v>7259</v>
      </c>
      <c r="K2788" s="163" t="s">
        <v>7260</v>
      </c>
      <c r="L2788" s="163" t="s">
        <v>7260</v>
      </c>
      <c r="M2788" s="167">
        <v>46000</v>
      </c>
      <c r="N2788" s="167">
        <v>46002</v>
      </c>
      <c r="O2788" s="167">
        <v>46081</v>
      </c>
      <c r="P2788" s="163">
        <v>180</v>
      </c>
      <c r="Q2788" s="174">
        <v>3000</v>
      </c>
      <c r="R2788" s="175">
        <v>0.07</v>
      </c>
      <c r="S2788" s="176">
        <v>210</v>
      </c>
      <c r="T2788" s="164">
        <v>37800</v>
      </c>
      <c r="U2788" s="164">
        <v>13230</v>
      </c>
      <c r="V2788" s="164">
        <v>0.35</v>
      </c>
      <c r="W2788" s="164">
        <v>9450</v>
      </c>
      <c r="X2788" s="160">
        <v>0.25</v>
      </c>
      <c r="Y2788" s="164">
        <v>2646</v>
      </c>
      <c r="Z2788" s="177">
        <v>0.07</v>
      </c>
      <c r="AA2788" s="164">
        <v>6804</v>
      </c>
      <c r="AB2788" s="160">
        <v>0.18</v>
      </c>
      <c r="AC2788" s="254">
        <v>15120</v>
      </c>
      <c r="AD2788" s="202">
        <v>0.4</v>
      </c>
      <c r="AE2788" s="147">
        <v>13230</v>
      </c>
      <c r="AF2788" s="203"/>
      <c r="AH2788" s="34" t="s">
        <v>69</v>
      </c>
    </row>
    <row r="2789" s="114" customFormat="1" ht="36" spans="1:34">
      <c r="A2789" s="37">
        <v>75</v>
      </c>
      <c r="B2789" s="37" t="s">
        <v>68</v>
      </c>
      <c r="C2789" s="37" t="s">
        <v>7062</v>
      </c>
      <c r="D2789" s="34" t="s">
        <v>69</v>
      </c>
      <c r="E2789" s="163" t="s">
        <v>3763</v>
      </c>
      <c r="F2789" s="163"/>
      <c r="G2789" s="34" t="s">
        <v>114</v>
      </c>
      <c r="H2789" s="166" t="s">
        <v>7261</v>
      </c>
      <c r="I2789" s="163" t="s">
        <v>7262</v>
      </c>
      <c r="J2789" s="163" t="s">
        <v>7262</v>
      </c>
      <c r="K2789" s="163" t="s">
        <v>7263</v>
      </c>
      <c r="L2789" s="163" t="s">
        <v>7263</v>
      </c>
      <c r="M2789" s="167">
        <v>46000</v>
      </c>
      <c r="N2789" s="167">
        <v>46002</v>
      </c>
      <c r="O2789" s="167">
        <v>46081</v>
      </c>
      <c r="P2789" s="163">
        <v>949</v>
      </c>
      <c r="Q2789" s="174">
        <v>3000</v>
      </c>
      <c r="R2789" s="175">
        <v>0.07</v>
      </c>
      <c r="S2789" s="176">
        <v>210</v>
      </c>
      <c r="T2789" s="164">
        <v>199290</v>
      </c>
      <c r="U2789" s="164">
        <v>69751.5</v>
      </c>
      <c r="V2789" s="164">
        <v>0.35</v>
      </c>
      <c r="W2789" s="164">
        <v>49822.5</v>
      </c>
      <c r="X2789" s="160">
        <v>0.25</v>
      </c>
      <c r="Y2789" s="164">
        <v>13950.3</v>
      </c>
      <c r="Z2789" s="177">
        <v>0.07</v>
      </c>
      <c r="AA2789" s="164">
        <v>35872.2</v>
      </c>
      <c r="AB2789" s="160">
        <v>0.18</v>
      </c>
      <c r="AC2789" s="254">
        <v>79716</v>
      </c>
      <c r="AD2789" s="202">
        <v>0.4</v>
      </c>
      <c r="AE2789" s="147">
        <v>69751.5</v>
      </c>
      <c r="AF2789" s="203"/>
      <c r="AH2789" s="34" t="s">
        <v>69</v>
      </c>
    </row>
    <row r="2790" s="114" customFormat="1" ht="36" spans="1:34">
      <c r="A2790" s="37">
        <v>76</v>
      </c>
      <c r="B2790" s="37" t="s">
        <v>68</v>
      </c>
      <c r="C2790" s="37" t="s">
        <v>7062</v>
      </c>
      <c r="D2790" s="34" t="s">
        <v>69</v>
      </c>
      <c r="E2790" s="163" t="s">
        <v>3763</v>
      </c>
      <c r="F2790" s="163"/>
      <c r="G2790" s="34" t="s">
        <v>114</v>
      </c>
      <c r="H2790" s="166" t="s">
        <v>7264</v>
      </c>
      <c r="I2790" s="163" t="s">
        <v>7265</v>
      </c>
      <c r="J2790" s="163" t="s">
        <v>7265</v>
      </c>
      <c r="K2790" s="163" t="s">
        <v>7266</v>
      </c>
      <c r="L2790" s="163" t="s">
        <v>7266</v>
      </c>
      <c r="M2790" s="167">
        <v>46000</v>
      </c>
      <c r="N2790" s="167">
        <v>46002</v>
      </c>
      <c r="O2790" s="167">
        <v>46081</v>
      </c>
      <c r="P2790" s="163">
        <v>50</v>
      </c>
      <c r="Q2790" s="174">
        <v>3000</v>
      </c>
      <c r="R2790" s="175">
        <v>0.07</v>
      </c>
      <c r="S2790" s="176">
        <v>210</v>
      </c>
      <c r="T2790" s="164">
        <v>10500</v>
      </c>
      <c r="U2790" s="164">
        <v>3675</v>
      </c>
      <c r="V2790" s="164">
        <v>0.35</v>
      </c>
      <c r="W2790" s="164">
        <v>2625</v>
      </c>
      <c r="X2790" s="160">
        <v>0.25</v>
      </c>
      <c r="Y2790" s="164">
        <v>735</v>
      </c>
      <c r="Z2790" s="177">
        <v>0.07</v>
      </c>
      <c r="AA2790" s="164">
        <v>1890</v>
      </c>
      <c r="AB2790" s="160">
        <v>0.18</v>
      </c>
      <c r="AC2790" s="254">
        <v>4200</v>
      </c>
      <c r="AD2790" s="202">
        <v>0.4</v>
      </c>
      <c r="AE2790" s="147">
        <v>3675</v>
      </c>
      <c r="AF2790" s="203"/>
      <c r="AH2790" s="34" t="s">
        <v>69</v>
      </c>
    </row>
    <row r="2791" s="114" customFormat="1" ht="36" spans="1:34">
      <c r="A2791" s="37">
        <v>77</v>
      </c>
      <c r="B2791" s="37" t="s">
        <v>68</v>
      </c>
      <c r="C2791" s="37" t="s">
        <v>7062</v>
      </c>
      <c r="D2791" s="34" t="s">
        <v>69</v>
      </c>
      <c r="E2791" s="163" t="s">
        <v>3763</v>
      </c>
      <c r="F2791" s="163"/>
      <c r="G2791" s="34" t="s">
        <v>114</v>
      </c>
      <c r="H2791" s="166" t="s">
        <v>7267</v>
      </c>
      <c r="I2791" s="163" t="s">
        <v>7268</v>
      </c>
      <c r="J2791" s="163" t="s">
        <v>7268</v>
      </c>
      <c r="K2791" s="163" t="s">
        <v>7071</v>
      </c>
      <c r="L2791" s="163" t="s">
        <v>7071</v>
      </c>
      <c r="M2791" s="167">
        <v>46000</v>
      </c>
      <c r="N2791" s="167">
        <v>46002</v>
      </c>
      <c r="O2791" s="167">
        <v>46081</v>
      </c>
      <c r="P2791" s="163">
        <v>480</v>
      </c>
      <c r="Q2791" s="174">
        <v>3000</v>
      </c>
      <c r="R2791" s="175">
        <v>0.07</v>
      </c>
      <c r="S2791" s="176">
        <v>210</v>
      </c>
      <c r="T2791" s="164">
        <v>100800</v>
      </c>
      <c r="U2791" s="164">
        <v>35280</v>
      </c>
      <c r="V2791" s="164">
        <v>0.35</v>
      </c>
      <c r="W2791" s="164">
        <v>25200</v>
      </c>
      <c r="X2791" s="160">
        <v>0.25</v>
      </c>
      <c r="Y2791" s="164">
        <v>7056</v>
      </c>
      <c r="Z2791" s="177">
        <v>0.07</v>
      </c>
      <c r="AA2791" s="164">
        <v>18144</v>
      </c>
      <c r="AB2791" s="160">
        <v>0.18</v>
      </c>
      <c r="AC2791" s="254">
        <v>40320</v>
      </c>
      <c r="AD2791" s="202">
        <v>0.4</v>
      </c>
      <c r="AE2791" s="147">
        <v>35280</v>
      </c>
      <c r="AF2791" s="203"/>
      <c r="AH2791" s="34" t="s">
        <v>69</v>
      </c>
    </row>
    <row r="2792" s="114" customFormat="1" ht="36" spans="1:34">
      <c r="A2792" s="37">
        <v>78</v>
      </c>
      <c r="B2792" s="37" t="s">
        <v>68</v>
      </c>
      <c r="C2792" s="37" t="s">
        <v>7062</v>
      </c>
      <c r="D2792" s="34" t="s">
        <v>69</v>
      </c>
      <c r="E2792" s="163" t="s">
        <v>3763</v>
      </c>
      <c r="F2792" s="163"/>
      <c r="G2792" s="34" t="s">
        <v>114</v>
      </c>
      <c r="H2792" s="166" t="s">
        <v>7269</v>
      </c>
      <c r="I2792" s="163" t="s">
        <v>7270</v>
      </c>
      <c r="J2792" s="163" t="s">
        <v>7270</v>
      </c>
      <c r="K2792" s="163" t="s">
        <v>7149</v>
      </c>
      <c r="L2792" s="163" t="s">
        <v>7149</v>
      </c>
      <c r="M2792" s="167">
        <v>46000</v>
      </c>
      <c r="N2792" s="167">
        <v>46002</v>
      </c>
      <c r="O2792" s="167">
        <v>46081</v>
      </c>
      <c r="P2792" s="163">
        <v>100</v>
      </c>
      <c r="Q2792" s="174">
        <v>3000</v>
      </c>
      <c r="R2792" s="175">
        <v>0.07</v>
      </c>
      <c r="S2792" s="176">
        <v>210</v>
      </c>
      <c r="T2792" s="164">
        <v>21000</v>
      </c>
      <c r="U2792" s="164">
        <v>7350</v>
      </c>
      <c r="V2792" s="164">
        <v>0.35</v>
      </c>
      <c r="W2792" s="164">
        <v>5250</v>
      </c>
      <c r="X2792" s="160">
        <v>0.25</v>
      </c>
      <c r="Y2792" s="164">
        <v>1470</v>
      </c>
      <c r="Z2792" s="177">
        <v>0.07</v>
      </c>
      <c r="AA2792" s="164">
        <v>3780</v>
      </c>
      <c r="AB2792" s="160">
        <v>0.18</v>
      </c>
      <c r="AC2792" s="254">
        <v>8400</v>
      </c>
      <c r="AD2792" s="202">
        <v>0.4</v>
      </c>
      <c r="AE2792" s="147">
        <v>7350</v>
      </c>
      <c r="AF2792" s="203"/>
      <c r="AH2792" s="34" t="s">
        <v>69</v>
      </c>
    </row>
    <row r="2793" s="114" customFormat="1" ht="36" spans="1:34">
      <c r="A2793" s="37">
        <v>79</v>
      </c>
      <c r="B2793" s="37" t="s">
        <v>68</v>
      </c>
      <c r="C2793" s="37" t="s">
        <v>7062</v>
      </c>
      <c r="D2793" s="34" t="s">
        <v>69</v>
      </c>
      <c r="E2793" s="163" t="s">
        <v>3763</v>
      </c>
      <c r="F2793" s="163"/>
      <c r="G2793" s="34" t="s">
        <v>114</v>
      </c>
      <c r="H2793" s="166" t="s">
        <v>7271</v>
      </c>
      <c r="I2793" s="163" t="s">
        <v>7272</v>
      </c>
      <c r="J2793" s="163" t="s">
        <v>7272</v>
      </c>
      <c r="K2793" s="163" t="s">
        <v>7110</v>
      </c>
      <c r="L2793" s="163" t="s">
        <v>7110</v>
      </c>
      <c r="M2793" s="167">
        <v>46000</v>
      </c>
      <c r="N2793" s="167">
        <v>46002</v>
      </c>
      <c r="O2793" s="167">
        <v>46081</v>
      </c>
      <c r="P2793" s="163">
        <v>120</v>
      </c>
      <c r="Q2793" s="174">
        <v>3000</v>
      </c>
      <c r="R2793" s="175">
        <v>0.07</v>
      </c>
      <c r="S2793" s="176">
        <v>210</v>
      </c>
      <c r="T2793" s="164">
        <v>25200</v>
      </c>
      <c r="U2793" s="164">
        <v>8820</v>
      </c>
      <c r="V2793" s="164">
        <v>0.35</v>
      </c>
      <c r="W2793" s="164">
        <v>6300</v>
      </c>
      <c r="X2793" s="160">
        <v>0.25</v>
      </c>
      <c r="Y2793" s="164">
        <v>1764</v>
      </c>
      <c r="Z2793" s="177">
        <v>0.07</v>
      </c>
      <c r="AA2793" s="164">
        <v>4536</v>
      </c>
      <c r="AB2793" s="160">
        <v>0.18</v>
      </c>
      <c r="AC2793" s="254">
        <v>10080</v>
      </c>
      <c r="AD2793" s="202">
        <v>0.4</v>
      </c>
      <c r="AE2793" s="147">
        <v>8820</v>
      </c>
      <c r="AF2793" s="203"/>
      <c r="AH2793" s="34" t="s">
        <v>69</v>
      </c>
    </row>
    <row r="2794" s="114" customFormat="1" ht="48" spans="1:34">
      <c r="A2794" s="37">
        <v>80</v>
      </c>
      <c r="B2794" s="37" t="s">
        <v>68</v>
      </c>
      <c r="C2794" s="37" t="s">
        <v>7062</v>
      </c>
      <c r="D2794" s="34" t="s">
        <v>69</v>
      </c>
      <c r="E2794" s="163" t="s">
        <v>3763</v>
      </c>
      <c r="F2794" s="163"/>
      <c r="G2794" s="34" t="s">
        <v>114</v>
      </c>
      <c r="H2794" s="166" t="s">
        <v>7273</v>
      </c>
      <c r="I2794" s="163" t="s">
        <v>7274</v>
      </c>
      <c r="J2794" s="163" t="s">
        <v>7274</v>
      </c>
      <c r="K2794" s="163" t="s">
        <v>7275</v>
      </c>
      <c r="L2794" s="163" t="s">
        <v>7275</v>
      </c>
      <c r="M2794" s="167">
        <v>46000</v>
      </c>
      <c r="N2794" s="167">
        <v>46002</v>
      </c>
      <c r="O2794" s="167">
        <v>46081</v>
      </c>
      <c r="P2794" s="163">
        <v>500</v>
      </c>
      <c r="Q2794" s="174">
        <v>3000</v>
      </c>
      <c r="R2794" s="175">
        <v>0.07</v>
      </c>
      <c r="S2794" s="176">
        <v>210</v>
      </c>
      <c r="T2794" s="164">
        <v>105000</v>
      </c>
      <c r="U2794" s="164">
        <v>36750</v>
      </c>
      <c r="V2794" s="164">
        <v>0.35</v>
      </c>
      <c r="W2794" s="164">
        <v>26250</v>
      </c>
      <c r="X2794" s="160">
        <v>0.25</v>
      </c>
      <c r="Y2794" s="164">
        <v>7350</v>
      </c>
      <c r="Z2794" s="177">
        <v>0.07</v>
      </c>
      <c r="AA2794" s="164">
        <v>18900</v>
      </c>
      <c r="AB2794" s="160">
        <v>0.18</v>
      </c>
      <c r="AC2794" s="254">
        <v>42000</v>
      </c>
      <c r="AD2794" s="202">
        <v>0.4</v>
      </c>
      <c r="AE2794" s="147">
        <v>36750</v>
      </c>
      <c r="AF2794" s="203"/>
      <c r="AH2794" s="34" t="s">
        <v>69</v>
      </c>
    </row>
    <row r="2795" s="114" customFormat="1" ht="36" spans="1:34">
      <c r="A2795" s="37">
        <v>81</v>
      </c>
      <c r="B2795" s="37" t="s">
        <v>68</v>
      </c>
      <c r="C2795" s="37" t="s">
        <v>7062</v>
      </c>
      <c r="D2795" s="34" t="s">
        <v>69</v>
      </c>
      <c r="E2795" s="163" t="s">
        <v>3763</v>
      </c>
      <c r="F2795" s="163"/>
      <c r="G2795" s="34" t="s">
        <v>114</v>
      </c>
      <c r="H2795" s="166" t="s">
        <v>7276</v>
      </c>
      <c r="I2795" s="163" t="s">
        <v>7277</v>
      </c>
      <c r="J2795" s="163" t="s">
        <v>7277</v>
      </c>
      <c r="K2795" s="163" t="s">
        <v>7074</v>
      </c>
      <c r="L2795" s="163" t="s">
        <v>7074</v>
      </c>
      <c r="M2795" s="167">
        <v>46000</v>
      </c>
      <c r="N2795" s="167">
        <v>46002</v>
      </c>
      <c r="O2795" s="167">
        <v>46081</v>
      </c>
      <c r="P2795" s="163">
        <v>180</v>
      </c>
      <c r="Q2795" s="174">
        <v>3000</v>
      </c>
      <c r="R2795" s="175">
        <v>0.07</v>
      </c>
      <c r="S2795" s="176">
        <v>210</v>
      </c>
      <c r="T2795" s="164">
        <v>37800</v>
      </c>
      <c r="U2795" s="164">
        <v>13230</v>
      </c>
      <c r="V2795" s="164">
        <v>0.35</v>
      </c>
      <c r="W2795" s="164">
        <v>9450</v>
      </c>
      <c r="X2795" s="160">
        <v>0.25</v>
      </c>
      <c r="Y2795" s="164">
        <v>2646</v>
      </c>
      <c r="Z2795" s="177">
        <v>0.07</v>
      </c>
      <c r="AA2795" s="164">
        <v>6804</v>
      </c>
      <c r="AB2795" s="160">
        <v>0.18</v>
      </c>
      <c r="AC2795" s="254">
        <v>15120</v>
      </c>
      <c r="AD2795" s="202">
        <v>0.4</v>
      </c>
      <c r="AE2795" s="147">
        <v>13230</v>
      </c>
      <c r="AF2795" s="203"/>
      <c r="AH2795" s="34" t="s">
        <v>69</v>
      </c>
    </row>
    <row r="2796" s="114" customFormat="1" ht="36" spans="1:34">
      <c r="A2796" s="37">
        <v>82</v>
      </c>
      <c r="B2796" s="37" t="s">
        <v>68</v>
      </c>
      <c r="C2796" s="37" t="s">
        <v>7062</v>
      </c>
      <c r="D2796" s="34" t="s">
        <v>69</v>
      </c>
      <c r="E2796" s="163" t="s">
        <v>3763</v>
      </c>
      <c r="F2796" s="163"/>
      <c r="G2796" s="34" t="s">
        <v>114</v>
      </c>
      <c r="H2796" s="166" t="s">
        <v>7278</v>
      </c>
      <c r="I2796" s="163" t="s">
        <v>7279</v>
      </c>
      <c r="J2796" s="163" t="s">
        <v>7279</v>
      </c>
      <c r="K2796" s="163" t="s">
        <v>7280</v>
      </c>
      <c r="L2796" s="163" t="s">
        <v>7280</v>
      </c>
      <c r="M2796" s="167">
        <v>46000</v>
      </c>
      <c r="N2796" s="167">
        <v>46002</v>
      </c>
      <c r="O2796" s="167">
        <v>46081</v>
      </c>
      <c r="P2796" s="163">
        <v>130</v>
      </c>
      <c r="Q2796" s="174">
        <v>3000</v>
      </c>
      <c r="R2796" s="175">
        <v>0.07</v>
      </c>
      <c r="S2796" s="176">
        <v>210</v>
      </c>
      <c r="T2796" s="164">
        <v>27300</v>
      </c>
      <c r="U2796" s="164">
        <v>9555</v>
      </c>
      <c r="V2796" s="164">
        <v>0.35</v>
      </c>
      <c r="W2796" s="164">
        <v>6825</v>
      </c>
      <c r="X2796" s="160">
        <v>0.25</v>
      </c>
      <c r="Y2796" s="164">
        <v>1911</v>
      </c>
      <c r="Z2796" s="177">
        <v>0.07</v>
      </c>
      <c r="AA2796" s="164">
        <v>4914</v>
      </c>
      <c r="AB2796" s="160">
        <v>0.18</v>
      </c>
      <c r="AC2796" s="254">
        <v>10920</v>
      </c>
      <c r="AD2796" s="202">
        <v>0.4</v>
      </c>
      <c r="AE2796" s="147">
        <v>9555</v>
      </c>
      <c r="AF2796" s="203"/>
      <c r="AH2796" s="34" t="s">
        <v>69</v>
      </c>
    </row>
    <row r="2797" s="114" customFormat="1" ht="36" spans="1:34">
      <c r="A2797" s="37">
        <v>83</v>
      </c>
      <c r="B2797" s="37" t="s">
        <v>68</v>
      </c>
      <c r="C2797" s="37" t="s">
        <v>7062</v>
      </c>
      <c r="D2797" s="34" t="s">
        <v>69</v>
      </c>
      <c r="E2797" s="163" t="s">
        <v>3763</v>
      </c>
      <c r="F2797" s="163"/>
      <c r="G2797" s="34" t="s">
        <v>114</v>
      </c>
      <c r="H2797" s="166" t="s">
        <v>7281</v>
      </c>
      <c r="I2797" s="163" t="s">
        <v>7282</v>
      </c>
      <c r="J2797" s="163" t="s">
        <v>7282</v>
      </c>
      <c r="K2797" s="163" t="s">
        <v>7283</v>
      </c>
      <c r="L2797" s="163" t="s">
        <v>7283</v>
      </c>
      <c r="M2797" s="167">
        <v>46000</v>
      </c>
      <c r="N2797" s="167">
        <v>46002</v>
      </c>
      <c r="O2797" s="167">
        <v>46081</v>
      </c>
      <c r="P2797" s="163">
        <v>110</v>
      </c>
      <c r="Q2797" s="174">
        <v>3000</v>
      </c>
      <c r="R2797" s="175">
        <v>0.07</v>
      </c>
      <c r="S2797" s="176">
        <v>210</v>
      </c>
      <c r="T2797" s="164">
        <v>23100</v>
      </c>
      <c r="U2797" s="164">
        <v>8085</v>
      </c>
      <c r="V2797" s="164">
        <v>0.35</v>
      </c>
      <c r="W2797" s="164">
        <v>5775</v>
      </c>
      <c r="X2797" s="160">
        <v>0.25</v>
      </c>
      <c r="Y2797" s="164">
        <v>1617</v>
      </c>
      <c r="Z2797" s="177">
        <v>0.07</v>
      </c>
      <c r="AA2797" s="164">
        <v>4158</v>
      </c>
      <c r="AB2797" s="160">
        <v>0.18</v>
      </c>
      <c r="AC2797" s="254">
        <v>9240</v>
      </c>
      <c r="AD2797" s="202">
        <v>0.4</v>
      </c>
      <c r="AE2797" s="147">
        <v>8085</v>
      </c>
      <c r="AF2797" s="203"/>
      <c r="AH2797" s="34" t="s">
        <v>69</v>
      </c>
    </row>
    <row r="2798" s="114" customFormat="1" ht="36" spans="1:34">
      <c r="A2798" s="37">
        <v>84</v>
      </c>
      <c r="B2798" s="37" t="s">
        <v>68</v>
      </c>
      <c r="C2798" s="37" t="s">
        <v>7062</v>
      </c>
      <c r="D2798" s="34" t="s">
        <v>69</v>
      </c>
      <c r="E2798" s="163" t="s">
        <v>3763</v>
      </c>
      <c r="F2798" s="163"/>
      <c r="G2798" s="34" t="s">
        <v>114</v>
      </c>
      <c r="H2798" s="166" t="s">
        <v>7284</v>
      </c>
      <c r="I2798" s="163" t="s">
        <v>7285</v>
      </c>
      <c r="J2798" s="163" t="s">
        <v>7285</v>
      </c>
      <c r="K2798" s="163" t="s">
        <v>7121</v>
      </c>
      <c r="L2798" s="163" t="s">
        <v>7121</v>
      </c>
      <c r="M2798" s="167">
        <v>46000</v>
      </c>
      <c r="N2798" s="167">
        <v>46002</v>
      </c>
      <c r="O2798" s="167">
        <v>46081</v>
      </c>
      <c r="P2798" s="163">
        <v>80</v>
      </c>
      <c r="Q2798" s="174">
        <v>3000</v>
      </c>
      <c r="R2798" s="175">
        <v>0.07</v>
      </c>
      <c r="S2798" s="176">
        <v>210</v>
      </c>
      <c r="T2798" s="164">
        <v>16800</v>
      </c>
      <c r="U2798" s="164">
        <v>5880</v>
      </c>
      <c r="V2798" s="164">
        <v>0.35</v>
      </c>
      <c r="W2798" s="164">
        <v>4200</v>
      </c>
      <c r="X2798" s="160">
        <v>0.25</v>
      </c>
      <c r="Y2798" s="164">
        <v>1176</v>
      </c>
      <c r="Z2798" s="177">
        <v>0.07</v>
      </c>
      <c r="AA2798" s="164">
        <v>3024</v>
      </c>
      <c r="AB2798" s="160">
        <v>0.18</v>
      </c>
      <c r="AC2798" s="254">
        <v>6720</v>
      </c>
      <c r="AD2798" s="202">
        <v>0.4</v>
      </c>
      <c r="AE2798" s="147">
        <v>5880</v>
      </c>
      <c r="AF2798" s="203"/>
      <c r="AH2798" s="34" t="s">
        <v>69</v>
      </c>
    </row>
    <row r="2799" s="114" customFormat="1" ht="48" spans="1:34">
      <c r="A2799" s="37">
        <v>85</v>
      </c>
      <c r="B2799" s="37" t="s">
        <v>68</v>
      </c>
      <c r="C2799" s="37" t="s">
        <v>7062</v>
      </c>
      <c r="D2799" s="34" t="s">
        <v>69</v>
      </c>
      <c r="E2799" s="163" t="s">
        <v>3763</v>
      </c>
      <c r="F2799" s="163"/>
      <c r="G2799" s="34" t="s">
        <v>114</v>
      </c>
      <c r="H2799" s="166" t="s">
        <v>7286</v>
      </c>
      <c r="I2799" s="163" t="s">
        <v>7287</v>
      </c>
      <c r="J2799" s="163" t="s">
        <v>7287</v>
      </c>
      <c r="K2799" s="163" t="s">
        <v>7077</v>
      </c>
      <c r="L2799" s="163" t="s">
        <v>7077</v>
      </c>
      <c r="M2799" s="167">
        <v>46000</v>
      </c>
      <c r="N2799" s="167">
        <v>46002</v>
      </c>
      <c r="O2799" s="167">
        <v>46081</v>
      </c>
      <c r="P2799" s="163">
        <v>115</v>
      </c>
      <c r="Q2799" s="174">
        <v>3000</v>
      </c>
      <c r="R2799" s="175">
        <v>0.07</v>
      </c>
      <c r="S2799" s="176">
        <v>210</v>
      </c>
      <c r="T2799" s="164">
        <v>24150</v>
      </c>
      <c r="U2799" s="164">
        <v>8452.5</v>
      </c>
      <c r="V2799" s="164">
        <v>0.35</v>
      </c>
      <c r="W2799" s="164">
        <v>6037.5</v>
      </c>
      <c r="X2799" s="160">
        <v>0.25</v>
      </c>
      <c r="Y2799" s="164">
        <v>1690.5</v>
      </c>
      <c r="Z2799" s="177">
        <v>0.07</v>
      </c>
      <c r="AA2799" s="164">
        <v>4347</v>
      </c>
      <c r="AB2799" s="160">
        <v>0.18</v>
      </c>
      <c r="AC2799" s="254">
        <v>9660</v>
      </c>
      <c r="AD2799" s="202">
        <v>0.4</v>
      </c>
      <c r="AE2799" s="147">
        <v>8452.5</v>
      </c>
      <c r="AF2799" s="203"/>
      <c r="AH2799" s="34" t="s">
        <v>69</v>
      </c>
    </row>
    <row r="2800" s="114" customFormat="1" ht="36" spans="1:34">
      <c r="A2800" s="37">
        <v>86</v>
      </c>
      <c r="B2800" s="37" t="s">
        <v>68</v>
      </c>
      <c r="C2800" s="37" t="s">
        <v>7062</v>
      </c>
      <c r="D2800" s="34" t="s">
        <v>69</v>
      </c>
      <c r="E2800" s="163" t="s">
        <v>3763</v>
      </c>
      <c r="F2800" s="163"/>
      <c r="G2800" s="34" t="s">
        <v>114</v>
      </c>
      <c r="H2800" s="166" t="s">
        <v>7288</v>
      </c>
      <c r="I2800" s="163" t="s">
        <v>7289</v>
      </c>
      <c r="J2800" s="163" t="s">
        <v>7289</v>
      </c>
      <c r="K2800" s="163" t="s">
        <v>7211</v>
      </c>
      <c r="L2800" s="163" t="s">
        <v>7211</v>
      </c>
      <c r="M2800" s="167">
        <v>46000</v>
      </c>
      <c r="N2800" s="167">
        <v>46002</v>
      </c>
      <c r="O2800" s="167">
        <v>46081</v>
      </c>
      <c r="P2800" s="163">
        <v>150</v>
      </c>
      <c r="Q2800" s="174">
        <v>3000</v>
      </c>
      <c r="R2800" s="175">
        <v>0.07</v>
      </c>
      <c r="S2800" s="176">
        <v>210</v>
      </c>
      <c r="T2800" s="164">
        <v>31500</v>
      </c>
      <c r="U2800" s="164">
        <v>11025</v>
      </c>
      <c r="V2800" s="164">
        <v>0.35</v>
      </c>
      <c r="W2800" s="164">
        <v>7875</v>
      </c>
      <c r="X2800" s="160">
        <v>0.25</v>
      </c>
      <c r="Y2800" s="164">
        <v>2205</v>
      </c>
      <c r="Z2800" s="177">
        <v>0.07</v>
      </c>
      <c r="AA2800" s="164">
        <v>5670</v>
      </c>
      <c r="AB2800" s="160">
        <v>0.18</v>
      </c>
      <c r="AC2800" s="254">
        <v>12600</v>
      </c>
      <c r="AD2800" s="202">
        <v>0.4</v>
      </c>
      <c r="AE2800" s="147">
        <v>11025</v>
      </c>
      <c r="AF2800" s="203"/>
      <c r="AH2800" s="34" t="s">
        <v>69</v>
      </c>
    </row>
    <row r="2801" s="114" customFormat="1" ht="48" spans="1:34">
      <c r="A2801" s="37">
        <v>87</v>
      </c>
      <c r="B2801" s="37" t="s">
        <v>68</v>
      </c>
      <c r="C2801" s="37" t="s">
        <v>7062</v>
      </c>
      <c r="D2801" s="34" t="s">
        <v>69</v>
      </c>
      <c r="E2801" s="163" t="s">
        <v>3763</v>
      </c>
      <c r="F2801" s="163"/>
      <c r="G2801" s="34" t="s">
        <v>114</v>
      </c>
      <c r="H2801" s="166" t="s">
        <v>7290</v>
      </c>
      <c r="I2801" s="163" t="s">
        <v>7291</v>
      </c>
      <c r="J2801" s="163" t="s">
        <v>7291</v>
      </c>
      <c r="K2801" s="163" t="s">
        <v>7195</v>
      </c>
      <c r="L2801" s="163" t="s">
        <v>7195</v>
      </c>
      <c r="M2801" s="167">
        <v>46000</v>
      </c>
      <c r="N2801" s="167">
        <v>46002</v>
      </c>
      <c r="O2801" s="167">
        <v>46081</v>
      </c>
      <c r="P2801" s="163">
        <v>90</v>
      </c>
      <c r="Q2801" s="174">
        <v>3000</v>
      </c>
      <c r="R2801" s="175">
        <v>0.07</v>
      </c>
      <c r="S2801" s="176">
        <v>210</v>
      </c>
      <c r="T2801" s="164">
        <v>18900</v>
      </c>
      <c r="U2801" s="164">
        <v>6615</v>
      </c>
      <c r="V2801" s="164">
        <v>0.35</v>
      </c>
      <c r="W2801" s="164">
        <v>4725</v>
      </c>
      <c r="X2801" s="160">
        <v>0.25</v>
      </c>
      <c r="Y2801" s="164">
        <v>1323</v>
      </c>
      <c r="Z2801" s="177">
        <v>0.07</v>
      </c>
      <c r="AA2801" s="164">
        <v>3402</v>
      </c>
      <c r="AB2801" s="160">
        <v>0.18</v>
      </c>
      <c r="AC2801" s="254">
        <v>7560</v>
      </c>
      <c r="AD2801" s="202">
        <v>0.4</v>
      </c>
      <c r="AE2801" s="147">
        <v>6615</v>
      </c>
      <c r="AF2801" s="203"/>
      <c r="AH2801" s="34" t="s">
        <v>69</v>
      </c>
    </row>
    <row r="2802" s="114" customFormat="1" ht="36" spans="1:34">
      <c r="A2802" s="37">
        <v>88</v>
      </c>
      <c r="B2802" s="37" t="s">
        <v>68</v>
      </c>
      <c r="C2802" s="37" t="s">
        <v>7062</v>
      </c>
      <c r="D2802" s="34" t="s">
        <v>69</v>
      </c>
      <c r="E2802" s="163" t="s">
        <v>3763</v>
      </c>
      <c r="F2802" s="163"/>
      <c r="G2802" s="34" t="s">
        <v>114</v>
      </c>
      <c r="H2802" s="166" t="s">
        <v>7292</v>
      </c>
      <c r="I2802" s="163" t="s">
        <v>7293</v>
      </c>
      <c r="J2802" s="163" t="s">
        <v>7293</v>
      </c>
      <c r="K2802" s="163" t="s">
        <v>7185</v>
      </c>
      <c r="L2802" s="163" t="s">
        <v>7185</v>
      </c>
      <c r="M2802" s="167">
        <v>46000</v>
      </c>
      <c r="N2802" s="167">
        <v>46002</v>
      </c>
      <c r="O2802" s="167">
        <v>46081</v>
      </c>
      <c r="P2802" s="163">
        <v>120</v>
      </c>
      <c r="Q2802" s="174">
        <v>3000</v>
      </c>
      <c r="R2802" s="175">
        <v>0.07</v>
      </c>
      <c r="S2802" s="176">
        <v>210</v>
      </c>
      <c r="T2802" s="164">
        <v>25200</v>
      </c>
      <c r="U2802" s="164">
        <v>8820</v>
      </c>
      <c r="V2802" s="164">
        <v>0.35</v>
      </c>
      <c r="W2802" s="164">
        <v>6300</v>
      </c>
      <c r="X2802" s="160">
        <v>0.25</v>
      </c>
      <c r="Y2802" s="164">
        <v>1764</v>
      </c>
      <c r="Z2802" s="177">
        <v>0.07</v>
      </c>
      <c r="AA2802" s="164">
        <v>4536</v>
      </c>
      <c r="AB2802" s="160">
        <v>0.18</v>
      </c>
      <c r="AC2802" s="254">
        <v>10080</v>
      </c>
      <c r="AD2802" s="202">
        <v>0.4</v>
      </c>
      <c r="AE2802" s="147">
        <v>8820</v>
      </c>
      <c r="AF2802" s="203"/>
      <c r="AH2802" s="34" t="s">
        <v>69</v>
      </c>
    </row>
    <row r="2803" s="114" customFormat="1" ht="36" spans="1:34">
      <c r="A2803" s="37">
        <v>89</v>
      </c>
      <c r="B2803" s="37" t="s">
        <v>68</v>
      </c>
      <c r="C2803" s="37" t="s">
        <v>7062</v>
      </c>
      <c r="D2803" s="34" t="s">
        <v>69</v>
      </c>
      <c r="E2803" s="163" t="s">
        <v>3763</v>
      </c>
      <c r="F2803" s="163"/>
      <c r="G2803" s="34" t="s">
        <v>114</v>
      </c>
      <c r="H2803" s="166" t="s">
        <v>7294</v>
      </c>
      <c r="I2803" s="163" t="s">
        <v>7295</v>
      </c>
      <c r="J2803" s="163" t="s">
        <v>7295</v>
      </c>
      <c r="K2803" s="163" t="s">
        <v>7296</v>
      </c>
      <c r="L2803" s="163" t="s">
        <v>7296</v>
      </c>
      <c r="M2803" s="167">
        <v>46000</v>
      </c>
      <c r="N2803" s="167">
        <v>46002</v>
      </c>
      <c r="O2803" s="167">
        <v>46081</v>
      </c>
      <c r="P2803" s="163">
        <v>322</v>
      </c>
      <c r="Q2803" s="174">
        <v>3000</v>
      </c>
      <c r="R2803" s="175">
        <v>0.07</v>
      </c>
      <c r="S2803" s="176">
        <v>210</v>
      </c>
      <c r="T2803" s="164">
        <v>67620</v>
      </c>
      <c r="U2803" s="164">
        <v>23667</v>
      </c>
      <c r="V2803" s="164">
        <v>0.35</v>
      </c>
      <c r="W2803" s="164">
        <v>16905</v>
      </c>
      <c r="X2803" s="160">
        <v>0.25</v>
      </c>
      <c r="Y2803" s="164">
        <v>4733.4</v>
      </c>
      <c r="Z2803" s="177">
        <v>0.07</v>
      </c>
      <c r="AA2803" s="164">
        <v>12171.6</v>
      </c>
      <c r="AB2803" s="160">
        <v>0.18</v>
      </c>
      <c r="AC2803" s="254">
        <v>27048</v>
      </c>
      <c r="AD2803" s="202">
        <v>0.4</v>
      </c>
      <c r="AE2803" s="147">
        <v>23667</v>
      </c>
      <c r="AF2803" s="203"/>
      <c r="AH2803" s="34" t="s">
        <v>69</v>
      </c>
    </row>
    <row r="2804" s="114" customFormat="1" ht="36" spans="1:34">
      <c r="A2804" s="37">
        <v>90</v>
      </c>
      <c r="B2804" s="37" t="s">
        <v>68</v>
      </c>
      <c r="C2804" s="37" t="s">
        <v>7062</v>
      </c>
      <c r="D2804" s="34" t="s">
        <v>69</v>
      </c>
      <c r="E2804" s="163" t="s">
        <v>3763</v>
      </c>
      <c r="F2804" s="163"/>
      <c r="G2804" s="34" t="s">
        <v>114</v>
      </c>
      <c r="H2804" s="166" t="s">
        <v>7297</v>
      </c>
      <c r="I2804" s="163" t="s">
        <v>7298</v>
      </c>
      <c r="J2804" s="163" t="s">
        <v>7298</v>
      </c>
      <c r="K2804" s="163" t="s">
        <v>7098</v>
      </c>
      <c r="L2804" s="163" t="s">
        <v>7098</v>
      </c>
      <c r="M2804" s="167">
        <v>46000</v>
      </c>
      <c r="N2804" s="167">
        <v>46002</v>
      </c>
      <c r="O2804" s="167">
        <v>46081</v>
      </c>
      <c r="P2804" s="163">
        <v>80</v>
      </c>
      <c r="Q2804" s="174">
        <v>3000</v>
      </c>
      <c r="R2804" s="175">
        <v>0.07</v>
      </c>
      <c r="S2804" s="176">
        <v>210</v>
      </c>
      <c r="T2804" s="164">
        <v>16800</v>
      </c>
      <c r="U2804" s="164">
        <v>5880</v>
      </c>
      <c r="V2804" s="164">
        <v>0.35</v>
      </c>
      <c r="W2804" s="164">
        <v>4200</v>
      </c>
      <c r="X2804" s="160">
        <v>0.25</v>
      </c>
      <c r="Y2804" s="164">
        <v>1176</v>
      </c>
      <c r="Z2804" s="177">
        <v>0.07</v>
      </c>
      <c r="AA2804" s="164">
        <v>3024</v>
      </c>
      <c r="AB2804" s="160">
        <v>0.18</v>
      </c>
      <c r="AC2804" s="254">
        <v>6720</v>
      </c>
      <c r="AD2804" s="202">
        <v>0.4</v>
      </c>
      <c r="AE2804" s="147">
        <v>5880</v>
      </c>
      <c r="AF2804" s="203"/>
      <c r="AH2804" s="34" t="s">
        <v>69</v>
      </c>
    </row>
    <row r="2805" s="114" customFormat="1" ht="36" spans="1:34">
      <c r="A2805" s="37">
        <v>91</v>
      </c>
      <c r="B2805" s="37" t="s">
        <v>68</v>
      </c>
      <c r="C2805" s="37" t="s">
        <v>7062</v>
      </c>
      <c r="D2805" s="34" t="s">
        <v>69</v>
      </c>
      <c r="E2805" s="163" t="s">
        <v>3763</v>
      </c>
      <c r="F2805" s="163"/>
      <c r="G2805" s="34" t="s">
        <v>114</v>
      </c>
      <c r="H2805" s="166" t="s">
        <v>7299</v>
      </c>
      <c r="I2805" s="163" t="s">
        <v>7300</v>
      </c>
      <c r="J2805" s="163" t="s">
        <v>7300</v>
      </c>
      <c r="K2805" s="163" t="s">
        <v>7098</v>
      </c>
      <c r="L2805" s="163" t="s">
        <v>7098</v>
      </c>
      <c r="M2805" s="167">
        <v>46000</v>
      </c>
      <c r="N2805" s="167">
        <v>46002</v>
      </c>
      <c r="O2805" s="167">
        <v>46081</v>
      </c>
      <c r="P2805" s="163">
        <v>100</v>
      </c>
      <c r="Q2805" s="174">
        <v>3000</v>
      </c>
      <c r="R2805" s="175">
        <v>0.07</v>
      </c>
      <c r="S2805" s="176">
        <v>210</v>
      </c>
      <c r="T2805" s="164">
        <v>21000</v>
      </c>
      <c r="U2805" s="164">
        <v>7350</v>
      </c>
      <c r="V2805" s="164">
        <v>0.35</v>
      </c>
      <c r="W2805" s="164">
        <v>5250</v>
      </c>
      <c r="X2805" s="160">
        <v>0.25</v>
      </c>
      <c r="Y2805" s="164">
        <v>1470</v>
      </c>
      <c r="Z2805" s="177">
        <v>0.07</v>
      </c>
      <c r="AA2805" s="164">
        <v>3780</v>
      </c>
      <c r="AB2805" s="160">
        <v>0.18</v>
      </c>
      <c r="AC2805" s="254">
        <v>8400</v>
      </c>
      <c r="AD2805" s="202">
        <v>0.4</v>
      </c>
      <c r="AE2805" s="147">
        <v>7350</v>
      </c>
      <c r="AF2805" s="203"/>
      <c r="AH2805" s="34" t="s">
        <v>69</v>
      </c>
    </row>
    <row r="2806" s="114" customFormat="1" ht="36" spans="1:34">
      <c r="A2806" s="37">
        <v>92</v>
      </c>
      <c r="B2806" s="37" t="s">
        <v>68</v>
      </c>
      <c r="C2806" s="37" t="s">
        <v>7062</v>
      </c>
      <c r="D2806" s="34" t="s">
        <v>69</v>
      </c>
      <c r="E2806" s="163" t="s">
        <v>3763</v>
      </c>
      <c r="F2806" s="163"/>
      <c r="G2806" s="34" t="s">
        <v>114</v>
      </c>
      <c r="H2806" s="166" t="s">
        <v>7301</v>
      </c>
      <c r="I2806" s="163" t="s">
        <v>7302</v>
      </c>
      <c r="J2806" s="163" t="s">
        <v>7302</v>
      </c>
      <c r="K2806" s="163" t="s">
        <v>7303</v>
      </c>
      <c r="L2806" s="163" t="s">
        <v>7303</v>
      </c>
      <c r="M2806" s="167">
        <v>46000</v>
      </c>
      <c r="N2806" s="167">
        <v>46002</v>
      </c>
      <c r="O2806" s="167">
        <v>46081</v>
      </c>
      <c r="P2806" s="163">
        <v>290</v>
      </c>
      <c r="Q2806" s="174">
        <v>3000</v>
      </c>
      <c r="R2806" s="175">
        <v>0.07</v>
      </c>
      <c r="S2806" s="176">
        <v>210</v>
      </c>
      <c r="T2806" s="164">
        <v>60900</v>
      </c>
      <c r="U2806" s="164">
        <v>21315</v>
      </c>
      <c r="V2806" s="164">
        <v>0.35</v>
      </c>
      <c r="W2806" s="164">
        <v>15225</v>
      </c>
      <c r="X2806" s="160">
        <v>0.25</v>
      </c>
      <c r="Y2806" s="164">
        <v>4263</v>
      </c>
      <c r="Z2806" s="177">
        <v>0.07</v>
      </c>
      <c r="AA2806" s="164">
        <v>10962</v>
      </c>
      <c r="AB2806" s="160">
        <v>0.18</v>
      </c>
      <c r="AC2806" s="254">
        <v>24360</v>
      </c>
      <c r="AD2806" s="202">
        <v>0.4</v>
      </c>
      <c r="AE2806" s="147">
        <v>21315</v>
      </c>
      <c r="AF2806" s="203"/>
      <c r="AH2806" s="34" t="s">
        <v>69</v>
      </c>
    </row>
    <row r="2807" s="114" customFormat="1" ht="36" spans="1:34">
      <c r="A2807" s="37">
        <v>93</v>
      </c>
      <c r="B2807" s="37" t="s">
        <v>68</v>
      </c>
      <c r="C2807" s="37" t="s">
        <v>7062</v>
      </c>
      <c r="D2807" s="34" t="s">
        <v>69</v>
      </c>
      <c r="E2807" s="163" t="s">
        <v>3763</v>
      </c>
      <c r="F2807" s="163"/>
      <c r="G2807" s="34" t="s">
        <v>114</v>
      </c>
      <c r="H2807" s="166" t="s">
        <v>7304</v>
      </c>
      <c r="I2807" s="163" t="s">
        <v>7305</v>
      </c>
      <c r="J2807" s="163" t="s">
        <v>7305</v>
      </c>
      <c r="K2807" s="163" t="s">
        <v>7306</v>
      </c>
      <c r="L2807" s="163" t="s">
        <v>7306</v>
      </c>
      <c r="M2807" s="167">
        <v>46000</v>
      </c>
      <c r="N2807" s="167">
        <v>46002</v>
      </c>
      <c r="O2807" s="167">
        <v>46081</v>
      </c>
      <c r="P2807" s="163">
        <v>242</v>
      </c>
      <c r="Q2807" s="174">
        <v>3000</v>
      </c>
      <c r="R2807" s="175">
        <v>0.07</v>
      </c>
      <c r="S2807" s="176">
        <v>210</v>
      </c>
      <c r="T2807" s="164">
        <v>50820</v>
      </c>
      <c r="U2807" s="164">
        <v>17787</v>
      </c>
      <c r="V2807" s="164">
        <v>0.35</v>
      </c>
      <c r="W2807" s="164">
        <v>12705</v>
      </c>
      <c r="X2807" s="160">
        <v>0.25</v>
      </c>
      <c r="Y2807" s="164">
        <v>3557.4</v>
      </c>
      <c r="Z2807" s="177">
        <v>0.07</v>
      </c>
      <c r="AA2807" s="164">
        <v>9147.6</v>
      </c>
      <c r="AB2807" s="160">
        <v>0.18</v>
      </c>
      <c r="AC2807" s="254">
        <v>20328</v>
      </c>
      <c r="AD2807" s="202">
        <v>0.4</v>
      </c>
      <c r="AE2807" s="147">
        <v>17787</v>
      </c>
      <c r="AF2807" s="203"/>
      <c r="AH2807" s="34" t="s">
        <v>69</v>
      </c>
    </row>
    <row r="2808" s="114" customFormat="1" ht="36" spans="1:34">
      <c r="A2808" s="37">
        <v>94</v>
      </c>
      <c r="B2808" s="37" t="s">
        <v>68</v>
      </c>
      <c r="C2808" s="37" t="s">
        <v>7062</v>
      </c>
      <c r="D2808" s="34" t="s">
        <v>69</v>
      </c>
      <c r="E2808" s="163" t="s">
        <v>3763</v>
      </c>
      <c r="F2808" s="163"/>
      <c r="G2808" s="34" t="s">
        <v>114</v>
      </c>
      <c r="H2808" s="166" t="s">
        <v>7307</v>
      </c>
      <c r="I2808" s="163" t="s">
        <v>7308</v>
      </c>
      <c r="J2808" s="163" t="s">
        <v>7308</v>
      </c>
      <c r="K2808" s="163" t="s">
        <v>7309</v>
      </c>
      <c r="L2808" s="163" t="s">
        <v>7309</v>
      </c>
      <c r="M2808" s="167">
        <v>46000</v>
      </c>
      <c r="N2808" s="167">
        <v>46002</v>
      </c>
      <c r="O2808" s="167">
        <v>46081</v>
      </c>
      <c r="P2808" s="163">
        <v>200</v>
      </c>
      <c r="Q2808" s="174">
        <v>3000</v>
      </c>
      <c r="R2808" s="175">
        <v>0.07</v>
      </c>
      <c r="S2808" s="176">
        <v>210</v>
      </c>
      <c r="T2808" s="164">
        <v>42000</v>
      </c>
      <c r="U2808" s="164">
        <v>14700</v>
      </c>
      <c r="V2808" s="164">
        <v>0.35</v>
      </c>
      <c r="W2808" s="164">
        <v>10500</v>
      </c>
      <c r="X2808" s="160">
        <v>0.25</v>
      </c>
      <c r="Y2808" s="164">
        <v>2940</v>
      </c>
      <c r="Z2808" s="177">
        <v>0.07</v>
      </c>
      <c r="AA2808" s="164">
        <v>7560</v>
      </c>
      <c r="AB2808" s="160">
        <v>0.18</v>
      </c>
      <c r="AC2808" s="254">
        <v>16800</v>
      </c>
      <c r="AD2808" s="202">
        <v>0.4</v>
      </c>
      <c r="AE2808" s="147">
        <v>14700</v>
      </c>
      <c r="AF2808" s="203"/>
      <c r="AH2808" s="34" t="s">
        <v>69</v>
      </c>
    </row>
    <row r="2809" s="114" customFormat="1" ht="36" spans="1:34">
      <c r="A2809" s="37">
        <v>95</v>
      </c>
      <c r="B2809" s="37" t="s">
        <v>68</v>
      </c>
      <c r="C2809" s="37" t="s">
        <v>7062</v>
      </c>
      <c r="D2809" s="34" t="s">
        <v>69</v>
      </c>
      <c r="E2809" s="163" t="s">
        <v>3763</v>
      </c>
      <c r="F2809" s="163"/>
      <c r="G2809" s="34" t="s">
        <v>114</v>
      </c>
      <c r="H2809" s="166" t="s">
        <v>7310</v>
      </c>
      <c r="I2809" s="163" t="s">
        <v>7311</v>
      </c>
      <c r="J2809" s="163" t="s">
        <v>7311</v>
      </c>
      <c r="K2809" s="163" t="s">
        <v>7065</v>
      </c>
      <c r="L2809" s="163" t="s">
        <v>7065</v>
      </c>
      <c r="M2809" s="167">
        <v>46000</v>
      </c>
      <c r="N2809" s="167">
        <v>46002</v>
      </c>
      <c r="O2809" s="167">
        <v>46081</v>
      </c>
      <c r="P2809" s="163">
        <v>116</v>
      </c>
      <c r="Q2809" s="174">
        <v>3000</v>
      </c>
      <c r="R2809" s="175">
        <v>0.07</v>
      </c>
      <c r="S2809" s="176">
        <v>210</v>
      </c>
      <c r="T2809" s="164">
        <v>24360</v>
      </c>
      <c r="U2809" s="164">
        <v>8526</v>
      </c>
      <c r="V2809" s="164">
        <v>0.35</v>
      </c>
      <c r="W2809" s="164">
        <v>6090</v>
      </c>
      <c r="X2809" s="160">
        <v>0.25</v>
      </c>
      <c r="Y2809" s="164">
        <v>1705.2</v>
      </c>
      <c r="Z2809" s="177">
        <v>0.07</v>
      </c>
      <c r="AA2809" s="164">
        <v>4384.8</v>
      </c>
      <c r="AB2809" s="160">
        <v>0.18</v>
      </c>
      <c r="AC2809" s="254">
        <v>9744</v>
      </c>
      <c r="AD2809" s="202">
        <v>0.4</v>
      </c>
      <c r="AE2809" s="147">
        <v>8526</v>
      </c>
      <c r="AF2809" s="203"/>
      <c r="AH2809" s="34" t="s">
        <v>69</v>
      </c>
    </row>
    <row r="2810" s="114" customFormat="1" ht="36" spans="1:34">
      <c r="A2810" s="37">
        <v>96</v>
      </c>
      <c r="B2810" s="37" t="s">
        <v>68</v>
      </c>
      <c r="C2810" s="37" t="s">
        <v>7062</v>
      </c>
      <c r="D2810" s="34" t="s">
        <v>69</v>
      </c>
      <c r="E2810" s="163" t="s">
        <v>3763</v>
      </c>
      <c r="F2810" s="163"/>
      <c r="G2810" s="34" t="s">
        <v>114</v>
      </c>
      <c r="H2810" s="166" t="s">
        <v>7312</v>
      </c>
      <c r="I2810" s="163" t="s">
        <v>7313</v>
      </c>
      <c r="J2810" s="163" t="s">
        <v>7313</v>
      </c>
      <c r="K2810" s="163" t="s">
        <v>7314</v>
      </c>
      <c r="L2810" s="163" t="s">
        <v>7314</v>
      </c>
      <c r="M2810" s="167">
        <v>46000</v>
      </c>
      <c r="N2810" s="167">
        <v>46002</v>
      </c>
      <c r="O2810" s="167">
        <v>46081</v>
      </c>
      <c r="P2810" s="163">
        <v>250</v>
      </c>
      <c r="Q2810" s="174">
        <v>3000</v>
      </c>
      <c r="R2810" s="175">
        <v>0.07</v>
      </c>
      <c r="S2810" s="176">
        <v>210</v>
      </c>
      <c r="T2810" s="164">
        <v>52500</v>
      </c>
      <c r="U2810" s="164">
        <v>18375</v>
      </c>
      <c r="V2810" s="164">
        <v>0.35</v>
      </c>
      <c r="W2810" s="164">
        <v>13125</v>
      </c>
      <c r="X2810" s="160">
        <v>0.25</v>
      </c>
      <c r="Y2810" s="164">
        <v>3675</v>
      </c>
      <c r="Z2810" s="177">
        <v>0.07</v>
      </c>
      <c r="AA2810" s="164">
        <v>9450</v>
      </c>
      <c r="AB2810" s="160">
        <v>0.18</v>
      </c>
      <c r="AC2810" s="254">
        <v>21000</v>
      </c>
      <c r="AD2810" s="202">
        <v>0.4</v>
      </c>
      <c r="AE2810" s="147">
        <v>18375</v>
      </c>
      <c r="AF2810" s="203"/>
      <c r="AH2810" s="34" t="s">
        <v>69</v>
      </c>
    </row>
    <row r="2811" s="114" customFormat="1" ht="36" spans="1:34">
      <c r="A2811" s="37">
        <v>97</v>
      </c>
      <c r="B2811" s="37" t="s">
        <v>68</v>
      </c>
      <c r="C2811" s="37" t="s">
        <v>7062</v>
      </c>
      <c r="D2811" s="34" t="s">
        <v>69</v>
      </c>
      <c r="E2811" s="163" t="s">
        <v>3763</v>
      </c>
      <c r="F2811" s="163"/>
      <c r="G2811" s="34" t="s">
        <v>114</v>
      </c>
      <c r="H2811" s="166" t="s">
        <v>7315</v>
      </c>
      <c r="I2811" s="163" t="s">
        <v>7316</v>
      </c>
      <c r="J2811" s="163" t="s">
        <v>7316</v>
      </c>
      <c r="K2811" s="163" t="s">
        <v>7231</v>
      </c>
      <c r="L2811" s="163" t="s">
        <v>7231</v>
      </c>
      <c r="M2811" s="167">
        <v>46000</v>
      </c>
      <c r="N2811" s="167">
        <v>46002</v>
      </c>
      <c r="O2811" s="167">
        <v>46081</v>
      </c>
      <c r="P2811" s="163">
        <v>228</v>
      </c>
      <c r="Q2811" s="174">
        <v>3000</v>
      </c>
      <c r="R2811" s="175">
        <v>0.07</v>
      </c>
      <c r="S2811" s="176">
        <v>210</v>
      </c>
      <c r="T2811" s="164">
        <v>47880</v>
      </c>
      <c r="U2811" s="164">
        <v>16758</v>
      </c>
      <c r="V2811" s="164">
        <v>0.35</v>
      </c>
      <c r="W2811" s="164">
        <v>11970</v>
      </c>
      <c r="X2811" s="160">
        <v>0.25</v>
      </c>
      <c r="Y2811" s="164">
        <v>3351.6</v>
      </c>
      <c r="Z2811" s="177">
        <v>0.07</v>
      </c>
      <c r="AA2811" s="164">
        <v>8618.4</v>
      </c>
      <c r="AB2811" s="160">
        <v>0.18</v>
      </c>
      <c r="AC2811" s="254">
        <v>19152</v>
      </c>
      <c r="AD2811" s="202">
        <v>0.4</v>
      </c>
      <c r="AE2811" s="147">
        <v>16758</v>
      </c>
      <c r="AF2811" s="203"/>
      <c r="AH2811" s="34" t="s">
        <v>69</v>
      </c>
    </row>
    <row r="2812" s="114" customFormat="1" ht="36" spans="1:34">
      <c r="A2812" s="37">
        <v>98</v>
      </c>
      <c r="B2812" s="37" t="s">
        <v>68</v>
      </c>
      <c r="C2812" s="37" t="s">
        <v>7062</v>
      </c>
      <c r="D2812" s="34" t="s">
        <v>69</v>
      </c>
      <c r="E2812" s="163" t="s">
        <v>3763</v>
      </c>
      <c r="F2812" s="163"/>
      <c r="G2812" s="34" t="s">
        <v>114</v>
      </c>
      <c r="H2812" s="166" t="s">
        <v>7317</v>
      </c>
      <c r="I2812" s="163" t="s">
        <v>7318</v>
      </c>
      <c r="J2812" s="163" t="s">
        <v>7318</v>
      </c>
      <c r="K2812" s="163" t="s">
        <v>7319</v>
      </c>
      <c r="L2812" s="163" t="s">
        <v>7319</v>
      </c>
      <c r="M2812" s="167">
        <v>46000</v>
      </c>
      <c r="N2812" s="167">
        <v>46002</v>
      </c>
      <c r="O2812" s="167">
        <v>46081</v>
      </c>
      <c r="P2812" s="163">
        <v>295</v>
      </c>
      <c r="Q2812" s="174">
        <v>3000</v>
      </c>
      <c r="R2812" s="175">
        <v>0.07</v>
      </c>
      <c r="S2812" s="176">
        <v>210</v>
      </c>
      <c r="T2812" s="164">
        <v>61950</v>
      </c>
      <c r="U2812" s="164">
        <v>21682.5</v>
      </c>
      <c r="V2812" s="164">
        <v>0.35</v>
      </c>
      <c r="W2812" s="164">
        <v>15487.5</v>
      </c>
      <c r="X2812" s="160">
        <v>0.25</v>
      </c>
      <c r="Y2812" s="164">
        <v>4336.5</v>
      </c>
      <c r="Z2812" s="177">
        <v>0.07</v>
      </c>
      <c r="AA2812" s="164">
        <v>11151</v>
      </c>
      <c r="AB2812" s="160">
        <v>0.18</v>
      </c>
      <c r="AC2812" s="254">
        <v>24780</v>
      </c>
      <c r="AD2812" s="202">
        <v>0.4</v>
      </c>
      <c r="AE2812" s="147">
        <v>21682.5</v>
      </c>
      <c r="AF2812" s="203"/>
      <c r="AH2812" s="34" t="s">
        <v>69</v>
      </c>
    </row>
    <row r="2813" s="114" customFormat="1" ht="36" spans="1:34">
      <c r="A2813" s="37">
        <v>99</v>
      </c>
      <c r="B2813" s="37" t="s">
        <v>68</v>
      </c>
      <c r="C2813" s="37" t="s">
        <v>7062</v>
      </c>
      <c r="D2813" s="34" t="s">
        <v>69</v>
      </c>
      <c r="E2813" s="163" t="s">
        <v>3763</v>
      </c>
      <c r="F2813" s="163"/>
      <c r="G2813" s="34" t="s">
        <v>114</v>
      </c>
      <c r="H2813" s="166" t="s">
        <v>7320</v>
      </c>
      <c r="I2813" s="163" t="s">
        <v>7321</v>
      </c>
      <c r="J2813" s="163" t="s">
        <v>7321</v>
      </c>
      <c r="K2813" s="163" t="s">
        <v>7095</v>
      </c>
      <c r="L2813" s="163" t="s">
        <v>7095</v>
      </c>
      <c r="M2813" s="167">
        <v>46000</v>
      </c>
      <c r="N2813" s="167">
        <v>46002</v>
      </c>
      <c r="O2813" s="167">
        <v>46081</v>
      </c>
      <c r="P2813" s="163">
        <v>100</v>
      </c>
      <c r="Q2813" s="174">
        <v>3000</v>
      </c>
      <c r="R2813" s="175">
        <v>0.07</v>
      </c>
      <c r="S2813" s="176">
        <v>210</v>
      </c>
      <c r="T2813" s="164">
        <v>21000</v>
      </c>
      <c r="U2813" s="164">
        <v>7350</v>
      </c>
      <c r="V2813" s="164">
        <v>0.35</v>
      </c>
      <c r="W2813" s="164">
        <v>5250</v>
      </c>
      <c r="X2813" s="160">
        <v>0.25</v>
      </c>
      <c r="Y2813" s="164">
        <v>1470</v>
      </c>
      <c r="Z2813" s="177">
        <v>0.07</v>
      </c>
      <c r="AA2813" s="164">
        <v>3780</v>
      </c>
      <c r="AB2813" s="160">
        <v>0.18</v>
      </c>
      <c r="AC2813" s="254">
        <v>8400</v>
      </c>
      <c r="AD2813" s="202">
        <v>0.4</v>
      </c>
      <c r="AE2813" s="147">
        <v>7350</v>
      </c>
      <c r="AF2813" s="203"/>
      <c r="AH2813" s="34" t="s">
        <v>69</v>
      </c>
    </row>
    <row r="2814" s="114" customFormat="1" ht="36" spans="1:34">
      <c r="A2814" s="37">
        <v>100</v>
      </c>
      <c r="B2814" s="37" t="s">
        <v>68</v>
      </c>
      <c r="C2814" s="37" t="s">
        <v>7062</v>
      </c>
      <c r="D2814" s="34" t="s">
        <v>69</v>
      </c>
      <c r="E2814" s="163" t="s">
        <v>3763</v>
      </c>
      <c r="F2814" s="163"/>
      <c r="G2814" s="34" t="s">
        <v>114</v>
      </c>
      <c r="H2814" s="166" t="s">
        <v>7322</v>
      </c>
      <c r="I2814" s="163" t="s">
        <v>7323</v>
      </c>
      <c r="J2814" s="163" t="s">
        <v>7323</v>
      </c>
      <c r="K2814" s="163" t="s">
        <v>7324</v>
      </c>
      <c r="L2814" s="163" t="s">
        <v>7324</v>
      </c>
      <c r="M2814" s="167">
        <v>46000</v>
      </c>
      <c r="N2814" s="167">
        <v>46002</v>
      </c>
      <c r="O2814" s="167">
        <v>46081</v>
      </c>
      <c r="P2814" s="163">
        <v>112</v>
      </c>
      <c r="Q2814" s="174">
        <v>3000</v>
      </c>
      <c r="R2814" s="175">
        <v>0.07</v>
      </c>
      <c r="S2814" s="176">
        <v>210</v>
      </c>
      <c r="T2814" s="164">
        <v>23520</v>
      </c>
      <c r="U2814" s="164">
        <v>8232</v>
      </c>
      <c r="V2814" s="164">
        <v>0.35</v>
      </c>
      <c r="W2814" s="164">
        <v>5880</v>
      </c>
      <c r="X2814" s="160">
        <v>0.25</v>
      </c>
      <c r="Y2814" s="164">
        <v>1646.4</v>
      </c>
      <c r="Z2814" s="177">
        <v>0.07</v>
      </c>
      <c r="AA2814" s="164">
        <v>4233.6</v>
      </c>
      <c r="AB2814" s="160">
        <v>0.18</v>
      </c>
      <c r="AC2814" s="254">
        <v>9408</v>
      </c>
      <c r="AD2814" s="202">
        <v>0.4</v>
      </c>
      <c r="AE2814" s="147">
        <v>8232</v>
      </c>
      <c r="AF2814" s="203"/>
      <c r="AH2814" s="34" t="s">
        <v>69</v>
      </c>
    </row>
    <row r="2815" s="114" customFormat="1" ht="36" spans="1:34">
      <c r="A2815" s="37">
        <v>101</v>
      </c>
      <c r="B2815" s="37" t="s">
        <v>68</v>
      </c>
      <c r="C2815" s="37" t="s">
        <v>7062</v>
      </c>
      <c r="D2815" s="34" t="s">
        <v>69</v>
      </c>
      <c r="E2815" s="163" t="s">
        <v>3763</v>
      </c>
      <c r="F2815" s="163"/>
      <c r="G2815" s="34" t="s">
        <v>114</v>
      </c>
      <c r="H2815" s="166" t="s">
        <v>7325</v>
      </c>
      <c r="I2815" s="163" t="s">
        <v>7326</v>
      </c>
      <c r="J2815" s="163" t="s">
        <v>7326</v>
      </c>
      <c r="K2815" s="163" t="s">
        <v>7110</v>
      </c>
      <c r="L2815" s="163" t="s">
        <v>7110</v>
      </c>
      <c r="M2815" s="167">
        <v>46000</v>
      </c>
      <c r="N2815" s="167">
        <v>46002</v>
      </c>
      <c r="O2815" s="167">
        <v>46081</v>
      </c>
      <c r="P2815" s="163">
        <v>140</v>
      </c>
      <c r="Q2815" s="174">
        <v>3000</v>
      </c>
      <c r="R2815" s="175">
        <v>0.07</v>
      </c>
      <c r="S2815" s="176">
        <v>210</v>
      </c>
      <c r="T2815" s="164">
        <v>29400</v>
      </c>
      <c r="U2815" s="164">
        <v>10290</v>
      </c>
      <c r="V2815" s="164">
        <v>0.35</v>
      </c>
      <c r="W2815" s="164">
        <v>7350</v>
      </c>
      <c r="X2815" s="160">
        <v>0.25</v>
      </c>
      <c r="Y2815" s="164">
        <v>2058</v>
      </c>
      <c r="Z2815" s="177">
        <v>0.07</v>
      </c>
      <c r="AA2815" s="164">
        <v>5292</v>
      </c>
      <c r="AB2815" s="160">
        <v>0.18</v>
      </c>
      <c r="AC2815" s="254">
        <v>11760</v>
      </c>
      <c r="AD2815" s="202">
        <v>0.4</v>
      </c>
      <c r="AE2815" s="147">
        <v>10290</v>
      </c>
      <c r="AF2815" s="203"/>
      <c r="AH2815" s="34" t="s">
        <v>69</v>
      </c>
    </row>
    <row r="2816" s="114" customFormat="1" ht="48" spans="1:34">
      <c r="A2816" s="37">
        <v>102</v>
      </c>
      <c r="B2816" s="37" t="s">
        <v>68</v>
      </c>
      <c r="C2816" s="37" t="s">
        <v>7062</v>
      </c>
      <c r="D2816" s="34" t="s">
        <v>69</v>
      </c>
      <c r="E2816" s="163" t="s">
        <v>3763</v>
      </c>
      <c r="F2816" s="163"/>
      <c r="G2816" s="34" t="s">
        <v>114</v>
      </c>
      <c r="H2816" s="166" t="s">
        <v>7327</v>
      </c>
      <c r="I2816" s="163" t="s">
        <v>7328</v>
      </c>
      <c r="J2816" s="163" t="s">
        <v>7328</v>
      </c>
      <c r="K2816" s="163" t="s">
        <v>7329</v>
      </c>
      <c r="L2816" s="163" t="s">
        <v>7329</v>
      </c>
      <c r="M2816" s="167">
        <v>46000</v>
      </c>
      <c r="N2816" s="167">
        <v>46002</v>
      </c>
      <c r="O2816" s="167">
        <v>46081</v>
      </c>
      <c r="P2816" s="163">
        <v>150</v>
      </c>
      <c r="Q2816" s="174">
        <v>3000</v>
      </c>
      <c r="R2816" s="175">
        <v>0.07</v>
      </c>
      <c r="S2816" s="176">
        <v>210</v>
      </c>
      <c r="T2816" s="164">
        <v>31500</v>
      </c>
      <c r="U2816" s="164">
        <v>11025</v>
      </c>
      <c r="V2816" s="164">
        <v>0.35</v>
      </c>
      <c r="W2816" s="164">
        <v>7875</v>
      </c>
      <c r="X2816" s="160">
        <v>0.25</v>
      </c>
      <c r="Y2816" s="164">
        <v>2205</v>
      </c>
      <c r="Z2816" s="177">
        <v>0.07</v>
      </c>
      <c r="AA2816" s="164">
        <v>5670</v>
      </c>
      <c r="AB2816" s="160">
        <v>0.18</v>
      </c>
      <c r="AC2816" s="254">
        <v>12600</v>
      </c>
      <c r="AD2816" s="202">
        <v>0.4</v>
      </c>
      <c r="AE2816" s="147">
        <v>11025</v>
      </c>
      <c r="AF2816" s="203"/>
      <c r="AH2816" s="34" t="s">
        <v>69</v>
      </c>
    </row>
    <row r="2817" s="114" customFormat="1" ht="36" spans="1:34">
      <c r="A2817" s="37">
        <v>103</v>
      </c>
      <c r="B2817" s="37" t="s">
        <v>68</v>
      </c>
      <c r="C2817" s="37" t="s">
        <v>7062</v>
      </c>
      <c r="D2817" s="34" t="s">
        <v>69</v>
      </c>
      <c r="E2817" s="163" t="s">
        <v>3763</v>
      </c>
      <c r="F2817" s="163"/>
      <c r="G2817" s="34" t="s">
        <v>114</v>
      </c>
      <c r="H2817" s="166" t="s">
        <v>7330</v>
      </c>
      <c r="I2817" s="163" t="s">
        <v>7331</v>
      </c>
      <c r="J2817" s="163" t="s">
        <v>7331</v>
      </c>
      <c r="K2817" s="163" t="s">
        <v>7149</v>
      </c>
      <c r="L2817" s="163" t="s">
        <v>7149</v>
      </c>
      <c r="M2817" s="167">
        <v>46000</v>
      </c>
      <c r="N2817" s="167">
        <v>46002</v>
      </c>
      <c r="O2817" s="167">
        <v>46081</v>
      </c>
      <c r="P2817" s="163">
        <v>240</v>
      </c>
      <c r="Q2817" s="174">
        <v>3000</v>
      </c>
      <c r="R2817" s="175">
        <v>0.07</v>
      </c>
      <c r="S2817" s="176">
        <v>210</v>
      </c>
      <c r="T2817" s="164">
        <v>50400</v>
      </c>
      <c r="U2817" s="164">
        <v>17640</v>
      </c>
      <c r="V2817" s="164">
        <v>0.35</v>
      </c>
      <c r="W2817" s="164">
        <v>12600</v>
      </c>
      <c r="X2817" s="160">
        <v>0.25</v>
      </c>
      <c r="Y2817" s="164">
        <v>3528</v>
      </c>
      <c r="Z2817" s="177">
        <v>0.07</v>
      </c>
      <c r="AA2817" s="164">
        <v>9072</v>
      </c>
      <c r="AB2817" s="160">
        <v>0.18</v>
      </c>
      <c r="AC2817" s="254">
        <v>20160</v>
      </c>
      <c r="AD2817" s="202">
        <v>0.4</v>
      </c>
      <c r="AE2817" s="147">
        <v>17640</v>
      </c>
      <c r="AF2817" s="203"/>
      <c r="AH2817" s="34" t="s">
        <v>69</v>
      </c>
    </row>
    <row r="2818" s="114" customFormat="1" ht="36" spans="1:34">
      <c r="A2818" s="37">
        <v>104</v>
      </c>
      <c r="B2818" s="37" t="s">
        <v>68</v>
      </c>
      <c r="C2818" s="37" t="s">
        <v>7062</v>
      </c>
      <c r="D2818" s="34" t="s">
        <v>69</v>
      </c>
      <c r="E2818" s="163" t="s">
        <v>3763</v>
      </c>
      <c r="F2818" s="163"/>
      <c r="G2818" s="34" t="s">
        <v>114</v>
      </c>
      <c r="H2818" s="166" t="s">
        <v>7332</v>
      </c>
      <c r="I2818" s="163" t="s">
        <v>7333</v>
      </c>
      <c r="J2818" s="163" t="s">
        <v>7333</v>
      </c>
      <c r="K2818" s="163" t="s">
        <v>7334</v>
      </c>
      <c r="L2818" s="163" t="s">
        <v>7334</v>
      </c>
      <c r="M2818" s="167">
        <v>46000</v>
      </c>
      <c r="N2818" s="167">
        <v>46002</v>
      </c>
      <c r="O2818" s="167">
        <v>46081</v>
      </c>
      <c r="P2818" s="163">
        <v>160</v>
      </c>
      <c r="Q2818" s="174">
        <v>3000</v>
      </c>
      <c r="R2818" s="175">
        <v>0.07</v>
      </c>
      <c r="S2818" s="176">
        <v>210</v>
      </c>
      <c r="T2818" s="164">
        <v>33600</v>
      </c>
      <c r="U2818" s="164">
        <v>11760</v>
      </c>
      <c r="V2818" s="164">
        <v>0.35</v>
      </c>
      <c r="W2818" s="164">
        <v>8400</v>
      </c>
      <c r="X2818" s="160">
        <v>0.25</v>
      </c>
      <c r="Y2818" s="164">
        <v>2352</v>
      </c>
      <c r="Z2818" s="177">
        <v>0.07</v>
      </c>
      <c r="AA2818" s="164">
        <v>6048</v>
      </c>
      <c r="AB2818" s="160">
        <v>0.18</v>
      </c>
      <c r="AC2818" s="254">
        <v>13440</v>
      </c>
      <c r="AD2818" s="202">
        <v>0.4</v>
      </c>
      <c r="AE2818" s="147">
        <v>11760</v>
      </c>
      <c r="AF2818" s="203"/>
      <c r="AH2818" s="34" t="s">
        <v>69</v>
      </c>
    </row>
    <row r="2819" s="114" customFormat="1" ht="48" spans="1:34">
      <c r="A2819" s="37">
        <v>105</v>
      </c>
      <c r="B2819" s="37" t="s">
        <v>68</v>
      </c>
      <c r="C2819" s="37" t="s">
        <v>7062</v>
      </c>
      <c r="D2819" s="34" t="s">
        <v>69</v>
      </c>
      <c r="E2819" s="163" t="s">
        <v>3763</v>
      </c>
      <c r="F2819" s="163"/>
      <c r="G2819" s="34" t="s">
        <v>114</v>
      </c>
      <c r="H2819" s="166" t="s">
        <v>7335</v>
      </c>
      <c r="I2819" s="163" t="s">
        <v>7091</v>
      </c>
      <c r="J2819" s="163" t="s">
        <v>7091</v>
      </c>
      <c r="K2819" s="163" t="s">
        <v>7195</v>
      </c>
      <c r="L2819" s="163" t="s">
        <v>7195</v>
      </c>
      <c r="M2819" s="167">
        <v>46000</v>
      </c>
      <c r="N2819" s="167">
        <v>46002</v>
      </c>
      <c r="O2819" s="167">
        <v>46081</v>
      </c>
      <c r="P2819" s="163">
        <v>100</v>
      </c>
      <c r="Q2819" s="174">
        <v>3000</v>
      </c>
      <c r="R2819" s="175">
        <v>0.07</v>
      </c>
      <c r="S2819" s="176">
        <v>210</v>
      </c>
      <c r="T2819" s="164">
        <v>21000</v>
      </c>
      <c r="U2819" s="164">
        <v>7350</v>
      </c>
      <c r="V2819" s="164">
        <v>0.35</v>
      </c>
      <c r="W2819" s="164">
        <v>5250</v>
      </c>
      <c r="X2819" s="160">
        <v>0.25</v>
      </c>
      <c r="Y2819" s="164">
        <v>1470</v>
      </c>
      <c r="Z2819" s="177">
        <v>0.07</v>
      </c>
      <c r="AA2819" s="164">
        <v>3780</v>
      </c>
      <c r="AB2819" s="160">
        <v>0.18</v>
      </c>
      <c r="AC2819" s="254">
        <v>8400</v>
      </c>
      <c r="AD2819" s="202">
        <v>0.4</v>
      </c>
      <c r="AE2819" s="147">
        <v>7350</v>
      </c>
      <c r="AF2819" s="203"/>
      <c r="AH2819" s="34" t="s">
        <v>69</v>
      </c>
    </row>
    <row r="2820" s="114" customFormat="1" ht="36" spans="1:34">
      <c r="A2820" s="37">
        <v>106</v>
      </c>
      <c r="B2820" s="37" t="s">
        <v>68</v>
      </c>
      <c r="C2820" s="37" t="s">
        <v>7062</v>
      </c>
      <c r="D2820" s="34" t="s">
        <v>69</v>
      </c>
      <c r="E2820" s="163" t="s">
        <v>3763</v>
      </c>
      <c r="F2820" s="163"/>
      <c r="G2820" s="34" t="s">
        <v>114</v>
      </c>
      <c r="H2820" s="166" t="s">
        <v>7336</v>
      </c>
      <c r="I2820" s="163" t="s">
        <v>7337</v>
      </c>
      <c r="J2820" s="163" t="s">
        <v>7337</v>
      </c>
      <c r="K2820" s="163" t="s">
        <v>7089</v>
      </c>
      <c r="L2820" s="163" t="s">
        <v>7089</v>
      </c>
      <c r="M2820" s="167">
        <v>46000</v>
      </c>
      <c r="N2820" s="167">
        <v>46002</v>
      </c>
      <c r="O2820" s="167">
        <v>46081</v>
      </c>
      <c r="P2820" s="163">
        <v>600</v>
      </c>
      <c r="Q2820" s="174">
        <v>3000</v>
      </c>
      <c r="R2820" s="175">
        <v>0.07</v>
      </c>
      <c r="S2820" s="176">
        <v>210</v>
      </c>
      <c r="T2820" s="164">
        <v>126000</v>
      </c>
      <c r="U2820" s="164">
        <v>44100</v>
      </c>
      <c r="V2820" s="164">
        <v>0.35</v>
      </c>
      <c r="W2820" s="164">
        <v>31500</v>
      </c>
      <c r="X2820" s="160">
        <v>0.25</v>
      </c>
      <c r="Y2820" s="164">
        <v>8820</v>
      </c>
      <c r="Z2820" s="177">
        <v>0.07</v>
      </c>
      <c r="AA2820" s="164">
        <v>22680</v>
      </c>
      <c r="AB2820" s="160">
        <v>0.18</v>
      </c>
      <c r="AC2820" s="254">
        <v>50400</v>
      </c>
      <c r="AD2820" s="202">
        <v>0.4</v>
      </c>
      <c r="AE2820" s="147">
        <v>44100</v>
      </c>
      <c r="AF2820" s="203"/>
      <c r="AH2820" s="34" t="s">
        <v>69</v>
      </c>
    </row>
    <row r="2821" s="114" customFormat="1" ht="36" spans="1:34">
      <c r="A2821" s="37">
        <v>107</v>
      </c>
      <c r="B2821" s="37" t="s">
        <v>68</v>
      </c>
      <c r="C2821" s="37" t="s">
        <v>7062</v>
      </c>
      <c r="D2821" s="34" t="s">
        <v>69</v>
      </c>
      <c r="E2821" s="163" t="s">
        <v>3763</v>
      </c>
      <c r="F2821" s="163"/>
      <c r="G2821" s="34" t="s">
        <v>114</v>
      </c>
      <c r="H2821" s="166" t="s">
        <v>7338</v>
      </c>
      <c r="I2821" s="163" t="s">
        <v>7339</v>
      </c>
      <c r="J2821" s="163" t="s">
        <v>7339</v>
      </c>
      <c r="K2821" s="163" t="s">
        <v>7324</v>
      </c>
      <c r="L2821" s="163" t="s">
        <v>7324</v>
      </c>
      <c r="M2821" s="167">
        <v>46000</v>
      </c>
      <c r="N2821" s="167">
        <v>46002</v>
      </c>
      <c r="O2821" s="167">
        <v>46081</v>
      </c>
      <c r="P2821" s="163">
        <v>105</v>
      </c>
      <c r="Q2821" s="174">
        <v>3000</v>
      </c>
      <c r="R2821" s="175">
        <v>0.07</v>
      </c>
      <c r="S2821" s="176">
        <v>210</v>
      </c>
      <c r="T2821" s="164">
        <v>22050</v>
      </c>
      <c r="U2821" s="164">
        <v>7717.5</v>
      </c>
      <c r="V2821" s="164">
        <v>0.35</v>
      </c>
      <c r="W2821" s="164">
        <v>5512.5</v>
      </c>
      <c r="X2821" s="160">
        <v>0.25</v>
      </c>
      <c r="Y2821" s="164">
        <v>1543.5</v>
      </c>
      <c r="Z2821" s="177">
        <v>0.07</v>
      </c>
      <c r="AA2821" s="164">
        <v>3969</v>
      </c>
      <c r="AB2821" s="160">
        <v>0.18</v>
      </c>
      <c r="AC2821" s="254">
        <v>8820</v>
      </c>
      <c r="AD2821" s="202">
        <v>0.4</v>
      </c>
      <c r="AE2821" s="147">
        <v>7717.5</v>
      </c>
      <c r="AF2821" s="203"/>
      <c r="AH2821" s="34" t="s">
        <v>69</v>
      </c>
    </row>
    <row r="2822" s="114" customFormat="1" ht="36" spans="1:34">
      <c r="A2822" s="37">
        <v>108</v>
      </c>
      <c r="B2822" s="37" t="s">
        <v>68</v>
      </c>
      <c r="C2822" s="37" t="s">
        <v>7062</v>
      </c>
      <c r="D2822" s="34" t="s">
        <v>69</v>
      </c>
      <c r="E2822" s="163" t="s">
        <v>3763</v>
      </c>
      <c r="F2822" s="163"/>
      <c r="G2822" s="34" t="s">
        <v>114</v>
      </c>
      <c r="H2822" s="166" t="s">
        <v>7340</v>
      </c>
      <c r="I2822" s="163" t="s">
        <v>7082</v>
      </c>
      <c r="J2822" s="163" t="s">
        <v>7082</v>
      </c>
      <c r="K2822" s="163" t="s">
        <v>7324</v>
      </c>
      <c r="L2822" s="163" t="s">
        <v>7324</v>
      </c>
      <c r="M2822" s="167">
        <v>46000</v>
      </c>
      <c r="N2822" s="167">
        <v>46002</v>
      </c>
      <c r="O2822" s="167">
        <v>46081</v>
      </c>
      <c r="P2822" s="163">
        <v>250</v>
      </c>
      <c r="Q2822" s="174">
        <v>3000</v>
      </c>
      <c r="R2822" s="175">
        <v>0.07</v>
      </c>
      <c r="S2822" s="176">
        <v>210</v>
      </c>
      <c r="T2822" s="164">
        <v>52500</v>
      </c>
      <c r="U2822" s="164">
        <v>18375</v>
      </c>
      <c r="V2822" s="164">
        <v>0.35</v>
      </c>
      <c r="W2822" s="164">
        <v>13125</v>
      </c>
      <c r="X2822" s="160">
        <v>0.25</v>
      </c>
      <c r="Y2822" s="164">
        <v>3675</v>
      </c>
      <c r="Z2822" s="177">
        <v>0.07</v>
      </c>
      <c r="AA2822" s="164">
        <v>9450</v>
      </c>
      <c r="AB2822" s="160">
        <v>0.18</v>
      </c>
      <c r="AC2822" s="254">
        <v>21000</v>
      </c>
      <c r="AD2822" s="202">
        <v>0.4</v>
      </c>
      <c r="AE2822" s="147">
        <v>18375</v>
      </c>
      <c r="AF2822" s="203"/>
      <c r="AH2822" s="34" t="s">
        <v>69</v>
      </c>
    </row>
    <row r="2823" s="114" customFormat="1" ht="36" spans="1:34">
      <c r="A2823" s="37">
        <v>109</v>
      </c>
      <c r="B2823" s="37" t="s">
        <v>68</v>
      </c>
      <c r="C2823" s="37" t="s">
        <v>7062</v>
      </c>
      <c r="D2823" s="34" t="s">
        <v>69</v>
      </c>
      <c r="E2823" s="163" t="s">
        <v>3763</v>
      </c>
      <c r="F2823" s="163"/>
      <c r="G2823" s="34" t="s">
        <v>114</v>
      </c>
      <c r="H2823" s="166" t="s">
        <v>7341</v>
      </c>
      <c r="I2823" s="163" t="s">
        <v>7342</v>
      </c>
      <c r="J2823" s="163" t="s">
        <v>7342</v>
      </c>
      <c r="K2823" s="163" t="s">
        <v>7127</v>
      </c>
      <c r="L2823" s="163" t="s">
        <v>7127</v>
      </c>
      <c r="M2823" s="167">
        <v>46000</v>
      </c>
      <c r="N2823" s="167">
        <v>46002</v>
      </c>
      <c r="O2823" s="167">
        <v>46081</v>
      </c>
      <c r="P2823" s="163">
        <v>150</v>
      </c>
      <c r="Q2823" s="174">
        <v>3000</v>
      </c>
      <c r="R2823" s="175">
        <v>0.07</v>
      </c>
      <c r="S2823" s="176">
        <v>210</v>
      </c>
      <c r="T2823" s="164">
        <v>31500</v>
      </c>
      <c r="U2823" s="164">
        <v>11025</v>
      </c>
      <c r="V2823" s="164">
        <v>0.35</v>
      </c>
      <c r="W2823" s="164">
        <v>7875</v>
      </c>
      <c r="X2823" s="160">
        <v>0.25</v>
      </c>
      <c r="Y2823" s="164">
        <v>2205</v>
      </c>
      <c r="Z2823" s="177">
        <v>0.07</v>
      </c>
      <c r="AA2823" s="164">
        <v>5670</v>
      </c>
      <c r="AB2823" s="160">
        <v>0.18</v>
      </c>
      <c r="AC2823" s="254">
        <v>12600</v>
      </c>
      <c r="AD2823" s="202">
        <v>0.4</v>
      </c>
      <c r="AE2823" s="147">
        <v>11025</v>
      </c>
      <c r="AF2823" s="203"/>
      <c r="AH2823" s="34" t="s">
        <v>69</v>
      </c>
    </row>
    <row r="2824" s="114" customFormat="1" ht="36" spans="1:34">
      <c r="A2824" s="37">
        <v>110</v>
      </c>
      <c r="B2824" s="37" t="s">
        <v>68</v>
      </c>
      <c r="C2824" s="37" t="s">
        <v>7062</v>
      </c>
      <c r="D2824" s="34" t="s">
        <v>69</v>
      </c>
      <c r="E2824" s="163" t="s">
        <v>3763</v>
      </c>
      <c r="F2824" s="163"/>
      <c r="G2824" s="34" t="s">
        <v>114</v>
      </c>
      <c r="H2824" s="166" t="s">
        <v>7343</v>
      </c>
      <c r="I2824" s="163" t="s">
        <v>7344</v>
      </c>
      <c r="J2824" s="163" t="s">
        <v>7344</v>
      </c>
      <c r="K2824" s="163" t="s">
        <v>7345</v>
      </c>
      <c r="L2824" s="163" t="s">
        <v>7345</v>
      </c>
      <c r="M2824" s="167">
        <v>46000</v>
      </c>
      <c r="N2824" s="167">
        <v>46002</v>
      </c>
      <c r="O2824" s="167">
        <v>46081</v>
      </c>
      <c r="P2824" s="163">
        <v>115</v>
      </c>
      <c r="Q2824" s="174">
        <v>3000</v>
      </c>
      <c r="R2824" s="175">
        <v>0.07</v>
      </c>
      <c r="S2824" s="176">
        <v>210</v>
      </c>
      <c r="T2824" s="164">
        <v>24150</v>
      </c>
      <c r="U2824" s="164">
        <v>8452.5</v>
      </c>
      <c r="V2824" s="164">
        <v>0.35</v>
      </c>
      <c r="W2824" s="164">
        <v>6037.5</v>
      </c>
      <c r="X2824" s="160">
        <v>0.25</v>
      </c>
      <c r="Y2824" s="164">
        <v>1690.5</v>
      </c>
      <c r="Z2824" s="177">
        <v>0.07</v>
      </c>
      <c r="AA2824" s="164">
        <v>4347</v>
      </c>
      <c r="AB2824" s="160">
        <v>0.18</v>
      </c>
      <c r="AC2824" s="254">
        <v>9660</v>
      </c>
      <c r="AD2824" s="202">
        <v>0.4</v>
      </c>
      <c r="AE2824" s="147">
        <v>8452.5</v>
      </c>
      <c r="AF2824" s="203"/>
      <c r="AH2824" s="34" t="s">
        <v>69</v>
      </c>
    </row>
    <row r="2825" s="114" customFormat="1" ht="36" spans="1:34">
      <c r="A2825" s="37">
        <v>111</v>
      </c>
      <c r="B2825" s="37" t="s">
        <v>68</v>
      </c>
      <c r="C2825" s="37" t="s">
        <v>7062</v>
      </c>
      <c r="D2825" s="34" t="s">
        <v>69</v>
      </c>
      <c r="E2825" s="163" t="s">
        <v>3763</v>
      </c>
      <c r="F2825" s="163"/>
      <c r="G2825" s="34" t="s">
        <v>114</v>
      </c>
      <c r="H2825" s="166" t="s">
        <v>7346</v>
      </c>
      <c r="I2825" s="163" t="s">
        <v>7347</v>
      </c>
      <c r="J2825" s="163" t="s">
        <v>7347</v>
      </c>
      <c r="K2825" s="163" t="s">
        <v>7098</v>
      </c>
      <c r="L2825" s="163" t="s">
        <v>7098</v>
      </c>
      <c r="M2825" s="167">
        <v>46000</v>
      </c>
      <c r="N2825" s="167">
        <v>46002</v>
      </c>
      <c r="O2825" s="167">
        <v>46081</v>
      </c>
      <c r="P2825" s="163">
        <v>100</v>
      </c>
      <c r="Q2825" s="174">
        <v>3000</v>
      </c>
      <c r="R2825" s="175">
        <v>0.07</v>
      </c>
      <c r="S2825" s="176">
        <v>210</v>
      </c>
      <c r="T2825" s="164">
        <v>21000</v>
      </c>
      <c r="U2825" s="164">
        <v>7350</v>
      </c>
      <c r="V2825" s="164">
        <v>0.35</v>
      </c>
      <c r="W2825" s="164">
        <v>5250</v>
      </c>
      <c r="X2825" s="160">
        <v>0.25</v>
      </c>
      <c r="Y2825" s="164">
        <v>1470</v>
      </c>
      <c r="Z2825" s="177">
        <v>0.07</v>
      </c>
      <c r="AA2825" s="164">
        <v>3780</v>
      </c>
      <c r="AB2825" s="160">
        <v>0.18</v>
      </c>
      <c r="AC2825" s="254">
        <v>8400</v>
      </c>
      <c r="AD2825" s="202">
        <v>0.4</v>
      </c>
      <c r="AE2825" s="147">
        <v>7350</v>
      </c>
      <c r="AF2825" s="203"/>
      <c r="AH2825" s="34" t="s">
        <v>69</v>
      </c>
    </row>
    <row r="2826" s="114" customFormat="1" ht="36" spans="1:34">
      <c r="A2826" s="37">
        <v>112</v>
      </c>
      <c r="B2826" s="37" t="s">
        <v>68</v>
      </c>
      <c r="C2826" s="37" t="s">
        <v>7062</v>
      </c>
      <c r="D2826" s="34" t="s">
        <v>69</v>
      </c>
      <c r="E2826" s="163" t="s">
        <v>3763</v>
      </c>
      <c r="F2826" s="163"/>
      <c r="G2826" s="34" t="s">
        <v>114</v>
      </c>
      <c r="H2826" s="166" t="s">
        <v>7348</v>
      </c>
      <c r="I2826" s="163" t="s">
        <v>7243</v>
      </c>
      <c r="J2826" s="163" t="s">
        <v>7243</v>
      </c>
      <c r="K2826" s="163" t="s">
        <v>7349</v>
      </c>
      <c r="L2826" s="163" t="s">
        <v>7349</v>
      </c>
      <c r="M2826" s="167">
        <v>46000</v>
      </c>
      <c r="N2826" s="167">
        <v>46002</v>
      </c>
      <c r="O2826" s="167">
        <v>46081</v>
      </c>
      <c r="P2826" s="163">
        <v>280</v>
      </c>
      <c r="Q2826" s="174">
        <v>3000</v>
      </c>
      <c r="R2826" s="175">
        <v>0.07</v>
      </c>
      <c r="S2826" s="176">
        <v>210</v>
      </c>
      <c r="T2826" s="164">
        <v>58800</v>
      </c>
      <c r="U2826" s="164">
        <v>20580</v>
      </c>
      <c r="V2826" s="164">
        <v>0.35</v>
      </c>
      <c r="W2826" s="164">
        <v>14700</v>
      </c>
      <c r="X2826" s="160">
        <v>0.25</v>
      </c>
      <c r="Y2826" s="164">
        <v>4116</v>
      </c>
      <c r="Z2826" s="177">
        <v>0.07</v>
      </c>
      <c r="AA2826" s="164">
        <v>10584</v>
      </c>
      <c r="AB2826" s="160">
        <v>0.18</v>
      </c>
      <c r="AC2826" s="254">
        <v>23520</v>
      </c>
      <c r="AD2826" s="202">
        <v>0.4</v>
      </c>
      <c r="AE2826" s="147">
        <v>20580</v>
      </c>
      <c r="AF2826" s="203"/>
      <c r="AH2826" s="34" t="s">
        <v>69</v>
      </c>
    </row>
    <row r="2827" s="114" customFormat="1" ht="48" spans="1:34">
      <c r="A2827" s="37">
        <v>113</v>
      </c>
      <c r="B2827" s="37" t="s">
        <v>68</v>
      </c>
      <c r="C2827" s="37" t="s">
        <v>7062</v>
      </c>
      <c r="D2827" s="34" t="s">
        <v>69</v>
      </c>
      <c r="E2827" s="163" t="s">
        <v>3763</v>
      </c>
      <c r="F2827" s="163"/>
      <c r="G2827" s="34" t="s">
        <v>114</v>
      </c>
      <c r="H2827" s="166" t="s">
        <v>7350</v>
      </c>
      <c r="I2827" s="163" t="s">
        <v>7313</v>
      </c>
      <c r="J2827" s="163" t="s">
        <v>7313</v>
      </c>
      <c r="K2827" s="163" t="s">
        <v>7351</v>
      </c>
      <c r="L2827" s="163" t="s">
        <v>7351</v>
      </c>
      <c r="M2827" s="167">
        <v>46000</v>
      </c>
      <c r="N2827" s="167">
        <v>46002</v>
      </c>
      <c r="O2827" s="167">
        <v>46081</v>
      </c>
      <c r="P2827" s="163">
        <v>190</v>
      </c>
      <c r="Q2827" s="174">
        <v>3000</v>
      </c>
      <c r="R2827" s="175">
        <v>0.07</v>
      </c>
      <c r="S2827" s="176">
        <v>210</v>
      </c>
      <c r="T2827" s="164">
        <v>39900</v>
      </c>
      <c r="U2827" s="164">
        <v>13965</v>
      </c>
      <c r="V2827" s="164">
        <v>0.35</v>
      </c>
      <c r="W2827" s="164">
        <v>9975</v>
      </c>
      <c r="X2827" s="160">
        <v>0.25</v>
      </c>
      <c r="Y2827" s="164">
        <v>2793</v>
      </c>
      <c r="Z2827" s="177">
        <v>0.07</v>
      </c>
      <c r="AA2827" s="164">
        <v>7182</v>
      </c>
      <c r="AB2827" s="160">
        <v>0.18</v>
      </c>
      <c r="AC2827" s="254">
        <v>15960</v>
      </c>
      <c r="AD2827" s="202">
        <v>0.4</v>
      </c>
      <c r="AE2827" s="147">
        <v>13965</v>
      </c>
      <c r="AF2827" s="203"/>
      <c r="AH2827" s="34" t="s">
        <v>69</v>
      </c>
    </row>
    <row r="2828" s="114" customFormat="1" ht="36" spans="1:34">
      <c r="A2828" s="37">
        <v>114</v>
      </c>
      <c r="B2828" s="37" t="s">
        <v>68</v>
      </c>
      <c r="C2828" s="37" t="s">
        <v>7062</v>
      </c>
      <c r="D2828" s="34" t="s">
        <v>69</v>
      </c>
      <c r="E2828" s="163" t="s">
        <v>3763</v>
      </c>
      <c r="F2828" s="163"/>
      <c r="G2828" s="34" t="s">
        <v>114</v>
      </c>
      <c r="H2828" s="166" t="s">
        <v>7352</v>
      </c>
      <c r="I2828" s="163" t="s">
        <v>7353</v>
      </c>
      <c r="J2828" s="163" t="s">
        <v>7353</v>
      </c>
      <c r="K2828" s="163" t="s">
        <v>7220</v>
      </c>
      <c r="L2828" s="163" t="s">
        <v>7220</v>
      </c>
      <c r="M2828" s="167">
        <v>46000</v>
      </c>
      <c r="N2828" s="167">
        <v>46002</v>
      </c>
      <c r="O2828" s="167">
        <v>46081</v>
      </c>
      <c r="P2828" s="163">
        <v>100</v>
      </c>
      <c r="Q2828" s="174">
        <v>3000</v>
      </c>
      <c r="R2828" s="175">
        <v>0.07</v>
      </c>
      <c r="S2828" s="176">
        <v>210</v>
      </c>
      <c r="T2828" s="164">
        <v>21000</v>
      </c>
      <c r="U2828" s="164">
        <v>7350</v>
      </c>
      <c r="V2828" s="164">
        <v>0.35</v>
      </c>
      <c r="W2828" s="164">
        <v>5250</v>
      </c>
      <c r="X2828" s="160">
        <v>0.25</v>
      </c>
      <c r="Y2828" s="164">
        <v>1470</v>
      </c>
      <c r="Z2828" s="177">
        <v>0.07</v>
      </c>
      <c r="AA2828" s="164">
        <v>3780</v>
      </c>
      <c r="AB2828" s="160">
        <v>0.18</v>
      </c>
      <c r="AC2828" s="254">
        <v>8400</v>
      </c>
      <c r="AD2828" s="202">
        <v>0.4</v>
      </c>
      <c r="AE2828" s="147">
        <v>7350</v>
      </c>
      <c r="AF2828" s="203"/>
      <c r="AH2828" s="34" t="s">
        <v>69</v>
      </c>
    </row>
    <row r="2829" s="114" customFormat="1" ht="36" spans="1:34">
      <c r="A2829" s="37">
        <v>115</v>
      </c>
      <c r="B2829" s="37" t="s">
        <v>68</v>
      </c>
      <c r="C2829" s="37" t="s">
        <v>7062</v>
      </c>
      <c r="D2829" s="34" t="s">
        <v>69</v>
      </c>
      <c r="E2829" s="163" t="s">
        <v>3763</v>
      </c>
      <c r="F2829" s="163"/>
      <c r="G2829" s="34" t="s">
        <v>114</v>
      </c>
      <c r="H2829" s="166" t="s">
        <v>7354</v>
      </c>
      <c r="I2829" s="163" t="s">
        <v>7355</v>
      </c>
      <c r="J2829" s="163" t="s">
        <v>7355</v>
      </c>
      <c r="K2829" s="163" t="s">
        <v>7356</v>
      </c>
      <c r="L2829" s="163" t="s">
        <v>7356</v>
      </c>
      <c r="M2829" s="167">
        <v>46000</v>
      </c>
      <c r="N2829" s="167">
        <v>46002</v>
      </c>
      <c r="O2829" s="167">
        <v>46081</v>
      </c>
      <c r="P2829" s="163">
        <v>120</v>
      </c>
      <c r="Q2829" s="174">
        <v>3000</v>
      </c>
      <c r="R2829" s="175">
        <v>0.07</v>
      </c>
      <c r="S2829" s="176">
        <v>210</v>
      </c>
      <c r="T2829" s="164">
        <v>25200</v>
      </c>
      <c r="U2829" s="164">
        <v>8820</v>
      </c>
      <c r="V2829" s="164">
        <v>0.35</v>
      </c>
      <c r="W2829" s="164">
        <v>6300</v>
      </c>
      <c r="X2829" s="160">
        <v>0.25</v>
      </c>
      <c r="Y2829" s="164">
        <v>1764</v>
      </c>
      <c r="Z2829" s="177">
        <v>0.07</v>
      </c>
      <c r="AA2829" s="164">
        <v>4536</v>
      </c>
      <c r="AB2829" s="160">
        <v>0.18</v>
      </c>
      <c r="AC2829" s="254">
        <v>10080</v>
      </c>
      <c r="AD2829" s="202">
        <v>0.4</v>
      </c>
      <c r="AE2829" s="147">
        <v>8820</v>
      </c>
      <c r="AF2829" s="203"/>
      <c r="AH2829" s="34" t="s">
        <v>69</v>
      </c>
    </row>
    <row r="2830" s="114" customFormat="1" ht="36" spans="1:34">
      <c r="A2830" s="37">
        <v>116</v>
      </c>
      <c r="B2830" s="37" t="s">
        <v>68</v>
      </c>
      <c r="C2830" s="37" t="s">
        <v>7062</v>
      </c>
      <c r="D2830" s="34" t="s">
        <v>69</v>
      </c>
      <c r="E2830" s="163" t="s">
        <v>3763</v>
      </c>
      <c r="F2830" s="163"/>
      <c r="G2830" s="34" t="s">
        <v>114</v>
      </c>
      <c r="H2830" s="166" t="s">
        <v>7357</v>
      </c>
      <c r="I2830" s="163" t="s">
        <v>7358</v>
      </c>
      <c r="J2830" s="163" t="s">
        <v>7358</v>
      </c>
      <c r="K2830" s="163" t="s">
        <v>7154</v>
      </c>
      <c r="L2830" s="163" t="s">
        <v>7154</v>
      </c>
      <c r="M2830" s="167">
        <v>46000</v>
      </c>
      <c r="N2830" s="167">
        <v>46002</v>
      </c>
      <c r="O2830" s="167">
        <v>46081</v>
      </c>
      <c r="P2830" s="163">
        <v>200</v>
      </c>
      <c r="Q2830" s="174">
        <v>3000</v>
      </c>
      <c r="R2830" s="175">
        <v>0.07</v>
      </c>
      <c r="S2830" s="176">
        <v>210</v>
      </c>
      <c r="T2830" s="164">
        <v>42000</v>
      </c>
      <c r="U2830" s="164">
        <v>14700</v>
      </c>
      <c r="V2830" s="164">
        <v>0.35</v>
      </c>
      <c r="W2830" s="164">
        <v>10500</v>
      </c>
      <c r="X2830" s="160">
        <v>0.25</v>
      </c>
      <c r="Y2830" s="164">
        <v>2940</v>
      </c>
      <c r="Z2830" s="177">
        <v>0.07</v>
      </c>
      <c r="AA2830" s="164">
        <v>7560</v>
      </c>
      <c r="AB2830" s="160">
        <v>0.18</v>
      </c>
      <c r="AC2830" s="254">
        <v>16800</v>
      </c>
      <c r="AD2830" s="202">
        <v>0.4</v>
      </c>
      <c r="AE2830" s="147">
        <v>14700</v>
      </c>
      <c r="AF2830" s="203"/>
      <c r="AH2830" s="34" t="s">
        <v>69</v>
      </c>
    </row>
    <row r="2831" s="114" customFormat="1" ht="36" spans="1:34">
      <c r="A2831" s="37">
        <v>117</v>
      </c>
      <c r="B2831" s="37" t="s">
        <v>68</v>
      </c>
      <c r="C2831" s="37" t="s">
        <v>7062</v>
      </c>
      <c r="D2831" s="34" t="s">
        <v>69</v>
      </c>
      <c r="E2831" s="163" t="s">
        <v>3763</v>
      </c>
      <c r="F2831" s="163"/>
      <c r="G2831" s="34" t="s">
        <v>114</v>
      </c>
      <c r="H2831" s="166" t="s">
        <v>7359</v>
      </c>
      <c r="I2831" s="163" t="s">
        <v>7360</v>
      </c>
      <c r="J2831" s="163" t="s">
        <v>7360</v>
      </c>
      <c r="K2831" s="163" t="s">
        <v>7157</v>
      </c>
      <c r="L2831" s="163" t="s">
        <v>7157</v>
      </c>
      <c r="M2831" s="167">
        <v>46000</v>
      </c>
      <c r="N2831" s="167">
        <v>46002</v>
      </c>
      <c r="O2831" s="167">
        <v>46081</v>
      </c>
      <c r="P2831" s="163">
        <v>250</v>
      </c>
      <c r="Q2831" s="174">
        <v>3000</v>
      </c>
      <c r="R2831" s="175">
        <v>0.07</v>
      </c>
      <c r="S2831" s="176">
        <v>210</v>
      </c>
      <c r="T2831" s="164">
        <v>52500</v>
      </c>
      <c r="U2831" s="164">
        <v>18375</v>
      </c>
      <c r="V2831" s="164">
        <v>0.35</v>
      </c>
      <c r="W2831" s="164">
        <v>13125</v>
      </c>
      <c r="X2831" s="160">
        <v>0.25</v>
      </c>
      <c r="Y2831" s="164">
        <v>3675</v>
      </c>
      <c r="Z2831" s="177">
        <v>0.07</v>
      </c>
      <c r="AA2831" s="164">
        <v>9450</v>
      </c>
      <c r="AB2831" s="160">
        <v>0.18</v>
      </c>
      <c r="AC2831" s="254">
        <v>21000</v>
      </c>
      <c r="AD2831" s="202">
        <v>0.4</v>
      </c>
      <c r="AE2831" s="147">
        <v>18375</v>
      </c>
      <c r="AF2831" s="203"/>
      <c r="AH2831" s="34" t="s">
        <v>69</v>
      </c>
    </row>
    <row r="2832" s="114" customFormat="1" ht="36" spans="1:34">
      <c r="A2832" s="37">
        <v>118</v>
      </c>
      <c r="B2832" s="37" t="s">
        <v>68</v>
      </c>
      <c r="C2832" s="37" t="s">
        <v>7062</v>
      </c>
      <c r="D2832" s="34" t="s">
        <v>69</v>
      </c>
      <c r="E2832" s="163" t="s">
        <v>3763</v>
      </c>
      <c r="F2832" s="163"/>
      <c r="G2832" s="34" t="s">
        <v>114</v>
      </c>
      <c r="H2832" s="166" t="s">
        <v>7361</v>
      </c>
      <c r="I2832" s="163" t="s">
        <v>7362</v>
      </c>
      <c r="J2832" s="163" t="s">
        <v>7362</v>
      </c>
      <c r="K2832" s="163" t="s">
        <v>7121</v>
      </c>
      <c r="L2832" s="163" t="s">
        <v>7121</v>
      </c>
      <c r="M2832" s="167">
        <v>46000</v>
      </c>
      <c r="N2832" s="167">
        <v>46002</v>
      </c>
      <c r="O2832" s="167">
        <v>46081</v>
      </c>
      <c r="P2832" s="163">
        <v>985</v>
      </c>
      <c r="Q2832" s="174">
        <v>3000</v>
      </c>
      <c r="R2832" s="175">
        <v>0.07</v>
      </c>
      <c r="S2832" s="176">
        <v>210</v>
      </c>
      <c r="T2832" s="164">
        <v>206850</v>
      </c>
      <c r="U2832" s="164">
        <v>72397.5</v>
      </c>
      <c r="V2832" s="164">
        <v>0.35</v>
      </c>
      <c r="W2832" s="164">
        <v>51712.5</v>
      </c>
      <c r="X2832" s="160">
        <v>0.25</v>
      </c>
      <c r="Y2832" s="164">
        <v>14479.5</v>
      </c>
      <c r="Z2832" s="177">
        <v>0.07</v>
      </c>
      <c r="AA2832" s="164">
        <v>37233</v>
      </c>
      <c r="AB2832" s="160">
        <v>0.18</v>
      </c>
      <c r="AC2832" s="254">
        <v>82740</v>
      </c>
      <c r="AD2832" s="202">
        <v>0.4</v>
      </c>
      <c r="AE2832" s="147">
        <v>72397.5</v>
      </c>
      <c r="AF2832" s="203"/>
      <c r="AH2832" s="34" t="s">
        <v>69</v>
      </c>
    </row>
    <row r="2833" s="114" customFormat="1" ht="48" spans="1:34">
      <c r="A2833" s="37">
        <v>119</v>
      </c>
      <c r="B2833" s="37" t="s">
        <v>68</v>
      </c>
      <c r="C2833" s="37" t="s">
        <v>7062</v>
      </c>
      <c r="D2833" s="34" t="s">
        <v>69</v>
      </c>
      <c r="E2833" s="163" t="s">
        <v>3763</v>
      </c>
      <c r="F2833" s="163"/>
      <c r="G2833" s="34" t="s">
        <v>114</v>
      </c>
      <c r="H2833" s="166" t="s">
        <v>7363</v>
      </c>
      <c r="I2833" s="163" t="s">
        <v>7364</v>
      </c>
      <c r="J2833" s="163" t="s">
        <v>7364</v>
      </c>
      <c r="K2833" s="163" t="s">
        <v>7144</v>
      </c>
      <c r="L2833" s="163" t="s">
        <v>7144</v>
      </c>
      <c r="M2833" s="167">
        <v>46000</v>
      </c>
      <c r="N2833" s="167">
        <v>46002</v>
      </c>
      <c r="O2833" s="167">
        <v>46081</v>
      </c>
      <c r="P2833" s="163">
        <v>128</v>
      </c>
      <c r="Q2833" s="174">
        <v>3000</v>
      </c>
      <c r="R2833" s="175">
        <v>0.07</v>
      </c>
      <c r="S2833" s="176">
        <v>210</v>
      </c>
      <c r="T2833" s="164">
        <v>26880</v>
      </c>
      <c r="U2833" s="164">
        <v>9408</v>
      </c>
      <c r="V2833" s="164">
        <v>0.35</v>
      </c>
      <c r="W2833" s="164">
        <v>6720</v>
      </c>
      <c r="X2833" s="160">
        <v>0.25</v>
      </c>
      <c r="Y2833" s="164">
        <v>1881.6</v>
      </c>
      <c r="Z2833" s="177">
        <v>0.07</v>
      </c>
      <c r="AA2833" s="164">
        <v>4838.4</v>
      </c>
      <c r="AB2833" s="160">
        <v>0.18</v>
      </c>
      <c r="AC2833" s="254">
        <v>10752</v>
      </c>
      <c r="AD2833" s="202">
        <v>0.4</v>
      </c>
      <c r="AE2833" s="147">
        <v>9408</v>
      </c>
      <c r="AF2833" s="203"/>
      <c r="AH2833" s="34" t="s">
        <v>69</v>
      </c>
    </row>
    <row r="2834" s="114" customFormat="1" ht="36" spans="1:34">
      <c r="A2834" s="37">
        <v>120</v>
      </c>
      <c r="B2834" s="37" t="s">
        <v>68</v>
      </c>
      <c r="C2834" s="37" t="s">
        <v>7062</v>
      </c>
      <c r="D2834" s="34" t="s">
        <v>69</v>
      </c>
      <c r="E2834" s="163" t="s">
        <v>3763</v>
      </c>
      <c r="F2834" s="163"/>
      <c r="G2834" s="34" t="s">
        <v>114</v>
      </c>
      <c r="H2834" s="166" t="s">
        <v>7365</v>
      </c>
      <c r="I2834" s="163" t="s">
        <v>7366</v>
      </c>
      <c r="J2834" s="163" t="s">
        <v>7366</v>
      </c>
      <c r="K2834" s="163" t="s">
        <v>7154</v>
      </c>
      <c r="L2834" s="163" t="s">
        <v>7154</v>
      </c>
      <c r="M2834" s="167">
        <v>46000</v>
      </c>
      <c r="N2834" s="167">
        <v>46002</v>
      </c>
      <c r="O2834" s="167">
        <v>46081</v>
      </c>
      <c r="P2834" s="163">
        <v>50</v>
      </c>
      <c r="Q2834" s="174">
        <v>3000</v>
      </c>
      <c r="R2834" s="175">
        <v>0.07</v>
      </c>
      <c r="S2834" s="176">
        <v>210</v>
      </c>
      <c r="T2834" s="164">
        <v>10500</v>
      </c>
      <c r="U2834" s="164">
        <v>3675</v>
      </c>
      <c r="V2834" s="164">
        <v>0.35</v>
      </c>
      <c r="W2834" s="164">
        <v>2625</v>
      </c>
      <c r="X2834" s="160">
        <v>0.25</v>
      </c>
      <c r="Y2834" s="164">
        <v>735</v>
      </c>
      <c r="Z2834" s="177">
        <v>0.07</v>
      </c>
      <c r="AA2834" s="164">
        <v>1890</v>
      </c>
      <c r="AB2834" s="160">
        <v>0.18</v>
      </c>
      <c r="AC2834" s="254">
        <v>4200</v>
      </c>
      <c r="AD2834" s="202">
        <v>0.4</v>
      </c>
      <c r="AE2834" s="147">
        <v>3675</v>
      </c>
      <c r="AF2834" s="203"/>
      <c r="AH2834" s="34" t="s">
        <v>69</v>
      </c>
    </row>
    <row r="2835" s="114" customFormat="1" ht="36" spans="1:34">
      <c r="A2835" s="37">
        <v>121</v>
      </c>
      <c r="B2835" s="37" t="s">
        <v>68</v>
      </c>
      <c r="C2835" s="37" t="s">
        <v>7062</v>
      </c>
      <c r="D2835" s="34" t="s">
        <v>69</v>
      </c>
      <c r="E2835" s="163" t="s">
        <v>3763</v>
      </c>
      <c r="F2835" s="163"/>
      <c r="G2835" s="34" t="s">
        <v>114</v>
      </c>
      <c r="H2835" s="166" t="s">
        <v>7367</v>
      </c>
      <c r="I2835" s="163" t="s">
        <v>7368</v>
      </c>
      <c r="J2835" s="163" t="s">
        <v>7368</v>
      </c>
      <c r="K2835" s="163" t="s">
        <v>7369</v>
      </c>
      <c r="L2835" s="163" t="s">
        <v>7369</v>
      </c>
      <c r="M2835" s="167">
        <v>46000</v>
      </c>
      <c r="N2835" s="167">
        <v>46002</v>
      </c>
      <c r="O2835" s="167">
        <v>46081</v>
      </c>
      <c r="P2835" s="163">
        <v>200</v>
      </c>
      <c r="Q2835" s="174">
        <v>3000</v>
      </c>
      <c r="R2835" s="175">
        <v>0.07</v>
      </c>
      <c r="S2835" s="176">
        <v>210</v>
      </c>
      <c r="T2835" s="164">
        <v>42000</v>
      </c>
      <c r="U2835" s="164">
        <v>14700</v>
      </c>
      <c r="V2835" s="164">
        <v>0.35</v>
      </c>
      <c r="W2835" s="164">
        <v>10500</v>
      </c>
      <c r="X2835" s="160">
        <v>0.25</v>
      </c>
      <c r="Y2835" s="164">
        <v>2940</v>
      </c>
      <c r="Z2835" s="177">
        <v>0.07</v>
      </c>
      <c r="AA2835" s="164">
        <v>7560</v>
      </c>
      <c r="AB2835" s="160">
        <v>0.18</v>
      </c>
      <c r="AC2835" s="254">
        <v>16800</v>
      </c>
      <c r="AD2835" s="202">
        <v>0.4</v>
      </c>
      <c r="AE2835" s="147">
        <v>14700</v>
      </c>
      <c r="AF2835" s="203"/>
      <c r="AH2835" s="34" t="s">
        <v>69</v>
      </c>
    </row>
    <row r="2836" s="114" customFormat="1" ht="36" spans="1:34">
      <c r="A2836" s="37">
        <v>122</v>
      </c>
      <c r="B2836" s="37" t="s">
        <v>68</v>
      </c>
      <c r="C2836" s="37" t="s">
        <v>7062</v>
      </c>
      <c r="D2836" s="34" t="s">
        <v>69</v>
      </c>
      <c r="E2836" s="163" t="s">
        <v>3763</v>
      </c>
      <c r="F2836" s="163"/>
      <c r="G2836" s="34" t="s">
        <v>114</v>
      </c>
      <c r="H2836" s="166" t="s">
        <v>7370</v>
      </c>
      <c r="I2836" s="163" t="s">
        <v>7371</v>
      </c>
      <c r="J2836" s="163" t="s">
        <v>7371</v>
      </c>
      <c r="K2836" s="163" t="s">
        <v>7231</v>
      </c>
      <c r="L2836" s="163" t="s">
        <v>7231</v>
      </c>
      <c r="M2836" s="167">
        <v>46000</v>
      </c>
      <c r="N2836" s="167">
        <v>46002</v>
      </c>
      <c r="O2836" s="167">
        <v>46081</v>
      </c>
      <c r="P2836" s="163">
        <v>355</v>
      </c>
      <c r="Q2836" s="174">
        <v>3000</v>
      </c>
      <c r="R2836" s="175">
        <v>0.07</v>
      </c>
      <c r="S2836" s="176">
        <v>210</v>
      </c>
      <c r="T2836" s="164">
        <v>74550</v>
      </c>
      <c r="U2836" s="164">
        <v>26092.5</v>
      </c>
      <c r="V2836" s="164">
        <v>0.35</v>
      </c>
      <c r="W2836" s="164">
        <v>18637.5</v>
      </c>
      <c r="X2836" s="160">
        <v>0.25</v>
      </c>
      <c r="Y2836" s="164">
        <v>5218.5</v>
      </c>
      <c r="Z2836" s="177">
        <v>0.07</v>
      </c>
      <c r="AA2836" s="164">
        <v>13419</v>
      </c>
      <c r="AB2836" s="160">
        <v>0.18</v>
      </c>
      <c r="AC2836" s="254">
        <v>29820</v>
      </c>
      <c r="AD2836" s="202">
        <v>0.4</v>
      </c>
      <c r="AE2836" s="147">
        <v>26092.5</v>
      </c>
      <c r="AF2836" s="203"/>
      <c r="AH2836" s="34" t="s">
        <v>69</v>
      </c>
    </row>
    <row r="2837" s="114" customFormat="1" ht="36" spans="1:34">
      <c r="A2837" s="37">
        <v>123</v>
      </c>
      <c r="B2837" s="37" t="s">
        <v>68</v>
      </c>
      <c r="C2837" s="37" t="s">
        <v>7062</v>
      </c>
      <c r="D2837" s="34" t="s">
        <v>69</v>
      </c>
      <c r="E2837" s="163" t="s">
        <v>3763</v>
      </c>
      <c r="F2837" s="163"/>
      <c r="G2837" s="34" t="s">
        <v>114</v>
      </c>
      <c r="H2837" s="166" t="s">
        <v>7372</v>
      </c>
      <c r="I2837" s="163" t="s">
        <v>7373</v>
      </c>
      <c r="J2837" s="163" t="s">
        <v>7373</v>
      </c>
      <c r="K2837" s="163" t="s">
        <v>7071</v>
      </c>
      <c r="L2837" s="163" t="s">
        <v>7071</v>
      </c>
      <c r="M2837" s="167">
        <v>46000</v>
      </c>
      <c r="N2837" s="167">
        <v>46002</v>
      </c>
      <c r="O2837" s="167">
        <v>46081</v>
      </c>
      <c r="P2837" s="163">
        <v>189</v>
      </c>
      <c r="Q2837" s="174">
        <v>3000</v>
      </c>
      <c r="R2837" s="175">
        <v>0.07</v>
      </c>
      <c r="S2837" s="176">
        <v>210</v>
      </c>
      <c r="T2837" s="164">
        <v>39690</v>
      </c>
      <c r="U2837" s="164">
        <v>13891.5</v>
      </c>
      <c r="V2837" s="164">
        <v>0.35</v>
      </c>
      <c r="W2837" s="164">
        <v>9922.5</v>
      </c>
      <c r="X2837" s="160">
        <v>0.25</v>
      </c>
      <c r="Y2837" s="164">
        <v>2778.3</v>
      </c>
      <c r="Z2837" s="177">
        <v>0.07</v>
      </c>
      <c r="AA2837" s="164">
        <v>7144.2</v>
      </c>
      <c r="AB2837" s="160">
        <v>0.18</v>
      </c>
      <c r="AC2837" s="254">
        <v>15876</v>
      </c>
      <c r="AD2837" s="202">
        <v>0.4</v>
      </c>
      <c r="AE2837" s="147">
        <v>13891.5</v>
      </c>
      <c r="AF2837" s="203"/>
      <c r="AH2837" s="34" t="s">
        <v>69</v>
      </c>
    </row>
    <row r="2838" s="114" customFormat="1" ht="36" spans="1:34">
      <c r="A2838" s="37">
        <v>124</v>
      </c>
      <c r="B2838" s="37" t="s">
        <v>68</v>
      </c>
      <c r="C2838" s="37" t="s">
        <v>7062</v>
      </c>
      <c r="D2838" s="34" t="s">
        <v>69</v>
      </c>
      <c r="E2838" s="163" t="s">
        <v>3763</v>
      </c>
      <c r="F2838" s="163"/>
      <c r="G2838" s="34" t="s">
        <v>114</v>
      </c>
      <c r="H2838" s="166" t="s">
        <v>7374</v>
      </c>
      <c r="I2838" s="163" t="s">
        <v>7375</v>
      </c>
      <c r="J2838" s="163" t="s">
        <v>7375</v>
      </c>
      <c r="K2838" s="163" t="s">
        <v>7071</v>
      </c>
      <c r="L2838" s="163" t="s">
        <v>7071</v>
      </c>
      <c r="M2838" s="167">
        <v>46000</v>
      </c>
      <c r="N2838" s="167">
        <v>46002</v>
      </c>
      <c r="O2838" s="167">
        <v>46081</v>
      </c>
      <c r="P2838" s="163">
        <v>320</v>
      </c>
      <c r="Q2838" s="174">
        <v>3000</v>
      </c>
      <c r="R2838" s="175">
        <v>0.07</v>
      </c>
      <c r="S2838" s="176">
        <v>210</v>
      </c>
      <c r="T2838" s="164">
        <v>67200</v>
      </c>
      <c r="U2838" s="164">
        <v>23520</v>
      </c>
      <c r="V2838" s="164">
        <v>0.35</v>
      </c>
      <c r="W2838" s="164">
        <v>16800</v>
      </c>
      <c r="X2838" s="160">
        <v>0.25</v>
      </c>
      <c r="Y2838" s="164">
        <v>4704</v>
      </c>
      <c r="Z2838" s="177">
        <v>0.07</v>
      </c>
      <c r="AA2838" s="164">
        <v>12096</v>
      </c>
      <c r="AB2838" s="160">
        <v>0.18</v>
      </c>
      <c r="AC2838" s="254">
        <v>26880</v>
      </c>
      <c r="AD2838" s="202">
        <v>0.4</v>
      </c>
      <c r="AE2838" s="147">
        <v>23520</v>
      </c>
      <c r="AF2838" s="203"/>
      <c r="AH2838" s="34" t="s">
        <v>69</v>
      </c>
    </row>
    <row r="2839" s="114" customFormat="1" ht="36" spans="1:34">
      <c r="A2839" s="37">
        <v>125</v>
      </c>
      <c r="B2839" s="37" t="s">
        <v>68</v>
      </c>
      <c r="C2839" s="37" t="s">
        <v>7376</v>
      </c>
      <c r="D2839" s="34" t="s">
        <v>70</v>
      </c>
      <c r="E2839" s="163" t="s">
        <v>7377</v>
      </c>
      <c r="F2839" s="163" t="s">
        <v>7377</v>
      </c>
      <c r="G2839" s="34" t="s">
        <v>114</v>
      </c>
      <c r="H2839" s="166" t="s">
        <v>7378</v>
      </c>
      <c r="I2839" s="163" t="s">
        <v>7379</v>
      </c>
      <c r="J2839" s="163" t="s">
        <v>7379</v>
      </c>
      <c r="K2839" s="163" t="s">
        <v>7380</v>
      </c>
      <c r="L2839" s="163" t="s">
        <v>7381</v>
      </c>
      <c r="M2839" s="167">
        <v>45828</v>
      </c>
      <c r="N2839" s="167">
        <v>45829</v>
      </c>
      <c r="O2839" s="167">
        <v>46193</v>
      </c>
      <c r="P2839" s="163">
        <v>356</v>
      </c>
      <c r="Q2839" s="174">
        <v>3000</v>
      </c>
      <c r="R2839" s="175">
        <v>0.05</v>
      </c>
      <c r="S2839" s="176">
        <v>150</v>
      </c>
      <c r="T2839" s="164">
        <v>53400</v>
      </c>
      <c r="U2839" s="164">
        <v>18690</v>
      </c>
      <c r="V2839" s="164">
        <v>0.35</v>
      </c>
      <c r="W2839" s="164">
        <v>24030</v>
      </c>
      <c r="X2839" s="160">
        <v>0.45</v>
      </c>
      <c r="Y2839" s="164">
        <v>10680</v>
      </c>
      <c r="Z2839" s="177">
        <v>0.2</v>
      </c>
      <c r="AA2839" s="164">
        <v>13350</v>
      </c>
      <c r="AB2839" s="160">
        <v>0.25</v>
      </c>
      <c r="AC2839" s="254">
        <v>10680</v>
      </c>
      <c r="AD2839" s="202">
        <v>0.2</v>
      </c>
      <c r="AE2839" s="147">
        <v>18690</v>
      </c>
      <c r="AF2839" s="203"/>
      <c r="AH2839" s="34" t="s">
        <v>7377</v>
      </c>
    </row>
    <row r="2840" s="114" customFormat="1" ht="36" spans="1:34">
      <c r="A2840" s="37">
        <v>126</v>
      </c>
      <c r="B2840" s="37" t="s">
        <v>68</v>
      </c>
      <c r="C2840" s="37" t="s">
        <v>7376</v>
      </c>
      <c r="D2840" s="34" t="s">
        <v>70</v>
      </c>
      <c r="E2840" s="163" t="s">
        <v>7377</v>
      </c>
      <c r="F2840" s="163" t="s">
        <v>7377</v>
      </c>
      <c r="G2840" s="34" t="s">
        <v>114</v>
      </c>
      <c r="H2840" s="166" t="s">
        <v>7382</v>
      </c>
      <c r="I2840" s="163" t="s">
        <v>7379</v>
      </c>
      <c r="J2840" s="163" t="s">
        <v>7379</v>
      </c>
      <c r="K2840" s="163" t="s">
        <v>7380</v>
      </c>
      <c r="L2840" s="163" t="s">
        <v>7383</v>
      </c>
      <c r="M2840" s="167">
        <v>45828</v>
      </c>
      <c r="N2840" s="167">
        <v>45829</v>
      </c>
      <c r="O2840" s="167">
        <v>46193</v>
      </c>
      <c r="P2840" s="163">
        <v>90</v>
      </c>
      <c r="Q2840" s="174">
        <v>3000</v>
      </c>
      <c r="R2840" s="175">
        <v>0.05</v>
      </c>
      <c r="S2840" s="176">
        <v>150</v>
      </c>
      <c r="T2840" s="164">
        <v>13500</v>
      </c>
      <c r="U2840" s="164">
        <v>4725</v>
      </c>
      <c r="V2840" s="164">
        <v>0.35</v>
      </c>
      <c r="W2840" s="164">
        <v>6075</v>
      </c>
      <c r="X2840" s="160">
        <v>0.45</v>
      </c>
      <c r="Y2840" s="164">
        <v>2700</v>
      </c>
      <c r="Z2840" s="177">
        <v>0.2</v>
      </c>
      <c r="AA2840" s="164">
        <v>3375</v>
      </c>
      <c r="AB2840" s="160">
        <v>0.25</v>
      </c>
      <c r="AC2840" s="254">
        <v>2700</v>
      </c>
      <c r="AD2840" s="202">
        <v>0.2</v>
      </c>
      <c r="AE2840" s="147">
        <v>4725</v>
      </c>
      <c r="AF2840" s="203"/>
      <c r="AH2840" s="34" t="s">
        <v>7377</v>
      </c>
    </row>
    <row r="2841" s="114" customFormat="1" ht="36" spans="1:34">
      <c r="A2841" s="37">
        <v>127</v>
      </c>
      <c r="B2841" s="37" t="s">
        <v>68</v>
      </c>
      <c r="C2841" s="37" t="s">
        <v>7376</v>
      </c>
      <c r="D2841" s="34" t="s">
        <v>70</v>
      </c>
      <c r="E2841" s="163" t="s">
        <v>7377</v>
      </c>
      <c r="F2841" s="163" t="s">
        <v>7377</v>
      </c>
      <c r="G2841" s="34" t="s">
        <v>114</v>
      </c>
      <c r="H2841" s="166" t="s">
        <v>7384</v>
      </c>
      <c r="I2841" s="163" t="s">
        <v>7385</v>
      </c>
      <c r="J2841" s="163" t="s">
        <v>7385</v>
      </c>
      <c r="K2841" s="163" t="s">
        <v>7386</v>
      </c>
      <c r="L2841" s="163" t="s">
        <v>7387</v>
      </c>
      <c r="M2841" s="167">
        <v>45702</v>
      </c>
      <c r="N2841" s="167">
        <v>45707</v>
      </c>
      <c r="O2841" s="167">
        <v>46071</v>
      </c>
      <c r="P2841" s="163">
        <v>530</v>
      </c>
      <c r="Q2841" s="174">
        <v>3000</v>
      </c>
      <c r="R2841" s="175">
        <v>0.05</v>
      </c>
      <c r="S2841" s="176">
        <v>150</v>
      </c>
      <c r="T2841" s="164">
        <v>79500</v>
      </c>
      <c r="U2841" s="164">
        <v>27825</v>
      </c>
      <c r="V2841" s="164">
        <v>0.35</v>
      </c>
      <c r="W2841" s="164">
        <v>35775</v>
      </c>
      <c r="X2841" s="160">
        <v>0.45</v>
      </c>
      <c r="Y2841" s="164">
        <v>15900</v>
      </c>
      <c r="Z2841" s="177">
        <v>0.2</v>
      </c>
      <c r="AA2841" s="164">
        <v>19875</v>
      </c>
      <c r="AB2841" s="160">
        <v>0.25</v>
      </c>
      <c r="AC2841" s="254">
        <v>15900</v>
      </c>
      <c r="AD2841" s="202">
        <v>0.2</v>
      </c>
      <c r="AE2841" s="147">
        <v>27825</v>
      </c>
      <c r="AF2841" s="203"/>
      <c r="AH2841" s="34" t="s">
        <v>7377</v>
      </c>
    </row>
    <row r="2842" s="114" customFormat="1" ht="36" spans="1:34">
      <c r="A2842" s="37">
        <v>128</v>
      </c>
      <c r="B2842" s="37" t="s">
        <v>68</v>
      </c>
      <c r="C2842" s="37" t="s">
        <v>7376</v>
      </c>
      <c r="D2842" s="34" t="s">
        <v>70</v>
      </c>
      <c r="E2842" s="163" t="s">
        <v>7377</v>
      </c>
      <c r="F2842" s="163" t="s">
        <v>7377</v>
      </c>
      <c r="G2842" s="34" t="s">
        <v>114</v>
      </c>
      <c r="H2842" s="166" t="s">
        <v>7388</v>
      </c>
      <c r="I2842" s="163" t="s">
        <v>7389</v>
      </c>
      <c r="J2842" s="163" t="s">
        <v>7389</v>
      </c>
      <c r="K2842" s="163" t="s">
        <v>7390</v>
      </c>
      <c r="L2842" s="163" t="s">
        <v>7390</v>
      </c>
      <c r="M2842" s="167">
        <v>45665</v>
      </c>
      <c r="N2842" s="167">
        <v>45672</v>
      </c>
      <c r="O2842" s="167">
        <v>46036</v>
      </c>
      <c r="P2842" s="163">
        <v>459.5</v>
      </c>
      <c r="Q2842" s="174">
        <v>3000</v>
      </c>
      <c r="R2842" s="175">
        <v>0.05</v>
      </c>
      <c r="S2842" s="176">
        <v>150</v>
      </c>
      <c r="T2842" s="164">
        <v>68925</v>
      </c>
      <c r="U2842" s="164">
        <v>24123.75</v>
      </c>
      <c r="V2842" s="164">
        <v>0.35</v>
      </c>
      <c r="W2842" s="164">
        <v>31016.25</v>
      </c>
      <c r="X2842" s="160">
        <v>0.45</v>
      </c>
      <c r="Y2842" s="164">
        <v>13785</v>
      </c>
      <c r="Z2842" s="177">
        <v>0.2</v>
      </c>
      <c r="AA2842" s="164">
        <v>17231.25</v>
      </c>
      <c r="AB2842" s="160">
        <v>0.25</v>
      </c>
      <c r="AC2842" s="254">
        <v>13785</v>
      </c>
      <c r="AD2842" s="202">
        <v>0.2</v>
      </c>
      <c r="AE2842" s="147">
        <v>24123.75</v>
      </c>
      <c r="AF2842" s="203"/>
      <c r="AH2842" s="34" t="s">
        <v>7377</v>
      </c>
    </row>
    <row r="2843" s="114" customFormat="1" ht="36" spans="1:34">
      <c r="A2843" s="37">
        <v>129</v>
      </c>
      <c r="B2843" s="37" t="s">
        <v>68</v>
      </c>
      <c r="C2843" s="37" t="s">
        <v>7376</v>
      </c>
      <c r="D2843" s="34" t="s">
        <v>70</v>
      </c>
      <c r="E2843" s="163" t="s">
        <v>7377</v>
      </c>
      <c r="F2843" s="163" t="s">
        <v>7377</v>
      </c>
      <c r="G2843" s="34" t="s">
        <v>114</v>
      </c>
      <c r="H2843" s="166" t="s">
        <v>7391</v>
      </c>
      <c r="I2843" s="163" t="s">
        <v>7392</v>
      </c>
      <c r="J2843" s="163" t="s">
        <v>7392</v>
      </c>
      <c r="K2843" s="163" t="s">
        <v>7393</v>
      </c>
      <c r="L2843" s="163" t="s">
        <v>7394</v>
      </c>
      <c r="M2843" s="167">
        <v>45988</v>
      </c>
      <c r="N2843" s="167">
        <v>45990</v>
      </c>
      <c r="O2843" s="167">
        <v>46354</v>
      </c>
      <c r="P2843" s="163">
        <v>113</v>
      </c>
      <c r="Q2843" s="174">
        <v>3000</v>
      </c>
      <c r="R2843" s="175">
        <v>0.05</v>
      </c>
      <c r="S2843" s="176">
        <v>150</v>
      </c>
      <c r="T2843" s="164">
        <v>16950</v>
      </c>
      <c r="U2843" s="164">
        <v>5932.5</v>
      </c>
      <c r="V2843" s="164">
        <v>0.35</v>
      </c>
      <c r="W2843" s="164">
        <v>7627.5</v>
      </c>
      <c r="X2843" s="160">
        <v>0.45</v>
      </c>
      <c r="Y2843" s="164">
        <v>3390</v>
      </c>
      <c r="Z2843" s="177">
        <v>0.2</v>
      </c>
      <c r="AA2843" s="164">
        <v>4237.5</v>
      </c>
      <c r="AB2843" s="160">
        <v>0.25</v>
      </c>
      <c r="AC2843" s="254">
        <v>3390</v>
      </c>
      <c r="AD2843" s="202">
        <v>0.2</v>
      </c>
      <c r="AE2843" s="147">
        <v>5932.5</v>
      </c>
      <c r="AF2843" s="203"/>
      <c r="AH2843" s="34" t="s">
        <v>7377</v>
      </c>
    </row>
    <row r="2844" s="114" customFormat="1" ht="72" spans="1:34">
      <c r="A2844" s="37">
        <v>130</v>
      </c>
      <c r="B2844" s="37" t="s">
        <v>68</v>
      </c>
      <c r="C2844" s="37" t="s">
        <v>7376</v>
      </c>
      <c r="D2844" s="34" t="s">
        <v>70</v>
      </c>
      <c r="E2844" s="163" t="s">
        <v>7377</v>
      </c>
      <c r="F2844" s="163" t="s">
        <v>7377</v>
      </c>
      <c r="G2844" s="34" t="s">
        <v>114</v>
      </c>
      <c r="H2844" s="166" t="s">
        <v>7395</v>
      </c>
      <c r="I2844" s="163" t="s">
        <v>7396</v>
      </c>
      <c r="J2844" s="163" t="s">
        <v>7396</v>
      </c>
      <c r="K2844" s="163" t="s">
        <v>7397</v>
      </c>
      <c r="L2844" s="163" t="s">
        <v>7398</v>
      </c>
      <c r="M2844" s="167">
        <v>45995</v>
      </c>
      <c r="N2844" s="167">
        <v>45997</v>
      </c>
      <c r="O2844" s="167">
        <v>46361</v>
      </c>
      <c r="P2844" s="163">
        <v>1900</v>
      </c>
      <c r="Q2844" s="174">
        <v>3000</v>
      </c>
      <c r="R2844" s="175">
        <v>0.05</v>
      </c>
      <c r="S2844" s="176">
        <v>150</v>
      </c>
      <c r="T2844" s="164">
        <v>285000</v>
      </c>
      <c r="U2844" s="164">
        <v>99750</v>
      </c>
      <c r="V2844" s="164">
        <v>0.35</v>
      </c>
      <c r="W2844" s="164">
        <v>128250</v>
      </c>
      <c r="X2844" s="160">
        <v>0.45</v>
      </c>
      <c r="Y2844" s="164">
        <v>57000</v>
      </c>
      <c r="Z2844" s="177">
        <v>0.2</v>
      </c>
      <c r="AA2844" s="164">
        <v>71250</v>
      </c>
      <c r="AB2844" s="160">
        <v>0.25</v>
      </c>
      <c r="AC2844" s="254">
        <v>57000</v>
      </c>
      <c r="AD2844" s="202">
        <v>0.2</v>
      </c>
      <c r="AE2844" s="147">
        <v>99750</v>
      </c>
      <c r="AF2844" s="203"/>
      <c r="AH2844" s="34" t="s">
        <v>7377</v>
      </c>
    </row>
    <row r="2845" s="114" customFormat="1" ht="36" spans="1:34">
      <c r="A2845" s="37">
        <v>131</v>
      </c>
      <c r="B2845" s="37" t="s">
        <v>68</v>
      </c>
      <c r="C2845" s="37" t="s">
        <v>7376</v>
      </c>
      <c r="D2845" s="34" t="s">
        <v>70</v>
      </c>
      <c r="E2845" s="163" t="s">
        <v>7377</v>
      </c>
      <c r="F2845" s="163" t="s">
        <v>7377</v>
      </c>
      <c r="G2845" s="34" t="s">
        <v>114</v>
      </c>
      <c r="H2845" s="166" t="s">
        <v>7399</v>
      </c>
      <c r="I2845" s="163" t="s">
        <v>7400</v>
      </c>
      <c r="J2845" s="163" t="s">
        <v>7400</v>
      </c>
      <c r="K2845" s="163" t="s">
        <v>7401</v>
      </c>
      <c r="L2845" s="163" t="s">
        <v>7401</v>
      </c>
      <c r="M2845" s="167">
        <v>45995</v>
      </c>
      <c r="N2845" s="167">
        <v>46005</v>
      </c>
      <c r="O2845" s="167">
        <v>46369</v>
      </c>
      <c r="P2845" s="163">
        <v>112</v>
      </c>
      <c r="Q2845" s="174">
        <v>3000</v>
      </c>
      <c r="R2845" s="175">
        <v>0.05</v>
      </c>
      <c r="S2845" s="176">
        <v>150</v>
      </c>
      <c r="T2845" s="164">
        <v>16800</v>
      </c>
      <c r="U2845" s="164">
        <v>5880</v>
      </c>
      <c r="V2845" s="164">
        <v>0.35</v>
      </c>
      <c r="W2845" s="164">
        <v>7560</v>
      </c>
      <c r="X2845" s="160">
        <v>0.45</v>
      </c>
      <c r="Y2845" s="164">
        <v>3360</v>
      </c>
      <c r="Z2845" s="177">
        <v>0.2</v>
      </c>
      <c r="AA2845" s="164">
        <v>4200</v>
      </c>
      <c r="AB2845" s="160">
        <v>0.25</v>
      </c>
      <c r="AC2845" s="254">
        <v>3360</v>
      </c>
      <c r="AD2845" s="202">
        <v>0.2</v>
      </c>
      <c r="AE2845" s="147">
        <v>5880</v>
      </c>
      <c r="AF2845" s="203"/>
      <c r="AH2845" s="34" t="s">
        <v>7377</v>
      </c>
    </row>
    <row r="2846" s="114" customFormat="1" ht="36" spans="1:34">
      <c r="A2846" s="37">
        <v>132</v>
      </c>
      <c r="B2846" s="37" t="s">
        <v>68</v>
      </c>
      <c r="C2846" s="37" t="s">
        <v>7376</v>
      </c>
      <c r="D2846" s="34" t="s">
        <v>70</v>
      </c>
      <c r="E2846" s="163" t="s">
        <v>7377</v>
      </c>
      <c r="F2846" s="163" t="s">
        <v>7377</v>
      </c>
      <c r="G2846" s="34" t="s">
        <v>114</v>
      </c>
      <c r="H2846" s="166" t="s">
        <v>7402</v>
      </c>
      <c r="I2846" s="163" t="s">
        <v>7403</v>
      </c>
      <c r="J2846" s="163" t="s">
        <v>7403</v>
      </c>
      <c r="K2846" s="163" t="s">
        <v>7404</v>
      </c>
      <c r="L2846" s="163" t="s">
        <v>7405</v>
      </c>
      <c r="M2846" s="167">
        <v>46001</v>
      </c>
      <c r="N2846" s="167">
        <v>46003</v>
      </c>
      <c r="O2846" s="167">
        <v>46367</v>
      </c>
      <c r="P2846" s="163">
        <v>53</v>
      </c>
      <c r="Q2846" s="174">
        <v>3000</v>
      </c>
      <c r="R2846" s="175">
        <v>0.05</v>
      </c>
      <c r="S2846" s="176">
        <v>150</v>
      </c>
      <c r="T2846" s="164">
        <v>7950</v>
      </c>
      <c r="U2846" s="164">
        <v>2782.5</v>
      </c>
      <c r="V2846" s="164">
        <v>0.35</v>
      </c>
      <c r="W2846" s="164">
        <v>3577.5</v>
      </c>
      <c r="X2846" s="160">
        <v>0.45</v>
      </c>
      <c r="Y2846" s="164">
        <v>1590</v>
      </c>
      <c r="Z2846" s="177">
        <v>0.2</v>
      </c>
      <c r="AA2846" s="164">
        <v>1987.5</v>
      </c>
      <c r="AB2846" s="160">
        <v>0.25</v>
      </c>
      <c r="AC2846" s="254">
        <v>1590</v>
      </c>
      <c r="AD2846" s="202">
        <v>0.2</v>
      </c>
      <c r="AE2846" s="147">
        <v>2782.5</v>
      </c>
      <c r="AF2846" s="203"/>
      <c r="AH2846" s="34" t="s">
        <v>7377</v>
      </c>
    </row>
    <row r="2847" s="114" customFormat="1" ht="36" spans="1:34">
      <c r="A2847" s="37">
        <v>133</v>
      </c>
      <c r="B2847" s="37" t="s">
        <v>68</v>
      </c>
      <c r="C2847" s="37" t="s">
        <v>7376</v>
      </c>
      <c r="D2847" s="34" t="s">
        <v>70</v>
      </c>
      <c r="E2847" s="163" t="s">
        <v>7377</v>
      </c>
      <c r="F2847" s="163" t="s">
        <v>7377</v>
      </c>
      <c r="G2847" s="34" t="s">
        <v>114</v>
      </c>
      <c r="H2847" s="166" t="s">
        <v>7406</v>
      </c>
      <c r="I2847" s="163" t="s">
        <v>7407</v>
      </c>
      <c r="J2847" s="163" t="s">
        <v>7407</v>
      </c>
      <c r="K2847" s="163" t="s">
        <v>7408</v>
      </c>
      <c r="L2847" s="163" t="s">
        <v>7408</v>
      </c>
      <c r="M2847" s="167">
        <v>46002</v>
      </c>
      <c r="N2847" s="167">
        <v>46008</v>
      </c>
      <c r="O2847" s="167">
        <v>46372</v>
      </c>
      <c r="P2847" s="163">
        <v>81</v>
      </c>
      <c r="Q2847" s="174">
        <v>3000</v>
      </c>
      <c r="R2847" s="175">
        <v>0.05</v>
      </c>
      <c r="S2847" s="176">
        <v>150</v>
      </c>
      <c r="T2847" s="164">
        <v>12150</v>
      </c>
      <c r="U2847" s="164">
        <v>4252.5</v>
      </c>
      <c r="V2847" s="164">
        <v>0.35</v>
      </c>
      <c r="W2847" s="164">
        <v>5467.5</v>
      </c>
      <c r="X2847" s="160">
        <v>0.45</v>
      </c>
      <c r="Y2847" s="164">
        <v>2430</v>
      </c>
      <c r="Z2847" s="177">
        <v>0.2</v>
      </c>
      <c r="AA2847" s="164">
        <v>3037.5</v>
      </c>
      <c r="AB2847" s="160">
        <v>0.25</v>
      </c>
      <c r="AC2847" s="254">
        <v>2430</v>
      </c>
      <c r="AD2847" s="202">
        <v>0.2</v>
      </c>
      <c r="AE2847" s="147">
        <v>4252.5</v>
      </c>
      <c r="AF2847" s="203"/>
      <c r="AH2847" s="34" t="s">
        <v>7377</v>
      </c>
    </row>
    <row r="2848" s="114" customFormat="1" ht="36" spans="1:34">
      <c r="A2848" s="37">
        <v>134</v>
      </c>
      <c r="B2848" s="37" t="s">
        <v>68</v>
      </c>
      <c r="C2848" s="37" t="s">
        <v>7376</v>
      </c>
      <c r="D2848" s="34" t="s">
        <v>70</v>
      </c>
      <c r="E2848" s="163" t="s">
        <v>7377</v>
      </c>
      <c r="F2848" s="163" t="s">
        <v>7377</v>
      </c>
      <c r="G2848" s="34" t="s">
        <v>114</v>
      </c>
      <c r="H2848" s="166" t="s">
        <v>7409</v>
      </c>
      <c r="I2848" s="163" t="s">
        <v>7410</v>
      </c>
      <c r="J2848" s="163" t="s">
        <v>7410</v>
      </c>
      <c r="K2848" s="163" t="s">
        <v>7411</v>
      </c>
      <c r="L2848" s="163" t="s">
        <v>7412</v>
      </c>
      <c r="M2848" s="167">
        <v>46003</v>
      </c>
      <c r="N2848" s="167">
        <v>46010</v>
      </c>
      <c r="O2848" s="167">
        <v>46374</v>
      </c>
      <c r="P2848" s="163">
        <v>193</v>
      </c>
      <c r="Q2848" s="174">
        <v>3000</v>
      </c>
      <c r="R2848" s="175">
        <v>0.05</v>
      </c>
      <c r="S2848" s="176">
        <v>150</v>
      </c>
      <c r="T2848" s="164">
        <v>28950</v>
      </c>
      <c r="U2848" s="164">
        <v>10132.5</v>
      </c>
      <c r="V2848" s="164">
        <v>0.35</v>
      </c>
      <c r="W2848" s="164">
        <v>13027.5</v>
      </c>
      <c r="X2848" s="160">
        <v>0.45</v>
      </c>
      <c r="Y2848" s="164">
        <v>5790</v>
      </c>
      <c r="Z2848" s="177">
        <v>0.2</v>
      </c>
      <c r="AA2848" s="164">
        <v>7237.5</v>
      </c>
      <c r="AB2848" s="160">
        <v>0.25</v>
      </c>
      <c r="AC2848" s="254">
        <v>5790</v>
      </c>
      <c r="AD2848" s="202">
        <v>0.2</v>
      </c>
      <c r="AE2848" s="147">
        <v>10132.5</v>
      </c>
      <c r="AF2848" s="203"/>
      <c r="AH2848" s="34" t="s">
        <v>7377</v>
      </c>
    </row>
    <row r="2849" s="114" customFormat="1" ht="36" spans="1:34">
      <c r="A2849" s="37">
        <v>135</v>
      </c>
      <c r="B2849" s="37" t="s">
        <v>68</v>
      </c>
      <c r="C2849" s="37" t="s">
        <v>7376</v>
      </c>
      <c r="D2849" s="34" t="s">
        <v>70</v>
      </c>
      <c r="E2849" s="163" t="s">
        <v>7377</v>
      </c>
      <c r="F2849" s="163" t="s">
        <v>7377</v>
      </c>
      <c r="G2849" s="34" t="s">
        <v>114</v>
      </c>
      <c r="H2849" s="166" t="s">
        <v>7413</v>
      </c>
      <c r="I2849" s="163" t="s">
        <v>7410</v>
      </c>
      <c r="J2849" s="163" t="s">
        <v>7410</v>
      </c>
      <c r="K2849" s="163" t="s">
        <v>7411</v>
      </c>
      <c r="L2849" s="163" t="s">
        <v>7414</v>
      </c>
      <c r="M2849" s="167">
        <v>46003</v>
      </c>
      <c r="N2849" s="167">
        <v>46007</v>
      </c>
      <c r="O2849" s="167">
        <v>46371</v>
      </c>
      <c r="P2849" s="163">
        <v>160</v>
      </c>
      <c r="Q2849" s="174">
        <v>3000</v>
      </c>
      <c r="R2849" s="175">
        <v>0.05</v>
      </c>
      <c r="S2849" s="176">
        <v>150</v>
      </c>
      <c r="T2849" s="164">
        <v>24000</v>
      </c>
      <c r="U2849" s="164">
        <v>8400</v>
      </c>
      <c r="V2849" s="164">
        <v>0.35</v>
      </c>
      <c r="W2849" s="164">
        <v>10800</v>
      </c>
      <c r="X2849" s="160">
        <v>0.45</v>
      </c>
      <c r="Y2849" s="164">
        <v>4800</v>
      </c>
      <c r="Z2849" s="177">
        <v>0.2</v>
      </c>
      <c r="AA2849" s="164">
        <v>6000</v>
      </c>
      <c r="AB2849" s="160">
        <v>0.25</v>
      </c>
      <c r="AC2849" s="254">
        <v>4800</v>
      </c>
      <c r="AD2849" s="202">
        <v>0.2</v>
      </c>
      <c r="AE2849" s="147">
        <v>8400</v>
      </c>
      <c r="AF2849" s="203"/>
      <c r="AH2849" s="34" t="s">
        <v>7377</v>
      </c>
    </row>
    <row r="2850" s="114" customFormat="1" ht="36" spans="1:34">
      <c r="A2850" s="37">
        <v>136</v>
      </c>
      <c r="B2850" s="37" t="s">
        <v>68</v>
      </c>
      <c r="C2850" s="37" t="s">
        <v>7376</v>
      </c>
      <c r="D2850" s="34" t="s">
        <v>70</v>
      </c>
      <c r="E2850" s="163" t="s">
        <v>7377</v>
      </c>
      <c r="F2850" s="163" t="s">
        <v>7377</v>
      </c>
      <c r="G2850" s="34" t="s">
        <v>114</v>
      </c>
      <c r="H2850" s="166" t="s">
        <v>7415</v>
      </c>
      <c r="I2850" s="163" t="s">
        <v>7410</v>
      </c>
      <c r="J2850" s="163" t="s">
        <v>7410</v>
      </c>
      <c r="K2850" s="163" t="s">
        <v>7411</v>
      </c>
      <c r="L2850" s="163" t="s">
        <v>7416</v>
      </c>
      <c r="M2850" s="167">
        <v>46003</v>
      </c>
      <c r="N2850" s="167">
        <v>46007</v>
      </c>
      <c r="O2850" s="167">
        <v>46371</v>
      </c>
      <c r="P2850" s="163">
        <v>180</v>
      </c>
      <c r="Q2850" s="174">
        <v>3000</v>
      </c>
      <c r="R2850" s="175">
        <v>0.05</v>
      </c>
      <c r="S2850" s="176">
        <v>150</v>
      </c>
      <c r="T2850" s="164">
        <v>27000</v>
      </c>
      <c r="U2850" s="164">
        <v>9450</v>
      </c>
      <c r="V2850" s="164">
        <v>0.35</v>
      </c>
      <c r="W2850" s="164">
        <v>12150</v>
      </c>
      <c r="X2850" s="160">
        <v>0.45</v>
      </c>
      <c r="Y2850" s="164">
        <v>5400</v>
      </c>
      <c r="Z2850" s="177">
        <v>0.2</v>
      </c>
      <c r="AA2850" s="164">
        <v>6750</v>
      </c>
      <c r="AB2850" s="160">
        <v>0.25</v>
      </c>
      <c r="AC2850" s="254">
        <v>5400</v>
      </c>
      <c r="AD2850" s="202">
        <v>0.2</v>
      </c>
      <c r="AE2850" s="147">
        <v>9450</v>
      </c>
      <c r="AF2850" s="203"/>
      <c r="AH2850" s="34" t="s">
        <v>7377</v>
      </c>
    </row>
    <row r="2851" s="114" customFormat="1" ht="36" spans="1:34">
      <c r="A2851" s="37">
        <v>137</v>
      </c>
      <c r="B2851" s="37" t="s">
        <v>68</v>
      </c>
      <c r="C2851" s="37" t="s">
        <v>7376</v>
      </c>
      <c r="D2851" s="34" t="s">
        <v>70</v>
      </c>
      <c r="E2851" s="163" t="s">
        <v>7377</v>
      </c>
      <c r="F2851" s="163" t="s">
        <v>7377</v>
      </c>
      <c r="G2851" s="34" t="s">
        <v>114</v>
      </c>
      <c r="H2851" s="166" t="s">
        <v>7417</v>
      </c>
      <c r="I2851" s="163" t="s">
        <v>7418</v>
      </c>
      <c r="J2851" s="163" t="s">
        <v>7418</v>
      </c>
      <c r="K2851" s="163" t="s">
        <v>7419</v>
      </c>
      <c r="L2851" s="163" t="s">
        <v>7419</v>
      </c>
      <c r="M2851" s="167">
        <v>46003</v>
      </c>
      <c r="N2851" s="167">
        <v>46008</v>
      </c>
      <c r="O2851" s="167">
        <v>46372</v>
      </c>
      <c r="P2851" s="163">
        <v>285</v>
      </c>
      <c r="Q2851" s="174">
        <v>3000</v>
      </c>
      <c r="R2851" s="175">
        <v>0.05</v>
      </c>
      <c r="S2851" s="176">
        <v>150</v>
      </c>
      <c r="T2851" s="164">
        <v>42750</v>
      </c>
      <c r="U2851" s="164">
        <v>14962.5</v>
      </c>
      <c r="V2851" s="164">
        <v>0.35</v>
      </c>
      <c r="W2851" s="164">
        <v>19237.5</v>
      </c>
      <c r="X2851" s="160">
        <v>0.45</v>
      </c>
      <c r="Y2851" s="164">
        <v>8550</v>
      </c>
      <c r="Z2851" s="177">
        <v>0.2</v>
      </c>
      <c r="AA2851" s="164">
        <v>10687.5</v>
      </c>
      <c r="AB2851" s="160">
        <v>0.25</v>
      </c>
      <c r="AC2851" s="254">
        <v>8550</v>
      </c>
      <c r="AD2851" s="202">
        <v>0.2</v>
      </c>
      <c r="AE2851" s="147">
        <v>14962.5</v>
      </c>
      <c r="AF2851" s="203"/>
      <c r="AH2851" s="34" t="s">
        <v>7377</v>
      </c>
    </row>
    <row r="2852" s="114" customFormat="1" ht="36" spans="1:34">
      <c r="A2852" s="37">
        <v>138</v>
      </c>
      <c r="B2852" s="37" t="s">
        <v>68</v>
      </c>
      <c r="C2852" s="37" t="s">
        <v>7376</v>
      </c>
      <c r="D2852" s="34" t="s">
        <v>70</v>
      </c>
      <c r="E2852" s="163" t="s">
        <v>7377</v>
      </c>
      <c r="F2852" s="163" t="s">
        <v>7377</v>
      </c>
      <c r="G2852" s="34" t="s">
        <v>114</v>
      </c>
      <c r="H2852" s="166" t="s">
        <v>7420</v>
      </c>
      <c r="I2852" s="163" t="s">
        <v>7421</v>
      </c>
      <c r="J2852" s="163" t="s">
        <v>7421</v>
      </c>
      <c r="K2852" s="163" t="s">
        <v>7422</v>
      </c>
      <c r="L2852" s="163" t="s">
        <v>7423</v>
      </c>
      <c r="M2852" s="167">
        <v>46013</v>
      </c>
      <c r="N2852" s="167">
        <v>46016</v>
      </c>
      <c r="O2852" s="167">
        <v>46380</v>
      </c>
      <c r="P2852" s="163">
        <v>67</v>
      </c>
      <c r="Q2852" s="174">
        <v>3000</v>
      </c>
      <c r="R2852" s="175">
        <v>0.05</v>
      </c>
      <c r="S2852" s="176">
        <v>150</v>
      </c>
      <c r="T2852" s="164">
        <v>10050</v>
      </c>
      <c r="U2852" s="164">
        <v>3517.5</v>
      </c>
      <c r="V2852" s="164">
        <v>0.35</v>
      </c>
      <c r="W2852" s="164">
        <v>4522.5</v>
      </c>
      <c r="X2852" s="160">
        <v>0.45</v>
      </c>
      <c r="Y2852" s="164">
        <v>2010</v>
      </c>
      <c r="Z2852" s="177">
        <v>0.2</v>
      </c>
      <c r="AA2852" s="164">
        <v>2512.5</v>
      </c>
      <c r="AB2852" s="160">
        <v>0.25</v>
      </c>
      <c r="AC2852" s="254">
        <v>2010</v>
      </c>
      <c r="AD2852" s="202">
        <v>0.2</v>
      </c>
      <c r="AE2852" s="147">
        <v>3517.5</v>
      </c>
      <c r="AF2852" s="203"/>
      <c r="AH2852" s="34" t="s">
        <v>7377</v>
      </c>
    </row>
    <row r="2853" s="114" customFormat="1" ht="36" spans="1:34">
      <c r="A2853" s="37">
        <v>139</v>
      </c>
      <c r="B2853" s="37" t="s">
        <v>68</v>
      </c>
      <c r="C2853" s="37" t="s">
        <v>7376</v>
      </c>
      <c r="D2853" s="34" t="s">
        <v>70</v>
      </c>
      <c r="E2853" s="163" t="s">
        <v>7377</v>
      </c>
      <c r="F2853" s="163" t="s">
        <v>7377</v>
      </c>
      <c r="G2853" s="34" t="s">
        <v>114</v>
      </c>
      <c r="H2853" s="166" t="s">
        <v>7424</v>
      </c>
      <c r="I2853" s="163" t="s">
        <v>7425</v>
      </c>
      <c r="J2853" s="163" t="s">
        <v>7425</v>
      </c>
      <c r="K2853" s="163" t="s">
        <v>7426</v>
      </c>
      <c r="L2853" s="163" t="s">
        <v>7427</v>
      </c>
      <c r="M2853" s="167">
        <v>46018</v>
      </c>
      <c r="N2853" s="167">
        <v>46022</v>
      </c>
      <c r="O2853" s="167">
        <v>46386</v>
      </c>
      <c r="P2853" s="163">
        <v>300</v>
      </c>
      <c r="Q2853" s="174">
        <v>3000</v>
      </c>
      <c r="R2853" s="175">
        <v>0.05</v>
      </c>
      <c r="S2853" s="176">
        <v>150</v>
      </c>
      <c r="T2853" s="164">
        <v>45000</v>
      </c>
      <c r="U2853" s="164">
        <v>15750</v>
      </c>
      <c r="V2853" s="164">
        <v>0.35</v>
      </c>
      <c r="W2853" s="164">
        <v>20250</v>
      </c>
      <c r="X2853" s="160">
        <v>0.45</v>
      </c>
      <c r="Y2853" s="164">
        <v>9000</v>
      </c>
      <c r="Z2853" s="177">
        <v>0.2</v>
      </c>
      <c r="AA2853" s="164">
        <v>11250</v>
      </c>
      <c r="AB2853" s="160">
        <v>0.25</v>
      </c>
      <c r="AC2853" s="254">
        <v>9000</v>
      </c>
      <c r="AD2853" s="202">
        <v>0.2</v>
      </c>
      <c r="AE2853" s="147">
        <v>15750</v>
      </c>
      <c r="AF2853" s="203"/>
      <c r="AH2853" s="34" t="s">
        <v>7377</v>
      </c>
    </row>
    <row r="2854" s="114" customFormat="1" ht="36" spans="1:34">
      <c r="A2854" s="37">
        <v>140</v>
      </c>
      <c r="B2854" s="37" t="s">
        <v>68</v>
      </c>
      <c r="C2854" s="37" t="s">
        <v>7376</v>
      </c>
      <c r="D2854" s="34" t="s">
        <v>70</v>
      </c>
      <c r="E2854" s="163" t="s">
        <v>7377</v>
      </c>
      <c r="F2854" s="163" t="s">
        <v>7377</v>
      </c>
      <c r="G2854" s="34" t="s">
        <v>114</v>
      </c>
      <c r="H2854" s="166" t="s">
        <v>7428</v>
      </c>
      <c r="I2854" s="163" t="s">
        <v>7429</v>
      </c>
      <c r="J2854" s="163" t="s">
        <v>7429</v>
      </c>
      <c r="K2854" s="163" t="s">
        <v>7430</v>
      </c>
      <c r="L2854" s="163" t="s">
        <v>7431</v>
      </c>
      <c r="M2854" s="167">
        <v>46020</v>
      </c>
      <c r="N2854" s="167">
        <v>46022</v>
      </c>
      <c r="O2854" s="167">
        <v>46386</v>
      </c>
      <c r="P2854" s="163">
        <v>150</v>
      </c>
      <c r="Q2854" s="174">
        <v>3000</v>
      </c>
      <c r="R2854" s="175">
        <v>0.05</v>
      </c>
      <c r="S2854" s="176">
        <v>150</v>
      </c>
      <c r="T2854" s="164">
        <v>22500</v>
      </c>
      <c r="U2854" s="164">
        <v>7875</v>
      </c>
      <c r="V2854" s="164">
        <v>0.35</v>
      </c>
      <c r="W2854" s="164">
        <v>10125</v>
      </c>
      <c r="X2854" s="160">
        <v>0.45</v>
      </c>
      <c r="Y2854" s="164">
        <v>4500</v>
      </c>
      <c r="Z2854" s="177">
        <v>0.2</v>
      </c>
      <c r="AA2854" s="164">
        <v>5625</v>
      </c>
      <c r="AB2854" s="160">
        <v>0.25</v>
      </c>
      <c r="AC2854" s="254">
        <v>4500</v>
      </c>
      <c r="AD2854" s="202">
        <v>0.2</v>
      </c>
      <c r="AE2854" s="147">
        <v>7875</v>
      </c>
      <c r="AF2854" s="203"/>
      <c r="AH2854" s="34" t="s">
        <v>7377</v>
      </c>
    </row>
    <row r="2855" s="114" customFormat="1" ht="36" spans="1:34">
      <c r="A2855" s="37">
        <v>141</v>
      </c>
      <c r="B2855" s="37" t="s">
        <v>68</v>
      </c>
      <c r="C2855" s="37" t="s">
        <v>7376</v>
      </c>
      <c r="D2855" s="34" t="s">
        <v>70</v>
      </c>
      <c r="E2855" s="163" t="s">
        <v>7377</v>
      </c>
      <c r="F2855" s="163" t="s">
        <v>7377</v>
      </c>
      <c r="G2855" s="34" t="s">
        <v>114</v>
      </c>
      <c r="H2855" s="166" t="s">
        <v>7432</v>
      </c>
      <c r="I2855" s="163" t="s">
        <v>7433</v>
      </c>
      <c r="J2855" s="163" t="s">
        <v>7433</v>
      </c>
      <c r="K2855" s="163" t="s">
        <v>7434</v>
      </c>
      <c r="L2855" s="163" t="s">
        <v>7434</v>
      </c>
      <c r="M2855" s="167">
        <v>46021</v>
      </c>
      <c r="N2855" s="167">
        <v>46022</v>
      </c>
      <c r="O2855" s="167">
        <v>46387</v>
      </c>
      <c r="P2855" s="163">
        <v>2910</v>
      </c>
      <c r="Q2855" s="174">
        <v>3000</v>
      </c>
      <c r="R2855" s="175">
        <v>0.05</v>
      </c>
      <c r="S2855" s="176">
        <v>150</v>
      </c>
      <c r="T2855" s="164">
        <v>436500</v>
      </c>
      <c r="U2855" s="164">
        <v>152775</v>
      </c>
      <c r="V2855" s="164">
        <v>0.35</v>
      </c>
      <c r="W2855" s="164">
        <v>196425</v>
      </c>
      <c r="X2855" s="160">
        <v>0.45</v>
      </c>
      <c r="Y2855" s="164">
        <v>87300</v>
      </c>
      <c r="Z2855" s="177">
        <v>0.2</v>
      </c>
      <c r="AA2855" s="164">
        <v>109125</v>
      </c>
      <c r="AB2855" s="160">
        <v>0.25</v>
      </c>
      <c r="AC2855" s="254">
        <v>87300</v>
      </c>
      <c r="AD2855" s="202">
        <v>0.2</v>
      </c>
      <c r="AE2855" s="147">
        <v>152775</v>
      </c>
      <c r="AF2855" s="203"/>
      <c r="AH2855" s="34" t="s">
        <v>7377</v>
      </c>
    </row>
    <row r="2856" s="114" customFormat="1" ht="36" spans="1:34">
      <c r="A2856" s="37">
        <v>142</v>
      </c>
      <c r="B2856" s="37" t="s">
        <v>68</v>
      </c>
      <c r="C2856" s="37" t="s">
        <v>7376</v>
      </c>
      <c r="D2856" s="34" t="s">
        <v>70</v>
      </c>
      <c r="E2856" s="163" t="s">
        <v>7377</v>
      </c>
      <c r="F2856" s="163" t="s">
        <v>7377</v>
      </c>
      <c r="G2856" s="34" t="s">
        <v>114</v>
      </c>
      <c r="H2856" s="166" t="s">
        <v>7435</v>
      </c>
      <c r="I2856" s="163" t="s">
        <v>7433</v>
      </c>
      <c r="J2856" s="163" t="s">
        <v>7433</v>
      </c>
      <c r="K2856" s="163" t="s">
        <v>7434</v>
      </c>
      <c r="L2856" s="163" t="s">
        <v>7436</v>
      </c>
      <c r="M2856" s="167">
        <v>46021</v>
      </c>
      <c r="N2856" s="167">
        <v>46022</v>
      </c>
      <c r="O2856" s="167">
        <v>46387</v>
      </c>
      <c r="P2856" s="163">
        <v>5496</v>
      </c>
      <c r="Q2856" s="174">
        <v>3000</v>
      </c>
      <c r="R2856" s="175">
        <v>0.05</v>
      </c>
      <c r="S2856" s="176">
        <v>150</v>
      </c>
      <c r="T2856" s="164">
        <v>824400</v>
      </c>
      <c r="U2856" s="164">
        <v>288540</v>
      </c>
      <c r="V2856" s="164">
        <v>0.35</v>
      </c>
      <c r="W2856" s="164">
        <v>370980</v>
      </c>
      <c r="X2856" s="160">
        <v>0.45</v>
      </c>
      <c r="Y2856" s="164">
        <v>164880</v>
      </c>
      <c r="Z2856" s="177">
        <v>0.2</v>
      </c>
      <c r="AA2856" s="164">
        <v>206100</v>
      </c>
      <c r="AB2856" s="160">
        <v>0.25</v>
      </c>
      <c r="AC2856" s="254">
        <v>164880</v>
      </c>
      <c r="AD2856" s="202">
        <v>0.2</v>
      </c>
      <c r="AE2856" s="147">
        <v>288540</v>
      </c>
      <c r="AF2856" s="203"/>
      <c r="AH2856" s="34" t="s">
        <v>7377</v>
      </c>
    </row>
    <row r="2857" s="114" customFormat="1" ht="36" spans="1:34">
      <c r="A2857" s="37">
        <v>143</v>
      </c>
      <c r="B2857" s="37" t="s">
        <v>68</v>
      </c>
      <c r="C2857" s="37" t="s">
        <v>7437</v>
      </c>
      <c r="D2857" s="34" t="s">
        <v>7438</v>
      </c>
      <c r="E2857" s="163" t="s">
        <v>45</v>
      </c>
      <c r="F2857" s="163" t="s">
        <v>45</v>
      </c>
      <c r="G2857" s="34" t="s">
        <v>118</v>
      </c>
      <c r="H2857" s="166" t="s">
        <v>7439</v>
      </c>
      <c r="I2857" s="163" t="s">
        <v>7440</v>
      </c>
      <c r="J2857" s="163" t="s">
        <v>7440</v>
      </c>
      <c r="K2857" s="163" t="s">
        <v>7441</v>
      </c>
      <c r="L2857" s="163" t="s">
        <v>7441</v>
      </c>
      <c r="M2857" s="167">
        <v>46019</v>
      </c>
      <c r="N2857" s="167">
        <v>46022</v>
      </c>
      <c r="O2857" s="167">
        <v>46387</v>
      </c>
      <c r="P2857" s="163">
        <v>8004</v>
      </c>
      <c r="Q2857" s="174">
        <v>40</v>
      </c>
      <c r="R2857" s="175">
        <v>0.06</v>
      </c>
      <c r="S2857" s="176">
        <v>2.4</v>
      </c>
      <c r="T2857" s="164">
        <v>19209.6</v>
      </c>
      <c r="U2857" s="164">
        <v>6723.36</v>
      </c>
      <c r="V2857" s="164">
        <v>0.35</v>
      </c>
      <c r="W2857" s="164">
        <v>2881.44</v>
      </c>
      <c r="X2857" s="160">
        <v>0.15</v>
      </c>
      <c r="Y2857" s="164">
        <v>0</v>
      </c>
      <c r="Z2857" s="177">
        <v>0</v>
      </c>
      <c r="AA2857" s="164">
        <v>2881.44</v>
      </c>
      <c r="AB2857" s="160">
        <v>0.15</v>
      </c>
      <c r="AC2857" s="254">
        <v>9604.8</v>
      </c>
      <c r="AD2857" s="202">
        <v>0.5</v>
      </c>
      <c r="AE2857" s="147">
        <v>6723.36</v>
      </c>
      <c r="AF2857" s="203"/>
      <c r="AH2857" s="34" t="s">
        <v>7438</v>
      </c>
    </row>
    <row r="2858" s="114" customFormat="1" ht="36" spans="1:34">
      <c r="A2858" s="37">
        <v>144</v>
      </c>
      <c r="B2858" s="37" t="s">
        <v>68</v>
      </c>
      <c r="C2858" s="37" t="s">
        <v>7437</v>
      </c>
      <c r="D2858" s="34" t="s">
        <v>7438</v>
      </c>
      <c r="E2858" s="163" t="s">
        <v>45</v>
      </c>
      <c r="F2858" s="163" t="s">
        <v>45</v>
      </c>
      <c r="G2858" s="34" t="s">
        <v>118</v>
      </c>
      <c r="H2858" s="166" t="s">
        <v>7442</v>
      </c>
      <c r="I2858" s="163" t="s">
        <v>7443</v>
      </c>
      <c r="J2858" s="163" t="s">
        <v>7443</v>
      </c>
      <c r="K2858" s="163" t="s">
        <v>7444</v>
      </c>
      <c r="L2858" s="163" t="s">
        <v>7444</v>
      </c>
      <c r="M2858" s="167">
        <v>46019</v>
      </c>
      <c r="N2858" s="167">
        <v>46022</v>
      </c>
      <c r="O2858" s="167">
        <v>46387</v>
      </c>
      <c r="P2858" s="163">
        <v>12000</v>
      </c>
      <c r="Q2858" s="174">
        <v>40</v>
      </c>
      <c r="R2858" s="175">
        <v>0.06</v>
      </c>
      <c r="S2858" s="176">
        <v>2.4</v>
      </c>
      <c r="T2858" s="164">
        <v>28800</v>
      </c>
      <c r="U2858" s="164">
        <v>10080</v>
      </c>
      <c r="V2858" s="164">
        <v>0.35</v>
      </c>
      <c r="W2858" s="164">
        <v>4320</v>
      </c>
      <c r="X2858" s="160">
        <v>0.15</v>
      </c>
      <c r="Y2858" s="164">
        <v>0</v>
      </c>
      <c r="Z2858" s="177">
        <v>0</v>
      </c>
      <c r="AA2858" s="164">
        <v>4320</v>
      </c>
      <c r="AB2858" s="160">
        <v>0.15</v>
      </c>
      <c r="AC2858" s="254">
        <v>14400</v>
      </c>
      <c r="AD2858" s="202">
        <v>0.5</v>
      </c>
      <c r="AE2858" s="147">
        <v>10080</v>
      </c>
      <c r="AF2858" s="203"/>
      <c r="AH2858" s="34" t="s">
        <v>7438</v>
      </c>
    </row>
    <row r="2859" s="114" customFormat="1" ht="36" spans="1:34">
      <c r="A2859" s="37">
        <v>145</v>
      </c>
      <c r="B2859" s="37" t="s">
        <v>68</v>
      </c>
      <c r="C2859" s="37" t="s">
        <v>7437</v>
      </c>
      <c r="D2859" s="34" t="s">
        <v>7438</v>
      </c>
      <c r="E2859" s="163" t="s">
        <v>7445</v>
      </c>
      <c r="F2859" s="163" t="s">
        <v>7445</v>
      </c>
      <c r="G2859" s="34" t="s">
        <v>118</v>
      </c>
      <c r="H2859" s="166" t="s">
        <v>7446</v>
      </c>
      <c r="I2859" s="163" t="s">
        <v>7447</v>
      </c>
      <c r="J2859" s="163" t="s">
        <v>7447</v>
      </c>
      <c r="K2859" s="163" t="s">
        <v>7448</v>
      </c>
      <c r="L2859" s="163" t="s">
        <v>7448</v>
      </c>
      <c r="M2859" s="167">
        <v>46019</v>
      </c>
      <c r="N2859" s="167">
        <v>46022</v>
      </c>
      <c r="O2859" s="167">
        <v>46387</v>
      </c>
      <c r="P2859" s="163">
        <v>100020</v>
      </c>
      <c r="Q2859" s="174">
        <v>15</v>
      </c>
      <c r="R2859" s="175">
        <v>0.04</v>
      </c>
      <c r="S2859" s="176">
        <v>0.6</v>
      </c>
      <c r="T2859" s="164">
        <v>60012</v>
      </c>
      <c r="U2859" s="164">
        <v>21004.2</v>
      </c>
      <c r="V2859" s="164">
        <v>0.35</v>
      </c>
      <c r="W2859" s="164">
        <v>9001.8</v>
      </c>
      <c r="X2859" s="160">
        <v>0.15</v>
      </c>
      <c r="Y2859" s="164">
        <v>0</v>
      </c>
      <c r="Z2859" s="177">
        <v>0</v>
      </c>
      <c r="AA2859" s="164">
        <v>9001.8</v>
      </c>
      <c r="AB2859" s="160">
        <v>0.15</v>
      </c>
      <c r="AC2859" s="254">
        <v>30006</v>
      </c>
      <c r="AD2859" s="202">
        <v>0.5</v>
      </c>
      <c r="AE2859" s="147">
        <v>21004.2</v>
      </c>
      <c r="AF2859" s="203"/>
      <c r="AH2859" s="34" t="s">
        <v>7438</v>
      </c>
    </row>
    <row r="2860" s="114" customFormat="1" ht="36" spans="1:34">
      <c r="A2860" s="37">
        <v>146</v>
      </c>
      <c r="B2860" s="37" t="s">
        <v>68</v>
      </c>
      <c r="C2860" s="37" t="s">
        <v>7437</v>
      </c>
      <c r="D2860" s="34" t="s">
        <v>7438</v>
      </c>
      <c r="E2860" s="163" t="s">
        <v>7445</v>
      </c>
      <c r="F2860" s="163" t="s">
        <v>7445</v>
      </c>
      <c r="G2860" s="34" t="s">
        <v>118</v>
      </c>
      <c r="H2860" s="166" t="s">
        <v>7449</v>
      </c>
      <c r="I2860" s="163" t="s">
        <v>7443</v>
      </c>
      <c r="J2860" s="163" t="s">
        <v>7443</v>
      </c>
      <c r="K2860" s="163" t="s">
        <v>7444</v>
      </c>
      <c r="L2860" s="163" t="s">
        <v>7444</v>
      </c>
      <c r="M2860" s="167">
        <v>46019</v>
      </c>
      <c r="N2860" s="167">
        <v>46022</v>
      </c>
      <c r="O2860" s="167">
        <v>46387</v>
      </c>
      <c r="P2860" s="163">
        <v>220020</v>
      </c>
      <c r="Q2860" s="174">
        <v>15</v>
      </c>
      <c r="R2860" s="175">
        <v>0.04</v>
      </c>
      <c r="S2860" s="176">
        <v>0.6</v>
      </c>
      <c r="T2860" s="164">
        <v>132012</v>
      </c>
      <c r="U2860" s="164">
        <v>46204.2</v>
      </c>
      <c r="V2860" s="164">
        <v>0.35</v>
      </c>
      <c r="W2860" s="164">
        <v>19801.8</v>
      </c>
      <c r="X2860" s="160">
        <v>0.15</v>
      </c>
      <c r="Y2860" s="164">
        <v>0</v>
      </c>
      <c r="Z2860" s="177">
        <v>0</v>
      </c>
      <c r="AA2860" s="164">
        <v>19801.8</v>
      </c>
      <c r="AB2860" s="160">
        <v>0.15</v>
      </c>
      <c r="AC2860" s="254">
        <v>66006</v>
      </c>
      <c r="AD2860" s="202">
        <v>0.5</v>
      </c>
      <c r="AE2860" s="147">
        <v>46204.2</v>
      </c>
      <c r="AF2860" s="203"/>
      <c r="AH2860" s="34" t="s">
        <v>7438</v>
      </c>
    </row>
    <row r="2861" s="114" customFormat="1" ht="36" spans="1:34">
      <c r="A2861" s="37">
        <v>147</v>
      </c>
      <c r="B2861" s="37" t="s">
        <v>68</v>
      </c>
      <c r="C2861" s="37" t="s">
        <v>7437</v>
      </c>
      <c r="D2861" s="34" t="s">
        <v>7438</v>
      </c>
      <c r="E2861" s="163" t="s">
        <v>45</v>
      </c>
      <c r="F2861" s="163" t="s">
        <v>45</v>
      </c>
      <c r="G2861" s="34" t="s">
        <v>118</v>
      </c>
      <c r="H2861" s="166" t="s">
        <v>7450</v>
      </c>
      <c r="I2861" s="163" t="s">
        <v>7447</v>
      </c>
      <c r="J2861" s="163" t="s">
        <v>7447</v>
      </c>
      <c r="K2861" s="163" t="s">
        <v>7451</v>
      </c>
      <c r="L2861" s="163" t="s">
        <v>7451</v>
      </c>
      <c r="M2861" s="167">
        <v>46019</v>
      </c>
      <c r="N2861" s="167">
        <v>46022</v>
      </c>
      <c r="O2861" s="167">
        <v>46387</v>
      </c>
      <c r="P2861" s="163">
        <v>40002</v>
      </c>
      <c r="Q2861" s="174">
        <v>40</v>
      </c>
      <c r="R2861" s="175">
        <v>0.06</v>
      </c>
      <c r="S2861" s="176">
        <v>2.4</v>
      </c>
      <c r="T2861" s="164">
        <v>96004.8</v>
      </c>
      <c r="U2861" s="164">
        <v>33601.68</v>
      </c>
      <c r="V2861" s="164">
        <v>0.35</v>
      </c>
      <c r="W2861" s="164">
        <v>14400.72</v>
      </c>
      <c r="X2861" s="160">
        <v>0.15</v>
      </c>
      <c r="Y2861" s="164">
        <v>0</v>
      </c>
      <c r="Z2861" s="177">
        <v>0</v>
      </c>
      <c r="AA2861" s="164">
        <v>14400.72</v>
      </c>
      <c r="AB2861" s="160">
        <v>0.15</v>
      </c>
      <c r="AC2861" s="254">
        <v>48002.4</v>
      </c>
      <c r="AD2861" s="202">
        <v>0.5</v>
      </c>
      <c r="AE2861" s="147">
        <v>33601.68</v>
      </c>
      <c r="AF2861" s="203"/>
      <c r="AH2861" s="34" t="s">
        <v>7438</v>
      </c>
    </row>
    <row r="2862" s="114" customFormat="1" ht="36" spans="1:34">
      <c r="A2862" s="37">
        <v>148</v>
      </c>
      <c r="B2862" s="37" t="s">
        <v>68</v>
      </c>
      <c r="C2862" s="37" t="s">
        <v>7437</v>
      </c>
      <c r="D2862" s="34" t="s">
        <v>7438</v>
      </c>
      <c r="E2862" s="163" t="s">
        <v>7445</v>
      </c>
      <c r="F2862" s="163" t="s">
        <v>7445</v>
      </c>
      <c r="G2862" s="34" t="s">
        <v>118</v>
      </c>
      <c r="H2862" s="166" t="s">
        <v>7452</v>
      </c>
      <c r="I2862" s="163" t="s">
        <v>7440</v>
      </c>
      <c r="J2862" s="163" t="s">
        <v>7440</v>
      </c>
      <c r="K2862" s="163" t="s">
        <v>7441</v>
      </c>
      <c r="L2862" s="163" t="s">
        <v>7441</v>
      </c>
      <c r="M2862" s="167">
        <v>46019</v>
      </c>
      <c r="N2862" s="167">
        <v>46022</v>
      </c>
      <c r="O2862" s="167">
        <v>46387</v>
      </c>
      <c r="P2862" s="163">
        <v>80040</v>
      </c>
      <c r="Q2862" s="174">
        <v>15</v>
      </c>
      <c r="R2862" s="175">
        <v>0.04</v>
      </c>
      <c r="S2862" s="176">
        <v>0.6</v>
      </c>
      <c r="T2862" s="164">
        <v>48024</v>
      </c>
      <c r="U2862" s="164">
        <v>16808.4</v>
      </c>
      <c r="V2862" s="164">
        <v>0.35</v>
      </c>
      <c r="W2862" s="164">
        <v>7203.6</v>
      </c>
      <c r="X2862" s="160">
        <v>0.15</v>
      </c>
      <c r="Y2862" s="164">
        <v>0</v>
      </c>
      <c r="Z2862" s="177">
        <v>0</v>
      </c>
      <c r="AA2862" s="164">
        <v>7203.6</v>
      </c>
      <c r="AB2862" s="160">
        <v>0.15</v>
      </c>
      <c r="AC2862" s="254">
        <v>24012</v>
      </c>
      <c r="AD2862" s="202">
        <v>0.5</v>
      </c>
      <c r="AE2862" s="147">
        <v>16808.4</v>
      </c>
      <c r="AF2862" s="203"/>
      <c r="AH2862" s="34" t="s">
        <v>7438</v>
      </c>
    </row>
    <row r="2863" s="114" customFormat="1" ht="36" spans="1:34">
      <c r="A2863" s="37">
        <v>149</v>
      </c>
      <c r="B2863" s="37" t="s">
        <v>68</v>
      </c>
      <c r="C2863" s="37" t="s">
        <v>7437</v>
      </c>
      <c r="D2863" s="34" t="s">
        <v>7438</v>
      </c>
      <c r="E2863" s="163" t="s">
        <v>45</v>
      </c>
      <c r="F2863" s="163" t="s">
        <v>45</v>
      </c>
      <c r="G2863" s="34" t="s">
        <v>118</v>
      </c>
      <c r="H2863" s="166" t="s">
        <v>7453</v>
      </c>
      <c r="I2863" s="163" t="s">
        <v>7443</v>
      </c>
      <c r="J2863" s="163" t="s">
        <v>7443</v>
      </c>
      <c r="K2863" s="163" t="s">
        <v>7444</v>
      </c>
      <c r="L2863" s="163" t="s">
        <v>7444</v>
      </c>
      <c r="M2863" s="167">
        <v>46019</v>
      </c>
      <c r="N2863" s="167">
        <v>46022</v>
      </c>
      <c r="O2863" s="167">
        <v>46387</v>
      </c>
      <c r="P2863" s="163">
        <v>12000</v>
      </c>
      <c r="Q2863" s="174">
        <v>40</v>
      </c>
      <c r="R2863" s="175">
        <v>0.06</v>
      </c>
      <c r="S2863" s="176">
        <v>2.4</v>
      </c>
      <c r="T2863" s="164">
        <v>28800</v>
      </c>
      <c r="U2863" s="164">
        <v>10080</v>
      </c>
      <c r="V2863" s="164">
        <v>0.35</v>
      </c>
      <c r="W2863" s="164">
        <v>4320</v>
      </c>
      <c r="X2863" s="160">
        <v>0.15</v>
      </c>
      <c r="Y2863" s="164">
        <v>0</v>
      </c>
      <c r="Z2863" s="177">
        <v>0</v>
      </c>
      <c r="AA2863" s="164">
        <v>4320</v>
      </c>
      <c r="AB2863" s="160">
        <v>0.15</v>
      </c>
      <c r="AC2863" s="254">
        <v>14400</v>
      </c>
      <c r="AD2863" s="202">
        <v>0.5</v>
      </c>
      <c r="AE2863" s="147">
        <v>10080</v>
      </c>
      <c r="AF2863" s="203"/>
      <c r="AH2863" s="34" t="s">
        <v>7438</v>
      </c>
    </row>
    <row r="2864" s="114" customFormat="1" ht="36" spans="1:34">
      <c r="A2864" s="37">
        <v>150</v>
      </c>
      <c r="B2864" s="37" t="s">
        <v>68</v>
      </c>
      <c r="C2864" s="37" t="s">
        <v>7437</v>
      </c>
      <c r="D2864" s="34" t="s">
        <v>7438</v>
      </c>
      <c r="E2864" s="163" t="s">
        <v>7445</v>
      </c>
      <c r="F2864" s="163" t="s">
        <v>7445</v>
      </c>
      <c r="G2864" s="34" t="s">
        <v>118</v>
      </c>
      <c r="H2864" s="166" t="s">
        <v>7454</v>
      </c>
      <c r="I2864" s="163" t="s">
        <v>7447</v>
      </c>
      <c r="J2864" s="163" t="s">
        <v>7447</v>
      </c>
      <c r="K2864" s="163" t="s">
        <v>7451</v>
      </c>
      <c r="L2864" s="163" t="s">
        <v>7451</v>
      </c>
      <c r="M2864" s="167">
        <v>46020</v>
      </c>
      <c r="N2864" s="167">
        <v>46022</v>
      </c>
      <c r="O2864" s="167">
        <v>46387</v>
      </c>
      <c r="P2864" s="163">
        <v>400020</v>
      </c>
      <c r="Q2864" s="174">
        <v>15</v>
      </c>
      <c r="R2864" s="175">
        <v>0.04</v>
      </c>
      <c r="S2864" s="176">
        <v>0.6</v>
      </c>
      <c r="T2864" s="164">
        <v>240012</v>
      </c>
      <c r="U2864" s="164">
        <v>84004.2</v>
      </c>
      <c r="V2864" s="164">
        <v>0.35</v>
      </c>
      <c r="W2864" s="164">
        <v>36001.8</v>
      </c>
      <c r="X2864" s="160">
        <v>0.15</v>
      </c>
      <c r="Y2864" s="164">
        <v>0</v>
      </c>
      <c r="Z2864" s="177">
        <v>0</v>
      </c>
      <c r="AA2864" s="164">
        <v>36001.8</v>
      </c>
      <c r="AB2864" s="160">
        <v>0.15</v>
      </c>
      <c r="AC2864" s="254">
        <v>120006</v>
      </c>
      <c r="AD2864" s="202">
        <v>0.5</v>
      </c>
      <c r="AE2864" s="147">
        <v>84004.2</v>
      </c>
      <c r="AF2864" s="203"/>
      <c r="AH2864" s="34" t="s">
        <v>7438</v>
      </c>
    </row>
    <row r="2865" s="114" customFormat="1" ht="36" spans="1:34">
      <c r="A2865" s="37">
        <v>151</v>
      </c>
      <c r="B2865" s="37" t="s">
        <v>68</v>
      </c>
      <c r="C2865" s="37" t="s">
        <v>7437</v>
      </c>
      <c r="D2865" s="34" t="s">
        <v>7438</v>
      </c>
      <c r="E2865" s="163" t="s">
        <v>7445</v>
      </c>
      <c r="F2865" s="163" t="s">
        <v>7445</v>
      </c>
      <c r="G2865" s="34" t="s">
        <v>118</v>
      </c>
      <c r="H2865" s="166" t="s">
        <v>7455</v>
      </c>
      <c r="I2865" s="163" t="s">
        <v>7456</v>
      </c>
      <c r="J2865" s="163" t="s">
        <v>7456</v>
      </c>
      <c r="K2865" s="163" t="s">
        <v>7451</v>
      </c>
      <c r="L2865" s="163" t="s">
        <v>7451</v>
      </c>
      <c r="M2865" s="167">
        <v>46020</v>
      </c>
      <c r="N2865" s="167">
        <v>46022</v>
      </c>
      <c r="O2865" s="167">
        <v>46387</v>
      </c>
      <c r="P2865" s="163">
        <v>200040</v>
      </c>
      <c r="Q2865" s="174">
        <v>15</v>
      </c>
      <c r="R2865" s="175">
        <v>0.04</v>
      </c>
      <c r="S2865" s="176">
        <v>0.6</v>
      </c>
      <c r="T2865" s="164">
        <v>120024</v>
      </c>
      <c r="U2865" s="164">
        <v>42008.4</v>
      </c>
      <c r="V2865" s="164">
        <v>0.35</v>
      </c>
      <c r="W2865" s="164">
        <v>18003.6</v>
      </c>
      <c r="X2865" s="160">
        <v>0.15</v>
      </c>
      <c r="Y2865" s="164">
        <v>0</v>
      </c>
      <c r="Z2865" s="177">
        <v>0</v>
      </c>
      <c r="AA2865" s="164">
        <v>18003.6</v>
      </c>
      <c r="AB2865" s="160">
        <v>0.15</v>
      </c>
      <c r="AC2865" s="254">
        <v>60012</v>
      </c>
      <c r="AD2865" s="202">
        <v>0.5</v>
      </c>
      <c r="AE2865" s="147">
        <v>42008.4</v>
      </c>
      <c r="AF2865" s="203"/>
      <c r="AH2865" s="34" t="s">
        <v>7438</v>
      </c>
    </row>
    <row r="2866" s="114" customFormat="1" ht="36" spans="1:34">
      <c r="A2866" s="37">
        <v>152</v>
      </c>
      <c r="B2866" s="37" t="s">
        <v>68</v>
      </c>
      <c r="C2866" s="37" t="s">
        <v>7437</v>
      </c>
      <c r="D2866" s="34" t="s">
        <v>7438</v>
      </c>
      <c r="E2866" s="163" t="s">
        <v>7445</v>
      </c>
      <c r="F2866" s="163" t="s">
        <v>7445</v>
      </c>
      <c r="G2866" s="34" t="s">
        <v>118</v>
      </c>
      <c r="H2866" s="166" t="s">
        <v>7457</v>
      </c>
      <c r="I2866" s="163" t="s">
        <v>7443</v>
      </c>
      <c r="J2866" s="163" t="s">
        <v>7443</v>
      </c>
      <c r="K2866" s="163" t="s">
        <v>7444</v>
      </c>
      <c r="L2866" s="163" t="s">
        <v>7444</v>
      </c>
      <c r="M2866" s="167">
        <v>46019</v>
      </c>
      <c r="N2866" s="167">
        <v>46022</v>
      </c>
      <c r="O2866" s="167">
        <v>46387</v>
      </c>
      <c r="P2866" s="163">
        <v>120000</v>
      </c>
      <c r="Q2866" s="174">
        <v>15</v>
      </c>
      <c r="R2866" s="175">
        <v>0.04</v>
      </c>
      <c r="S2866" s="176">
        <v>0.6</v>
      </c>
      <c r="T2866" s="164">
        <v>72000</v>
      </c>
      <c r="U2866" s="164">
        <v>25200</v>
      </c>
      <c r="V2866" s="164">
        <v>0.35</v>
      </c>
      <c r="W2866" s="164">
        <v>10800</v>
      </c>
      <c r="X2866" s="160">
        <v>0.15</v>
      </c>
      <c r="Y2866" s="164">
        <v>0</v>
      </c>
      <c r="Z2866" s="177">
        <v>0</v>
      </c>
      <c r="AA2866" s="164">
        <v>10800</v>
      </c>
      <c r="AB2866" s="160">
        <v>0.15</v>
      </c>
      <c r="AC2866" s="254">
        <v>36000</v>
      </c>
      <c r="AD2866" s="202">
        <v>0.5</v>
      </c>
      <c r="AE2866" s="147">
        <v>25200</v>
      </c>
      <c r="AF2866" s="203"/>
      <c r="AH2866" s="34" t="s">
        <v>7438</v>
      </c>
    </row>
    <row r="2867" s="114" customFormat="1" ht="36" spans="1:34">
      <c r="A2867" s="37">
        <v>153</v>
      </c>
      <c r="B2867" s="37" t="s">
        <v>68</v>
      </c>
      <c r="C2867" s="37" t="s">
        <v>7437</v>
      </c>
      <c r="D2867" s="34" t="s">
        <v>7438</v>
      </c>
      <c r="E2867" s="163" t="s">
        <v>7445</v>
      </c>
      <c r="F2867" s="163" t="s">
        <v>7445</v>
      </c>
      <c r="G2867" s="34" t="s">
        <v>118</v>
      </c>
      <c r="H2867" s="166" t="s">
        <v>7458</v>
      </c>
      <c r="I2867" s="163" t="s">
        <v>7443</v>
      </c>
      <c r="J2867" s="163" t="s">
        <v>7443</v>
      </c>
      <c r="K2867" s="163" t="s">
        <v>7444</v>
      </c>
      <c r="L2867" s="163" t="s">
        <v>7444</v>
      </c>
      <c r="M2867" s="167">
        <v>46019</v>
      </c>
      <c r="N2867" s="167">
        <v>46022</v>
      </c>
      <c r="O2867" s="167">
        <v>46387</v>
      </c>
      <c r="P2867" s="163">
        <v>120000</v>
      </c>
      <c r="Q2867" s="174">
        <v>15</v>
      </c>
      <c r="R2867" s="175">
        <v>0.04</v>
      </c>
      <c r="S2867" s="176">
        <v>0.6</v>
      </c>
      <c r="T2867" s="164">
        <v>72000</v>
      </c>
      <c r="U2867" s="164">
        <v>25200</v>
      </c>
      <c r="V2867" s="164">
        <v>0.35</v>
      </c>
      <c r="W2867" s="164">
        <v>10800</v>
      </c>
      <c r="X2867" s="160">
        <v>0.15</v>
      </c>
      <c r="Y2867" s="164">
        <v>0</v>
      </c>
      <c r="Z2867" s="177">
        <v>0</v>
      </c>
      <c r="AA2867" s="164">
        <v>10800</v>
      </c>
      <c r="AB2867" s="160">
        <v>0.15</v>
      </c>
      <c r="AC2867" s="254">
        <v>36000</v>
      </c>
      <c r="AD2867" s="202">
        <v>0.5</v>
      </c>
      <c r="AE2867" s="147">
        <v>25200</v>
      </c>
      <c r="AF2867" s="203"/>
      <c r="AH2867" s="34" t="s">
        <v>7438</v>
      </c>
    </row>
    <row r="2868" s="114" customFormat="1" ht="36" spans="1:34">
      <c r="A2868" s="37">
        <v>154</v>
      </c>
      <c r="B2868" s="37" t="s">
        <v>68</v>
      </c>
      <c r="C2868" s="37" t="s">
        <v>7437</v>
      </c>
      <c r="D2868" s="34" t="s">
        <v>7438</v>
      </c>
      <c r="E2868" s="163" t="s">
        <v>45</v>
      </c>
      <c r="F2868" s="163" t="s">
        <v>45</v>
      </c>
      <c r="G2868" s="34" t="s">
        <v>118</v>
      </c>
      <c r="H2868" s="255" t="s">
        <v>7459</v>
      </c>
      <c r="I2868" s="163" t="s">
        <v>7447</v>
      </c>
      <c r="J2868" s="163" t="s">
        <v>7447</v>
      </c>
      <c r="K2868" s="163" t="s">
        <v>7448</v>
      </c>
      <c r="L2868" s="163" t="s">
        <v>7448</v>
      </c>
      <c r="M2868" s="167">
        <v>46019</v>
      </c>
      <c r="N2868" s="167">
        <v>46022</v>
      </c>
      <c r="O2868" s="167">
        <v>46387</v>
      </c>
      <c r="P2868" s="163">
        <v>10002</v>
      </c>
      <c r="Q2868" s="174">
        <v>40</v>
      </c>
      <c r="R2868" s="175">
        <v>0.06</v>
      </c>
      <c r="S2868" s="176">
        <v>2.4</v>
      </c>
      <c r="T2868" s="164">
        <v>24004.8</v>
      </c>
      <c r="U2868" s="164">
        <v>8401.68</v>
      </c>
      <c r="V2868" s="164">
        <v>0.35</v>
      </c>
      <c r="W2868" s="164">
        <v>3600.72</v>
      </c>
      <c r="X2868" s="160">
        <v>0.15</v>
      </c>
      <c r="Y2868" s="164">
        <v>0</v>
      </c>
      <c r="Z2868" s="177">
        <v>0</v>
      </c>
      <c r="AA2868" s="164">
        <v>3600.72</v>
      </c>
      <c r="AB2868" s="160">
        <v>0.15</v>
      </c>
      <c r="AC2868" s="254">
        <v>12002.4</v>
      </c>
      <c r="AD2868" s="202">
        <v>0.5</v>
      </c>
      <c r="AE2868" s="147">
        <v>8401.68</v>
      </c>
      <c r="AF2868" s="203"/>
      <c r="AH2868" s="34" t="s">
        <v>7438</v>
      </c>
    </row>
    <row r="2869" s="114" customFormat="1" ht="36" spans="1:34">
      <c r="A2869" s="37">
        <v>155</v>
      </c>
      <c r="B2869" s="37" t="s">
        <v>68</v>
      </c>
      <c r="C2869" s="37" t="s">
        <v>7437</v>
      </c>
      <c r="D2869" s="34" t="s">
        <v>7438</v>
      </c>
      <c r="E2869" s="163" t="s">
        <v>45</v>
      </c>
      <c r="F2869" s="163" t="s">
        <v>45</v>
      </c>
      <c r="G2869" s="34" t="s">
        <v>118</v>
      </c>
      <c r="H2869" s="166" t="s">
        <v>7460</v>
      </c>
      <c r="I2869" s="163" t="s">
        <v>7443</v>
      </c>
      <c r="J2869" s="163" t="s">
        <v>7443</v>
      </c>
      <c r="K2869" s="163" t="s">
        <v>7444</v>
      </c>
      <c r="L2869" s="163" t="s">
        <v>7444</v>
      </c>
      <c r="M2869" s="167">
        <v>46019</v>
      </c>
      <c r="N2869" s="167">
        <v>46022</v>
      </c>
      <c r="O2869" s="167">
        <v>46387</v>
      </c>
      <c r="P2869" s="163">
        <v>22002</v>
      </c>
      <c r="Q2869" s="174">
        <v>40</v>
      </c>
      <c r="R2869" s="175">
        <v>0.06</v>
      </c>
      <c r="S2869" s="176">
        <v>2.4</v>
      </c>
      <c r="T2869" s="164">
        <v>52804.8</v>
      </c>
      <c r="U2869" s="164">
        <v>18481.68</v>
      </c>
      <c r="V2869" s="164">
        <v>0.35</v>
      </c>
      <c r="W2869" s="164">
        <v>7920.72</v>
      </c>
      <c r="X2869" s="160">
        <v>0.15</v>
      </c>
      <c r="Y2869" s="164">
        <v>0</v>
      </c>
      <c r="Z2869" s="177">
        <v>0</v>
      </c>
      <c r="AA2869" s="164">
        <v>7920.72</v>
      </c>
      <c r="AB2869" s="160">
        <v>0.15</v>
      </c>
      <c r="AC2869" s="254">
        <v>26402.4</v>
      </c>
      <c r="AD2869" s="202">
        <v>0.5</v>
      </c>
      <c r="AE2869" s="147">
        <v>18481.68</v>
      </c>
      <c r="AF2869" s="203"/>
      <c r="AH2869" s="34" t="s">
        <v>7438</v>
      </c>
    </row>
    <row r="2870" s="114" customFormat="1" ht="36" spans="1:34">
      <c r="A2870" s="37">
        <v>156</v>
      </c>
      <c r="B2870" s="37" t="s">
        <v>68</v>
      </c>
      <c r="C2870" s="37" t="s">
        <v>7437</v>
      </c>
      <c r="D2870" s="34" t="s">
        <v>7438</v>
      </c>
      <c r="E2870" s="163" t="s">
        <v>45</v>
      </c>
      <c r="F2870" s="163" t="s">
        <v>45</v>
      </c>
      <c r="G2870" s="34" t="s">
        <v>118</v>
      </c>
      <c r="H2870" s="166" t="s">
        <v>7461</v>
      </c>
      <c r="I2870" s="163" t="s">
        <v>7456</v>
      </c>
      <c r="J2870" s="163" t="s">
        <v>7456</v>
      </c>
      <c r="K2870" s="163" t="s">
        <v>7451</v>
      </c>
      <c r="L2870" s="163" t="s">
        <v>7451</v>
      </c>
      <c r="M2870" s="167">
        <v>46020</v>
      </c>
      <c r="N2870" s="167">
        <v>46022</v>
      </c>
      <c r="O2870" s="167">
        <v>46387</v>
      </c>
      <c r="P2870" s="163">
        <v>20004</v>
      </c>
      <c r="Q2870" s="174">
        <v>40</v>
      </c>
      <c r="R2870" s="175">
        <v>0.06</v>
      </c>
      <c r="S2870" s="176">
        <v>2.4</v>
      </c>
      <c r="T2870" s="164">
        <v>48009.6</v>
      </c>
      <c r="U2870" s="164">
        <v>16803.36</v>
      </c>
      <c r="V2870" s="164">
        <v>0.35</v>
      </c>
      <c r="W2870" s="164">
        <v>7201.44</v>
      </c>
      <c r="X2870" s="160">
        <v>0.15</v>
      </c>
      <c r="Y2870" s="164">
        <v>0</v>
      </c>
      <c r="Z2870" s="177">
        <v>0</v>
      </c>
      <c r="AA2870" s="164">
        <v>7201.44</v>
      </c>
      <c r="AB2870" s="160">
        <v>0.15</v>
      </c>
      <c r="AC2870" s="254">
        <v>24004.8</v>
      </c>
      <c r="AD2870" s="202">
        <v>0.5</v>
      </c>
      <c r="AE2870" s="147">
        <v>16803.36</v>
      </c>
      <c r="AF2870" s="203"/>
      <c r="AH2870" s="34" t="s">
        <v>7438</v>
      </c>
    </row>
    <row r="2871" s="114" customFormat="1" ht="36" spans="1:34">
      <c r="A2871" s="37">
        <v>157</v>
      </c>
      <c r="B2871" s="37" t="s">
        <v>68</v>
      </c>
      <c r="C2871" s="37" t="s">
        <v>7437</v>
      </c>
      <c r="D2871" s="34" t="s">
        <v>7462</v>
      </c>
      <c r="E2871" s="163" t="s">
        <v>7463</v>
      </c>
      <c r="F2871" s="163" t="s">
        <v>342</v>
      </c>
      <c r="G2871" s="34" t="s">
        <v>118</v>
      </c>
      <c r="H2871" s="166" t="s">
        <v>7464</v>
      </c>
      <c r="I2871" s="163" t="s">
        <v>7465</v>
      </c>
      <c r="J2871" s="163" t="s">
        <v>7465</v>
      </c>
      <c r="K2871" s="163" t="s">
        <v>7466</v>
      </c>
      <c r="L2871" s="163" t="s">
        <v>7466</v>
      </c>
      <c r="M2871" s="167">
        <v>46021</v>
      </c>
      <c r="N2871" s="167">
        <v>46022</v>
      </c>
      <c r="O2871" s="167">
        <v>46387</v>
      </c>
      <c r="P2871" s="163">
        <v>17.71</v>
      </c>
      <c r="Q2871" s="174" t="s">
        <v>73</v>
      </c>
      <c r="R2871" s="175">
        <v>0.1</v>
      </c>
      <c r="S2871" s="176" t="s">
        <v>7467</v>
      </c>
      <c r="T2871" s="164">
        <v>444360</v>
      </c>
      <c r="U2871" s="164">
        <v>155526</v>
      </c>
      <c r="V2871" s="171">
        <v>0.35</v>
      </c>
      <c r="W2871" s="164">
        <v>22218</v>
      </c>
      <c r="X2871" s="160">
        <v>0.05</v>
      </c>
      <c r="Y2871" s="164">
        <v>0</v>
      </c>
      <c r="Z2871" s="177">
        <v>0</v>
      </c>
      <c r="AA2871" s="164">
        <v>22218</v>
      </c>
      <c r="AB2871" s="160">
        <v>0.05</v>
      </c>
      <c r="AC2871" s="164">
        <v>266616</v>
      </c>
      <c r="AD2871" s="202">
        <v>0.6</v>
      </c>
      <c r="AE2871" s="147">
        <v>155526</v>
      </c>
      <c r="AF2871" s="203"/>
      <c r="AH2871" s="34" t="s">
        <v>7462</v>
      </c>
    </row>
    <row r="2872" s="114" customFormat="1" ht="36" spans="1:34">
      <c r="A2872" s="37">
        <v>160</v>
      </c>
      <c r="B2872" s="37" t="s">
        <v>68</v>
      </c>
      <c r="C2872" s="37" t="s">
        <v>7437</v>
      </c>
      <c r="D2872" s="34" t="s">
        <v>7462</v>
      </c>
      <c r="E2872" s="163" t="s">
        <v>7463</v>
      </c>
      <c r="F2872" s="163" t="s">
        <v>342</v>
      </c>
      <c r="G2872" s="34" t="s">
        <v>118</v>
      </c>
      <c r="H2872" s="166" t="s">
        <v>7468</v>
      </c>
      <c r="I2872" s="163" t="s">
        <v>7465</v>
      </c>
      <c r="J2872" s="163" t="s">
        <v>7465</v>
      </c>
      <c r="K2872" s="163" t="s">
        <v>7466</v>
      </c>
      <c r="L2872" s="163" t="s">
        <v>7466</v>
      </c>
      <c r="M2872" s="167">
        <v>46021</v>
      </c>
      <c r="N2872" s="167">
        <v>46022</v>
      </c>
      <c r="O2872" s="167">
        <v>46387</v>
      </c>
      <c r="P2872" s="163">
        <v>24.3</v>
      </c>
      <c r="Q2872" s="174" t="s">
        <v>73</v>
      </c>
      <c r="R2872" s="175">
        <v>0.1</v>
      </c>
      <c r="S2872" s="176" t="s">
        <v>7467</v>
      </c>
      <c r="T2872" s="164">
        <v>619500</v>
      </c>
      <c r="U2872" s="164">
        <v>216825</v>
      </c>
      <c r="V2872" s="171">
        <v>0.35</v>
      </c>
      <c r="W2872" s="164">
        <v>30975</v>
      </c>
      <c r="X2872" s="160">
        <v>0.05</v>
      </c>
      <c r="Y2872" s="164">
        <v>0</v>
      </c>
      <c r="Z2872" s="177">
        <v>0</v>
      </c>
      <c r="AA2872" s="164">
        <v>30975</v>
      </c>
      <c r="AB2872" s="160">
        <v>0.05</v>
      </c>
      <c r="AC2872" s="164">
        <v>371700</v>
      </c>
      <c r="AD2872" s="202">
        <v>0.6</v>
      </c>
      <c r="AE2872" s="147">
        <v>216825</v>
      </c>
      <c r="AF2872" s="203"/>
      <c r="AH2872" s="34" t="s">
        <v>7462</v>
      </c>
    </row>
    <row r="2873" s="114" customFormat="1" ht="36" spans="1:34">
      <c r="A2873" s="37">
        <v>162</v>
      </c>
      <c r="B2873" s="37" t="s">
        <v>68</v>
      </c>
      <c r="C2873" s="37" t="s">
        <v>7437</v>
      </c>
      <c r="D2873" s="34" t="s">
        <v>7462</v>
      </c>
      <c r="E2873" s="163" t="s">
        <v>7463</v>
      </c>
      <c r="F2873" s="163" t="s">
        <v>342</v>
      </c>
      <c r="G2873" s="34" t="s">
        <v>118</v>
      </c>
      <c r="H2873" s="166" t="s">
        <v>7469</v>
      </c>
      <c r="I2873" s="163" t="s">
        <v>7470</v>
      </c>
      <c r="J2873" s="163" t="s">
        <v>7470</v>
      </c>
      <c r="K2873" s="163" t="s">
        <v>7471</v>
      </c>
      <c r="L2873" s="163" t="s">
        <v>7471</v>
      </c>
      <c r="M2873" s="167">
        <v>46021</v>
      </c>
      <c r="N2873" s="167">
        <v>46022</v>
      </c>
      <c r="O2873" s="167">
        <v>46387</v>
      </c>
      <c r="P2873" s="163">
        <v>19.67</v>
      </c>
      <c r="Q2873" s="174" t="s">
        <v>73</v>
      </c>
      <c r="R2873" s="175">
        <v>0.1</v>
      </c>
      <c r="S2873" s="176" t="s">
        <v>7467</v>
      </c>
      <c r="T2873" s="164">
        <v>382886</v>
      </c>
      <c r="U2873" s="164">
        <v>134010.1</v>
      </c>
      <c r="V2873" s="171">
        <v>0.35</v>
      </c>
      <c r="W2873" s="164">
        <v>19144.3</v>
      </c>
      <c r="X2873" s="160">
        <v>0.05</v>
      </c>
      <c r="Y2873" s="164">
        <v>0</v>
      </c>
      <c r="Z2873" s="177">
        <v>0</v>
      </c>
      <c r="AA2873" s="164">
        <v>19144.3</v>
      </c>
      <c r="AB2873" s="160">
        <v>0.05</v>
      </c>
      <c r="AC2873" s="164">
        <v>229731.6</v>
      </c>
      <c r="AD2873" s="202">
        <v>0.6</v>
      </c>
      <c r="AE2873" s="147">
        <v>134010.1</v>
      </c>
      <c r="AF2873" s="203"/>
      <c r="AH2873" s="34" t="s">
        <v>7462</v>
      </c>
    </row>
    <row r="2874" s="114" customFormat="1" ht="36" spans="1:34">
      <c r="A2874" s="37">
        <v>172</v>
      </c>
      <c r="B2874" s="37" t="s">
        <v>68</v>
      </c>
      <c r="C2874" s="37" t="s">
        <v>7437</v>
      </c>
      <c r="D2874" s="34" t="s">
        <v>7462</v>
      </c>
      <c r="E2874" s="163" t="s">
        <v>7463</v>
      </c>
      <c r="F2874" s="163" t="s">
        <v>342</v>
      </c>
      <c r="G2874" s="34" t="s">
        <v>118</v>
      </c>
      <c r="H2874" s="166" t="s">
        <v>7472</v>
      </c>
      <c r="I2874" s="163" t="s">
        <v>7465</v>
      </c>
      <c r="J2874" s="163" t="s">
        <v>7465</v>
      </c>
      <c r="K2874" s="163" t="s">
        <v>7466</v>
      </c>
      <c r="L2874" s="163" t="s">
        <v>7466</v>
      </c>
      <c r="M2874" s="167">
        <v>46021</v>
      </c>
      <c r="N2874" s="167">
        <v>46022</v>
      </c>
      <c r="O2874" s="167">
        <v>46387</v>
      </c>
      <c r="P2874" s="163">
        <v>18.49</v>
      </c>
      <c r="Q2874" s="174" t="s">
        <v>73</v>
      </c>
      <c r="R2874" s="175">
        <v>0.1</v>
      </c>
      <c r="S2874" s="176" t="s">
        <v>7467</v>
      </c>
      <c r="T2874" s="164">
        <v>470400</v>
      </c>
      <c r="U2874" s="164">
        <v>164640</v>
      </c>
      <c r="V2874" s="171">
        <v>0.35</v>
      </c>
      <c r="W2874" s="164">
        <v>23520</v>
      </c>
      <c r="X2874" s="160">
        <v>0.05</v>
      </c>
      <c r="Y2874" s="164">
        <v>0</v>
      </c>
      <c r="Z2874" s="177">
        <v>0</v>
      </c>
      <c r="AA2874" s="164">
        <v>23520</v>
      </c>
      <c r="AB2874" s="160">
        <v>0.05</v>
      </c>
      <c r="AC2874" s="164">
        <v>282240</v>
      </c>
      <c r="AD2874" s="202">
        <v>0.6</v>
      </c>
      <c r="AE2874" s="147">
        <v>164640</v>
      </c>
      <c r="AF2874" s="203"/>
      <c r="AH2874" s="34" t="s">
        <v>7462</v>
      </c>
    </row>
    <row r="2875" s="114" customFormat="1" ht="36" spans="1:34">
      <c r="A2875" s="37">
        <v>175</v>
      </c>
      <c r="B2875" s="37" t="s">
        <v>68</v>
      </c>
      <c r="C2875" s="37" t="s">
        <v>7437</v>
      </c>
      <c r="D2875" s="34" t="s">
        <v>7462</v>
      </c>
      <c r="E2875" s="163" t="s">
        <v>7463</v>
      </c>
      <c r="F2875" s="163" t="s">
        <v>342</v>
      </c>
      <c r="G2875" s="34" t="s">
        <v>118</v>
      </c>
      <c r="H2875" s="166" t="s">
        <v>7473</v>
      </c>
      <c r="I2875" s="163" t="s">
        <v>7470</v>
      </c>
      <c r="J2875" s="163" t="s">
        <v>7470</v>
      </c>
      <c r="K2875" s="163" t="s">
        <v>7471</v>
      </c>
      <c r="L2875" s="163" t="s">
        <v>7471</v>
      </c>
      <c r="M2875" s="167">
        <v>46021</v>
      </c>
      <c r="N2875" s="167">
        <v>46022</v>
      </c>
      <c r="O2875" s="167">
        <v>46387</v>
      </c>
      <c r="P2875" s="163">
        <v>19.32</v>
      </c>
      <c r="Q2875" s="174" t="s">
        <v>73</v>
      </c>
      <c r="R2875" s="175">
        <v>0.1</v>
      </c>
      <c r="S2875" s="176" t="s">
        <v>7467</v>
      </c>
      <c r="T2875" s="164">
        <v>615706</v>
      </c>
      <c r="U2875" s="164">
        <v>215497.1</v>
      </c>
      <c r="V2875" s="171">
        <v>0.35</v>
      </c>
      <c r="W2875" s="164">
        <v>30785.3</v>
      </c>
      <c r="X2875" s="160">
        <v>0.05</v>
      </c>
      <c r="Y2875" s="164">
        <v>0</v>
      </c>
      <c r="Z2875" s="177">
        <v>0</v>
      </c>
      <c r="AA2875" s="164">
        <v>30785.3</v>
      </c>
      <c r="AB2875" s="160">
        <v>0.05</v>
      </c>
      <c r="AC2875" s="164">
        <v>369423.6</v>
      </c>
      <c r="AD2875" s="202">
        <v>0.6</v>
      </c>
      <c r="AE2875" s="147">
        <v>215497.1</v>
      </c>
      <c r="AF2875" s="203"/>
      <c r="AH2875" s="34" t="s">
        <v>7462</v>
      </c>
    </row>
    <row r="2876" s="114" customFormat="1" ht="72" spans="1:34">
      <c r="A2876" s="37">
        <v>4929</v>
      </c>
      <c r="B2876" s="37" t="s">
        <v>75</v>
      </c>
      <c r="C2876" s="37" t="s">
        <v>7474</v>
      </c>
      <c r="D2876" s="13" t="s">
        <v>76</v>
      </c>
      <c r="E2876" s="163" t="s">
        <v>7475</v>
      </c>
      <c r="F2876" s="163" t="s">
        <v>7476</v>
      </c>
      <c r="G2876" s="34" t="s">
        <v>7477</v>
      </c>
      <c r="H2876" s="166" t="s">
        <v>7478</v>
      </c>
      <c r="I2876" s="163" t="s">
        <v>7479</v>
      </c>
      <c r="J2876" s="163" t="s">
        <v>7479</v>
      </c>
      <c r="K2876" s="163" t="s">
        <v>7480</v>
      </c>
      <c r="L2876" s="163" t="s">
        <v>7481</v>
      </c>
      <c r="M2876" s="167">
        <v>45972</v>
      </c>
      <c r="N2876" s="167">
        <v>45981</v>
      </c>
      <c r="O2876" s="167">
        <v>46345.9999884259</v>
      </c>
      <c r="P2876" s="163">
        <v>1563</v>
      </c>
      <c r="Q2876" s="174">
        <v>3000</v>
      </c>
      <c r="R2876" s="175">
        <v>0.04</v>
      </c>
      <c r="S2876" s="176">
        <v>120</v>
      </c>
      <c r="T2876" s="164">
        <v>187560</v>
      </c>
      <c r="U2876" s="164">
        <v>65646</v>
      </c>
      <c r="V2876" s="164">
        <v>0.35</v>
      </c>
      <c r="W2876" s="164">
        <v>46890</v>
      </c>
      <c r="X2876" s="160">
        <v>0.25</v>
      </c>
      <c r="Y2876" s="164">
        <v>23445</v>
      </c>
      <c r="Z2876" s="177">
        <v>0.125</v>
      </c>
      <c r="AA2876" s="164">
        <v>23445</v>
      </c>
      <c r="AB2876" s="160">
        <v>0.125</v>
      </c>
      <c r="AC2876" s="164">
        <v>75024</v>
      </c>
      <c r="AD2876" s="202">
        <v>0.4</v>
      </c>
      <c r="AE2876" s="147">
        <v>65646</v>
      </c>
      <c r="AF2876" s="203"/>
      <c r="AH2876" s="34" t="s">
        <v>7475</v>
      </c>
    </row>
    <row r="2877" s="114" customFormat="1" ht="72" spans="1:34">
      <c r="A2877" s="37">
        <v>4930</v>
      </c>
      <c r="B2877" s="37" t="s">
        <v>75</v>
      </c>
      <c r="C2877" s="37" t="s">
        <v>7474</v>
      </c>
      <c r="D2877" s="13" t="s">
        <v>76</v>
      </c>
      <c r="E2877" s="163" t="s">
        <v>7475</v>
      </c>
      <c r="F2877" s="163"/>
      <c r="G2877" s="34" t="s">
        <v>7477</v>
      </c>
      <c r="H2877" s="166" t="s">
        <v>7482</v>
      </c>
      <c r="I2877" s="163" t="s">
        <v>7479</v>
      </c>
      <c r="J2877" s="163" t="s">
        <v>7479</v>
      </c>
      <c r="K2877" s="163" t="s">
        <v>7480</v>
      </c>
      <c r="L2877" s="163" t="s">
        <v>7481</v>
      </c>
      <c r="M2877" s="167">
        <v>45888</v>
      </c>
      <c r="N2877" s="167">
        <v>45893</v>
      </c>
      <c r="O2877" s="167">
        <v>46257.9999884259</v>
      </c>
      <c r="P2877" s="163">
        <v>1468</v>
      </c>
      <c r="Q2877" s="174">
        <v>3000</v>
      </c>
      <c r="R2877" s="175">
        <v>0.04</v>
      </c>
      <c r="S2877" s="176">
        <v>120</v>
      </c>
      <c r="T2877" s="164">
        <v>176160</v>
      </c>
      <c r="U2877" s="164">
        <v>61656</v>
      </c>
      <c r="V2877" s="164">
        <v>0.35</v>
      </c>
      <c r="W2877" s="164">
        <v>44040</v>
      </c>
      <c r="X2877" s="160">
        <v>0.25</v>
      </c>
      <c r="Y2877" s="164">
        <v>22020</v>
      </c>
      <c r="Z2877" s="177">
        <v>0.125</v>
      </c>
      <c r="AA2877" s="164">
        <v>22020</v>
      </c>
      <c r="AB2877" s="160">
        <v>0.125</v>
      </c>
      <c r="AC2877" s="164">
        <v>70464</v>
      </c>
      <c r="AD2877" s="202">
        <v>0.4</v>
      </c>
      <c r="AE2877" s="147">
        <v>61656</v>
      </c>
      <c r="AF2877" s="182"/>
      <c r="AH2877" s="34" t="s">
        <v>7475</v>
      </c>
    </row>
    <row r="2878" s="114" customFormat="1" ht="36" spans="1:34">
      <c r="A2878" s="37">
        <v>4931</v>
      </c>
      <c r="B2878" s="37" t="s">
        <v>75</v>
      </c>
      <c r="C2878" s="37" t="s">
        <v>7483</v>
      </c>
      <c r="D2878" s="13" t="s">
        <v>76</v>
      </c>
      <c r="E2878" s="163" t="s">
        <v>7484</v>
      </c>
      <c r="F2878" s="163" t="s">
        <v>7475</v>
      </c>
      <c r="G2878" s="34" t="s">
        <v>2119</v>
      </c>
      <c r="H2878" s="166" t="s">
        <v>7485</v>
      </c>
      <c r="I2878" s="163" t="s">
        <v>7486</v>
      </c>
      <c r="J2878" s="163" t="s">
        <v>7486</v>
      </c>
      <c r="K2878" s="163" t="s">
        <v>7487</v>
      </c>
      <c r="L2878" s="163" t="s">
        <v>7487</v>
      </c>
      <c r="M2878" s="162">
        <v>45714</v>
      </c>
      <c r="N2878" s="162">
        <v>45716</v>
      </c>
      <c r="O2878" s="162">
        <v>46080</v>
      </c>
      <c r="P2878" s="163">
        <v>300</v>
      </c>
      <c r="Q2878" s="174">
        <v>3000</v>
      </c>
      <c r="R2878" s="175">
        <v>0.04</v>
      </c>
      <c r="S2878" s="176">
        <v>120</v>
      </c>
      <c r="T2878" s="164">
        <v>36000</v>
      </c>
      <c r="U2878" s="164">
        <v>12600</v>
      </c>
      <c r="V2878" s="171">
        <v>0.35</v>
      </c>
      <c r="W2878" s="164">
        <v>9000</v>
      </c>
      <c r="X2878" s="160">
        <v>0.25</v>
      </c>
      <c r="Y2878" s="164">
        <v>4500</v>
      </c>
      <c r="Z2878" s="177">
        <v>0.125</v>
      </c>
      <c r="AA2878" s="164">
        <v>4500</v>
      </c>
      <c r="AB2878" s="160">
        <v>0.125</v>
      </c>
      <c r="AC2878" s="164">
        <v>14400</v>
      </c>
      <c r="AD2878" s="202">
        <v>0.4</v>
      </c>
      <c r="AE2878" s="147">
        <v>12600</v>
      </c>
      <c r="AF2878" s="235"/>
      <c r="AH2878" s="34" t="s">
        <v>7475</v>
      </c>
    </row>
    <row r="2879" s="114" customFormat="1" ht="60" spans="1:34">
      <c r="A2879" s="37">
        <v>4932</v>
      </c>
      <c r="B2879" s="37" t="s">
        <v>75</v>
      </c>
      <c r="C2879" s="37" t="s">
        <v>7474</v>
      </c>
      <c r="D2879" s="34" t="s">
        <v>7488</v>
      </c>
      <c r="E2879" s="34" t="s">
        <v>7488</v>
      </c>
      <c r="F2879" s="163"/>
      <c r="G2879" s="34" t="s">
        <v>7477</v>
      </c>
      <c r="H2879" s="166" t="s">
        <v>7489</v>
      </c>
      <c r="I2879" s="163" t="s">
        <v>7490</v>
      </c>
      <c r="J2879" s="163" t="s">
        <v>7490</v>
      </c>
      <c r="K2879" s="163" t="s">
        <v>7491</v>
      </c>
      <c r="L2879" s="163" t="s">
        <v>7492</v>
      </c>
      <c r="M2879" s="167">
        <v>45994.6995717593</v>
      </c>
      <c r="N2879" s="167">
        <v>45995</v>
      </c>
      <c r="O2879" s="167">
        <v>46359.9999884259</v>
      </c>
      <c r="P2879" s="163">
        <v>518</v>
      </c>
      <c r="Q2879" s="174">
        <v>10000</v>
      </c>
      <c r="R2879" s="175">
        <v>0.05</v>
      </c>
      <c r="S2879" s="176">
        <v>500</v>
      </c>
      <c r="T2879" s="164">
        <v>259000</v>
      </c>
      <c r="U2879" s="164">
        <v>90650</v>
      </c>
      <c r="V2879" s="164">
        <v>0.35</v>
      </c>
      <c r="W2879" s="164">
        <v>64750</v>
      </c>
      <c r="X2879" s="160">
        <v>0.25</v>
      </c>
      <c r="Y2879" s="164">
        <v>32375</v>
      </c>
      <c r="Z2879" s="177">
        <v>0.125</v>
      </c>
      <c r="AA2879" s="164">
        <v>32375</v>
      </c>
      <c r="AB2879" s="160">
        <v>0.125</v>
      </c>
      <c r="AC2879" s="164">
        <v>103600</v>
      </c>
      <c r="AD2879" s="202">
        <v>0.4</v>
      </c>
      <c r="AE2879" s="147">
        <v>90650</v>
      </c>
      <c r="AF2879" s="182"/>
      <c r="AH2879" s="34" t="s">
        <v>7488</v>
      </c>
    </row>
    <row r="2880" s="114" customFormat="1" ht="60" spans="1:34">
      <c r="A2880" s="37">
        <v>4933</v>
      </c>
      <c r="B2880" s="37" t="s">
        <v>75</v>
      </c>
      <c r="C2880" s="37" t="s">
        <v>7474</v>
      </c>
      <c r="D2880" s="34" t="s">
        <v>91</v>
      </c>
      <c r="E2880" s="34" t="s">
        <v>7493</v>
      </c>
      <c r="F2880" s="163" t="s">
        <v>91</v>
      </c>
      <c r="G2880" s="34" t="s">
        <v>7477</v>
      </c>
      <c r="H2880" s="166" t="s">
        <v>7494</v>
      </c>
      <c r="I2880" s="163" t="s">
        <v>7495</v>
      </c>
      <c r="J2880" s="163" t="s">
        <v>7495</v>
      </c>
      <c r="K2880" s="163" t="s">
        <v>7496</v>
      </c>
      <c r="L2880" s="163" t="s">
        <v>7497</v>
      </c>
      <c r="M2880" s="167">
        <v>45670.8439351852</v>
      </c>
      <c r="N2880" s="167">
        <v>45671</v>
      </c>
      <c r="O2880" s="167">
        <v>46035.9999884259</v>
      </c>
      <c r="P2880" s="163">
        <v>136</v>
      </c>
      <c r="Q2880" s="174">
        <v>1000</v>
      </c>
      <c r="R2880" s="175">
        <v>0.05</v>
      </c>
      <c r="S2880" s="176">
        <v>50</v>
      </c>
      <c r="T2880" s="164">
        <v>6800</v>
      </c>
      <c r="U2880" s="164">
        <v>2380</v>
      </c>
      <c r="V2880" s="164">
        <v>0.35</v>
      </c>
      <c r="W2880" s="164">
        <v>1700</v>
      </c>
      <c r="X2880" s="160">
        <v>0.25</v>
      </c>
      <c r="Y2880" s="164">
        <v>850</v>
      </c>
      <c r="Z2880" s="177">
        <v>0.125</v>
      </c>
      <c r="AA2880" s="164">
        <v>850</v>
      </c>
      <c r="AB2880" s="160">
        <v>0.125</v>
      </c>
      <c r="AC2880" s="164">
        <v>2720</v>
      </c>
      <c r="AD2880" s="202">
        <v>0.4</v>
      </c>
      <c r="AE2880" s="147">
        <v>2380</v>
      </c>
      <c r="AF2880" s="182"/>
      <c r="AH2880" s="34" t="s">
        <v>91</v>
      </c>
    </row>
    <row r="2881" s="114" customFormat="1" ht="48" spans="1:34">
      <c r="A2881" s="37">
        <v>4934</v>
      </c>
      <c r="B2881" s="37" t="s">
        <v>75</v>
      </c>
      <c r="C2881" s="37" t="s">
        <v>7474</v>
      </c>
      <c r="D2881" s="34" t="s">
        <v>91</v>
      </c>
      <c r="E2881" s="34" t="s">
        <v>7493</v>
      </c>
      <c r="F2881" s="163" t="s">
        <v>91</v>
      </c>
      <c r="G2881" s="34" t="s">
        <v>7477</v>
      </c>
      <c r="H2881" s="166" t="s">
        <v>7498</v>
      </c>
      <c r="I2881" s="163" t="s">
        <v>7499</v>
      </c>
      <c r="J2881" s="163" t="s">
        <v>7499</v>
      </c>
      <c r="K2881" s="163" t="s">
        <v>7500</v>
      </c>
      <c r="L2881" s="163" t="s">
        <v>7501</v>
      </c>
      <c r="M2881" s="167">
        <v>45965.842037037</v>
      </c>
      <c r="N2881" s="167">
        <v>45966</v>
      </c>
      <c r="O2881" s="167">
        <v>46330.9999884259</v>
      </c>
      <c r="P2881" s="163">
        <v>612</v>
      </c>
      <c r="Q2881" s="174">
        <v>1000</v>
      </c>
      <c r="R2881" s="175">
        <v>0.05</v>
      </c>
      <c r="S2881" s="176">
        <v>50</v>
      </c>
      <c r="T2881" s="164">
        <v>30600</v>
      </c>
      <c r="U2881" s="164">
        <v>10710</v>
      </c>
      <c r="V2881" s="164">
        <v>0.35</v>
      </c>
      <c r="W2881" s="164">
        <v>7650</v>
      </c>
      <c r="X2881" s="160">
        <v>0.25</v>
      </c>
      <c r="Y2881" s="164">
        <v>3825</v>
      </c>
      <c r="Z2881" s="177">
        <v>0.125</v>
      </c>
      <c r="AA2881" s="164">
        <v>3825</v>
      </c>
      <c r="AB2881" s="160">
        <v>0.125</v>
      </c>
      <c r="AC2881" s="164">
        <v>12240</v>
      </c>
      <c r="AD2881" s="202">
        <v>0.4</v>
      </c>
      <c r="AE2881" s="147">
        <v>10710</v>
      </c>
      <c r="AF2881" s="182"/>
      <c r="AH2881" s="34" t="s">
        <v>91</v>
      </c>
    </row>
    <row r="2882" s="114" customFormat="1" ht="60" spans="1:34">
      <c r="A2882" s="37">
        <v>4935</v>
      </c>
      <c r="B2882" s="37" t="s">
        <v>75</v>
      </c>
      <c r="C2882" s="37" t="s">
        <v>7474</v>
      </c>
      <c r="D2882" s="34" t="s">
        <v>7445</v>
      </c>
      <c r="E2882" s="34" t="s">
        <v>7502</v>
      </c>
      <c r="F2882" s="34" t="s">
        <v>7445</v>
      </c>
      <c r="G2882" s="34" t="s">
        <v>7477</v>
      </c>
      <c r="H2882" s="166" t="s">
        <v>7503</v>
      </c>
      <c r="I2882" s="163" t="s">
        <v>7504</v>
      </c>
      <c r="J2882" s="163" t="s">
        <v>7504</v>
      </c>
      <c r="K2882" s="163" t="s">
        <v>7505</v>
      </c>
      <c r="L2882" s="163" t="s">
        <v>7506</v>
      </c>
      <c r="M2882" s="167">
        <v>46021</v>
      </c>
      <c r="N2882" s="167">
        <v>46022</v>
      </c>
      <c r="O2882" s="167">
        <v>46386.9999884259</v>
      </c>
      <c r="P2882" s="163">
        <v>10080000</v>
      </c>
      <c r="Q2882" s="174">
        <v>10</v>
      </c>
      <c r="R2882" s="175">
        <v>0.04</v>
      </c>
      <c r="S2882" s="176">
        <v>0.4</v>
      </c>
      <c r="T2882" s="164">
        <v>4032000</v>
      </c>
      <c r="U2882" s="164">
        <v>1411200</v>
      </c>
      <c r="V2882" s="164">
        <v>0.35</v>
      </c>
      <c r="W2882" s="164">
        <v>1008000</v>
      </c>
      <c r="X2882" s="160">
        <v>0.25</v>
      </c>
      <c r="Y2882" s="164">
        <v>504000</v>
      </c>
      <c r="Z2882" s="177">
        <v>0.125</v>
      </c>
      <c r="AA2882" s="164">
        <v>504000</v>
      </c>
      <c r="AB2882" s="160">
        <v>0.125</v>
      </c>
      <c r="AC2882" s="164">
        <v>1612800</v>
      </c>
      <c r="AD2882" s="202">
        <v>0.4</v>
      </c>
      <c r="AE2882" s="147">
        <v>1411200</v>
      </c>
      <c r="AF2882" s="182"/>
      <c r="AH2882" s="34" t="s">
        <v>7445</v>
      </c>
    </row>
    <row r="2883" s="114" customFormat="1" ht="60" spans="1:34">
      <c r="A2883" s="37">
        <v>4936</v>
      </c>
      <c r="B2883" s="37" t="s">
        <v>75</v>
      </c>
      <c r="C2883" s="37" t="s">
        <v>7507</v>
      </c>
      <c r="D2883" s="34" t="s">
        <v>7445</v>
      </c>
      <c r="E2883" s="163" t="s">
        <v>7502</v>
      </c>
      <c r="F2883" s="163" t="s">
        <v>7445</v>
      </c>
      <c r="G2883" s="34" t="s">
        <v>118</v>
      </c>
      <c r="H2883" s="166" t="s">
        <v>7508</v>
      </c>
      <c r="I2883" s="163" t="s">
        <v>7509</v>
      </c>
      <c r="J2883" s="163" t="s">
        <v>7509</v>
      </c>
      <c r="K2883" s="163" t="s">
        <v>7510</v>
      </c>
      <c r="L2883" s="163" t="s">
        <v>7511</v>
      </c>
      <c r="M2883" s="162">
        <v>45930</v>
      </c>
      <c r="N2883" s="162">
        <v>45930</v>
      </c>
      <c r="O2883" s="162">
        <v>46295</v>
      </c>
      <c r="P2883" s="163">
        <v>1800000</v>
      </c>
      <c r="Q2883" s="174">
        <v>10</v>
      </c>
      <c r="R2883" s="175">
        <v>0.04</v>
      </c>
      <c r="S2883" s="176">
        <v>0.4</v>
      </c>
      <c r="T2883" s="164">
        <v>720000</v>
      </c>
      <c r="U2883" s="164">
        <v>252000</v>
      </c>
      <c r="V2883" s="171">
        <v>0.35</v>
      </c>
      <c r="W2883" s="164">
        <v>180000</v>
      </c>
      <c r="X2883" s="160">
        <v>0.25</v>
      </c>
      <c r="Y2883" s="164">
        <v>90000</v>
      </c>
      <c r="Z2883" s="177">
        <v>0.125</v>
      </c>
      <c r="AA2883" s="164">
        <v>90000</v>
      </c>
      <c r="AB2883" s="160">
        <v>0.125</v>
      </c>
      <c r="AC2883" s="164">
        <v>288000</v>
      </c>
      <c r="AD2883" s="202">
        <v>0.4</v>
      </c>
      <c r="AE2883" s="147">
        <v>252000</v>
      </c>
      <c r="AF2883" s="235"/>
      <c r="AH2883" s="34" t="s">
        <v>7445</v>
      </c>
    </row>
    <row r="2884" s="114" customFormat="1" ht="60" spans="1:34">
      <c r="A2884" s="37">
        <v>4937</v>
      </c>
      <c r="B2884" s="37" t="s">
        <v>75</v>
      </c>
      <c r="C2884" s="37" t="s">
        <v>7474</v>
      </c>
      <c r="D2884" s="34" t="s">
        <v>45</v>
      </c>
      <c r="E2884" s="34" t="s">
        <v>7502</v>
      </c>
      <c r="F2884" s="34" t="s">
        <v>45</v>
      </c>
      <c r="G2884" s="34" t="s">
        <v>7477</v>
      </c>
      <c r="H2884" s="166" t="s">
        <v>7512</v>
      </c>
      <c r="I2884" s="163" t="s">
        <v>7504</v>
      </c>
      <c r="J2884" s="163" t="s">
        <v>7504</v>
      </c>
      <c r="K2884" s="163" t="s">
        <v>7505</v>
      </c>
      <c r="L2884" s="163" t="s">
        <v>7506</v>
      </c>
      <c r="M2884" s="167">
        <v>46021</v>
      </c>
      <c r="N2884" s="167">
        <v>46022</v>
      </c>
      <c r="O2884" s="167">
        <v>46386.9999884259</v>
      </c>
      <c r="P2884" s="163">
        <v>840000</v>
      </c>
      <c r="Q2884" s="174">
        <v>55</v>
      </c>
      <c r="R2884" s="175">
        <v>0.04</v>
      </c>
      <c r="S2884" s="176">
        <v>2.2</v>
      </c>
      <c r="T2884" s="164">
        <v>1848000</v>
      </c>
      <c r="U2884" s="164">
        <v>646800</v>
      </c>
      <c r="V2884" s="164">
        <v>0.35</v>
      </c>
      <c r="W2884" s="164">
        <v>462000</v>
      </c>
      <c r="X2884" s="160">
        <v>0.25</v>
      </c>
      <c r="Y2884" s="164">
        <v>231000</v>
      </c>
      <c r="Z2884" s="177">
        <v>0.125</v>
      </c>
      <c r="AA2884" s="164">
        <v>231000</v>
      </c>
      <c r="AB2884" s="160">
        <v>0.125</v>
      </c>
      <c r="AC2884" s="164">
        <v>739200</v>
      </c>
      <c r="AD2884" s="202">
        <v>0.4</v>
      </c>
      <c r="AE2884" s="147">
        <v>646800</v>
      </c>
      <c r="AF2884" s="182"/>
      <c r="AH2884" s="34" t="s">
        <v>45</v>
      </c>
    </row>
    <row r="2885" s="114" customFormat="1" ht="60" spans="1:34">
      <c r="A2885" s="37">
        <v>4938</v>
      </c>
      <c r="B2885" s="37" t="s">
        <v>75</v>
      </c>
      <c r="C2885" s="37" t="s">
        <v>7507</v>
      </c>
      <c r="D2885" s="34" t="s">
        <v>45</v>
      </c>
      <c r="E2885" s="163" t="s">
        <v>7502</v>
      </c>
      <c r="F2885" s="163" t="s">
        <v>45</v>
      </c>
      <c r="G2885" s="34" t="s">
        <v>118</v>
      </c>
      <c r="H2885" s="166" t="s">
        <v>7513</v>
      </c>
      <c r="I2885" s="163" t="s">
        <v>7509</v>
      </c>
      <c r="J2885" s="163" t="s">
        <v>7509</v>
      </c>
      <c r="K2885" s="163" t="s">
        <v>7510</v>
      </c>
      <c r="L2885" s="163" t="s">
        <v>7511</v>
      </c>
      <c r="M2885" s="162">
        <v>45930</v>
      </c>
      <c r="N2885" s="162">
        <v>45930</v>
      </c>
      <c r="O2885" s="162">
        <v>46295</v>
      </c>
      <c r="P2885" s="163">
        <v>150000</v>
      </c>
      <c r="Q2885" s="174">
        <v>55</v>
      </c>
      <c r="R2885" s="175">
        <v>0.04</v>
      </c>
      <c r="S2885" s="176">
        <v>2.2</v>
      </c>
      <c r="T2885" s="164">
        <v>330000</v>
      </c>
      <c r="U2885" s="164">
        <v>115500</v>
      </c>
      <c r="V2885" s="171">
        <v>0.35</v>
      </c>
      <c r="W2885" s="164">
        <v>82500</v>
      </c>
      <c r="X2885" s="160">
        <v>0.25</v>
      </c>
      <c r="Y2885" s="164">
        <v>41250</v>
      </c>
      <c r="Z2885" s="177">
        <v>0.125</v>
      </c>
      <c r="AA2885" s="164">
        <v>41250</v>
      </c>
      <c r="AB2885" s="160">
        <v>0.125</v>
      </c>
      <c r="AC2885" s="164">
        <v>132000</v>
      </c>
      <c r="AD2885" s="202">
        <v>0.4</v>
      </c>
      <c r="AE2885" s="147">
        <v>115500</v>
      </c>
      <c r="AF2885" s="235"/>
      <c r="AH2885" s="34" t="s">
        <v>45</v>
      </c>
    </row>
    <row r="2886" s="114" customFormat="1" ht="60" spans="1:34">
      <c r="A2886" s="37">
        <v>4939</v>
      </c>
      <c r="B2886" s="37" t="s">
        <v>75</v>
      </c>
      <c r="C2886" s="37" t="s">
        <v>7483</v>
      </c>
      <c r="D2886" s="34" t="s">
        <v>45</v>
      </c>
      <c r="E2886" s="163" t="s">
        <v>7502</v>
      </c>
      <c r="F2886" s="163" t="s">
        <v>45</v>
      </c>
      <c r="G2886" s="34" t="s">
        <v>2119</v>
      </c>
      <c r="H2886" s="166" t="s">
        <v>7514</v>
      </c>
      <c r="I2886" s="163" t="s">
        <v>7515</v>
      </c>
      <c r="J2886" s="163" t="s">
        <v>7515</v>
      </c>
      <c r="K2886" s="163" t="s">
        <v>7516</v>
      </c>
      <c r="L2886" s="163" t="s">
        <v>7517</v>
      </c>
      <c r="M2886" s="162">
        <v>45917</v>
      </c>
      <c r="N2886" s="162">
        <v>45918</v>
      </c>
      <c r="O2886" s="162">
        <v>46282</v>
      </c>
      <c r="P2886" s="163">
        <v>26496</v>
      </c>
      <c r="Q2886" s="174">
        <v>55</v>
      </c>
      <c r="R2886" s="175">
        <v>0.04</v>
      </c>
      <c r="S2886" s="176">
        <v>2.2</v>
      </c>
      <c r="T2886" s="164">
        <v>58291.2</v>
      </c>
      <c r="U2886" s="164">
        <v>20401.92</v>
      </c>
      <c r="V2886" s="171">
        <v>0.35</v>
      </c>
      <c r="W2886" s="164">
        <v>14572.8</v>
      </c>
      <c r="X2886" s="160">
        <v>0.25</v>
      </c>
      <c r="Y2886" s="164">
        <v>7286.4</v>
      </c>
      <c r="Z2886" s="177">
        <v>0.125</v>
      </c>
      <c r="AA2886" s="164">
        <v>7286.4</v>
      </c>
      <c r="AB2886" s="160">
        <v>0.125</v>
      </c>
      <c r="AC2886" s="164">
        <v>23316.48</v>
      </c>
      <c r="AD2886" s="202">
        <v>0.4</v>
      </c>
      <c r="AE2886" s="147">
        <v>20401.92</v>
      </c>
      <c r="AF2886" s="235"/>
      <c r="AH2886" s="34" t="s">
        <v>45</v>
      </c>
    </row>
    <row r="2887" s="114" customFormat="1" ht="60" spans="1:34">
      <c r="A2887" s="37">
        <v>4940</v>
      </c>
      <c r="B2887" s="37" t="s">
        <v>75</v>
      </c>
      <c r="C2887" s="37" t="s">
        <v>7518</v>
      </c>
      <c r="D2887" s="34" t="s">
        <v>7519</v>
      </c>
      <c r="E2887" s="163" t="s">
        <v>7519</v>
      </c>
      <c r="F2887" s="163" t="s">
        <v>7519</v>
      </c>
      <c r="G2887" s="34" t="s">
        <v>114</v>
      </c>
      <c r="H2887" s="166" t="s">
        <v>7520</v>
      </c>
      <c r="I2887" s="163" t="s">
        <v>7521</v>
      </c>
      <c r="J2887" s="163" t="s">
        <v>7521</v>
      </c>
      <c r="K2887" s="163" t="s">
        <v>7522</v>
      </c>
      <c r="L2887" s="163" t="s">
        <v>7523</v>
      </c>
      <c r="M2887" s="162">
        <v>45663</v>
      </c>
      <c r="N2887" s="162">
        <v>45680</v>
      </c>
      <c r="O2887" s="162">
        <v>46044</v>
      </c>
      <c r="P2887" s="163">
        <v>140000</v>
      </c>
      <c r="Q2887" s="174">
        <v>55</v>
      </c>
      <c r="R2887" s="175">
        <v>0.04</v>
      </c>
      <c r="S2887" s="176">
        <v>2.2</v>
      </c>
      <c r="T2887" s="164">
        <v>308000</v>
      </c>
      <c r="U2887" s="164">
        <v>107800</v>
      </c>
      <c r="V2887" s="171">
        <v>0.35</v>
      </c>
      <c r="W2887" s="164">
        <v>77000</v>
      </c>
      <c r="X2887" s="160">
        <v>0.25</v>
      </c>
      <c r="Y2887" s="164">
        <v>38500</v>
      </c>
      <c r="Z2887" s="177">
        <v>0.125</v>
      </c>
      <c r="AA2887" s="164">
        <v>38500</v>
      </c>
      <c r="AB2887" s="160">
        <v>0.125</v>
      </c>
      <c r="AC2887" s="164">
        <v>123200</v>
      </c>
      <c r="AD2887" s="202">
        <v>0.4</v>
      </c>
      <c r="AE2887" s="147">
        <v>107800</v>
      </c>
      <c r="AF2887" s="235"/>
      <c r="AH2887" s="34" t="s">
        <v>7519</v>
      </c>
    </row>
    <row r="2888" s="114" customFormat="1" ht="72" spans="1:34">
      <c r="A2888" s="37">
        <v>4941</v>
      </c>
      <c r="B2888" s="37" t="s">
        <v>75</v>
      </c>
      <c r="C2888" s="37" t="s">
        <v>7507</v>
      </c>
      <c r="D2888" s="34" t="s">
        <v>7524</v>
      </c>
      <c r="E2888" s="163" t="s">
        <v>7525</v>
      </c>
      <c r="F2888" s="163" t="s">
        <v>7524</v>
      </c>
      <c r="G2888" s="34" t="s">
        <v>118</v>
      </c>
      <c r="H2888" s="166" t="s">
        <v>7526</v>
      </c>
      <c r="I2888" s="163" t="s">
        <v>7527</v>
      </c>
      <c r="J2888" s="163" t="s">
        <v>7527</v>
      </c>
      <c r="K2888" s="163" t="s">
        <v>7528</v>
      </c>
      <c r="L2888" s="163" t="s">
        <v>7529</v>
      </c>
      <c r="M2888" s="162">
        <v>45890</v>
      </c>
      <c r="N2888" s="162">
        <v>45891</v>
      </c>
      <c r="O2888" s="162">
        <v>46255</v>
      </c>
      <c r="P2888" s="163">
        <v>8200</v>
      </c>
      <c r="Q2888" s="174">
        <v>180</v>
      </c>
      <c r="R2888" s="175">
        <v>0.04</v>
      </c>
      <c r="S2888" s="176">
        <v>7.2</v>
      </c>
      <c r="T2888" s="164">
        <v>59040</v>
      </c>
      <c r="U2888" s="164">
        <v>20664</v>
      </c>
      <c r="V2888" s="171">
        <v>0.35</v>
      </c>
      <c r="W2888" s="164">
        <v>14760</v>
      </c>
      <c r="X2888" s="160">
        <v>0.25</v>
      </c>
      <c r="Y2888" s="164">
        <v>7380</v>
      </c>
      <c r="Z2888" s="177">
        <v>0.125</v>
      </c>
      <c r="AA2888" s="164">
        <v>7380</v>
      </c>
      <c r="AB2888" s="160">
        <v>0.125</v>
      </c>
      <c r="AC2888" s="164">
        <v>23616</v>
      </c>
      <c r="AD2888" s="202">
        <v>0.4</v>
      </c>
      <c r="AE2888" s="147">
        <v>20664</v>
      </c>
      <c r="AF2888" s="235"/>
      <c r="AH2888" s="34" t="s">
        <v>7524</v>
      </c>
    </row>
    <row r="2889" s="114" customFormat="1" ht="48" spans="1:34">
      <c r="A2889" s="37">
        <v>4942</v>
      </c>
      <c r="B2889" s="37" t="s">
        <v>75</v>
      </c>
      <c r="C2889" s="37" t="s">
        <v>7518</v>
      </c>
      <c r="D2889" s="34" t="s">
        <v>7524</v>
      </c>
      <c r="E2889" s="163" t="s">
        <v>7524</v>
      </c>
      <c r="F2889" s="163" t="s">
        <v>7524</v>
      </c>
      <c r="G2889" s="34" t="s">
        <v>114</v>
      </c>
      <c r="H2889" s="166" t="s">
        <v>7530</v>
      </c>
      <c r="I2889" s="163" t="s">
        <v>7531</v>
      </c>
      <c r="J2889" s="163" t="s">
        <v>7531</v>
      </c>
      <c r="K2889" s="163" t="s">
        <v>7532</v>
      </c>
      <c r="L2889" s="163" t="s">
        <v>7533</v>
      </c>
      <c r="M2889" s="162">
        <v>45659</v>
      </c>
      <c r="N2889" s="162">
        <v>45664</v>
      </c>
      <c r="O2889" s="162">
        <v>46028</v>
      </c>
      <c r="P2889" s="163">
        <v>9500</v>
      </c>
      <c r="Q2889" s="174">
        <v>180</v>
      </c>
      <c r="R2889" s="175">
        <v>0.04</v>
      </c>
      <c r="S2889" s="176">
        <v>7.2</v>
      </c>
      <c r="T2889" s="164">
        <v>68400</v>
      </c>
      <c r="U2889" s="164">
        <v>23940</v>
      </c>
      <c r="V2889" s="171">
        <v>0.35</v>
      </c>
      <c r="W2889" s="164">
        <v>17100</v>
      </c>
      <c r="X2889" s="160">
        <v>0.25</v>
      </c>
      <c r="Y2889" s="164">
        <v>8550</v>
      </c>
      <c r="Z2889" s="177">
        <v>0.125</v>
      </c>
      <c r="AA2889" s="164">
        <v>8550</v>
      </c>
      <c r="AB2889" s="160">
        <v>0.125</v>
      </c>
      <c r="AC2889" s="164">
        <v>27360</v>
      </c>
      <c r="AD2889" s="202">
        <v>0.4</v>
      </c>
      <c r="AE2889" s="147">
        <v>23940</v>
      </c>
      <c r="AF2889" s="235"/>
      <c r="AH2889" s="34" t="s">
        <v>7524</v>
      </c>
    </row>
    <row r="2890" s="114" customFormat="1" ht="36" spans="1:34">
      <c r="A2890" s="37">
        <v>4943</v>
      </c>
      <c r="B2890" s="37" t="s">
        <v>75</v>
      </c>
      <c r="C2890" s="37" t="s">
        <v>7518</v>
      </c>
      <c r="D2890" s="34" t="s">
        <v>7524</v>
      </c>
      <c r="E2890" s="163" t="s">
        <v>7524</v>
      </c>
      <c r="F2890" s="163" t="s">
        <v>7524</v>
      </c>
      <c r="G2890" s="34" t="s">
        <v>114</v>
      </c>
      <c r="H2890" s="166" t="s">
        <v>7534</v>
      </c>
      <c r="I2890" s="163" t="s">
        <v>7535</v>
      </c>
      <c r="J2890" s="163" t="s">
        <v>7535</v>
      </c>
      <c r="K2890" s="163" t="s">
        <v>7536</v>
      </c>
      <c r="L2890" s="163" t="s">
        <v>7536</v>
      </c>
      <c r="M2890" s="162">
        <v>45659</v>
      </c>
      <c r="N2890" s="162">
        <v>45664</v>
      </c>
      <c r="O2890" s="162">
        <v>46028</v>
      </c>
      <c r="P2890" s="163">
        <v>6600</v>
      </c>
      <c r="Q2890" s="174">
        <v>180</v>
      </c>
      <c r="R2890" s="175">
        <v>0.04</v>
      </c>
      <c r="S2890" s="176">
        <v>7.2</v>
      </c>
      <c r="T2890" s="164">
        <v>47520</v>
      </c>
      <c r="U2890" s="164">
        <v>16632</v>
      </c>
      <c r="V2890" s="171">
        <v>0.35</v>
      </c>
      <c r="W2890" s="164">
        <v>11880</v>
      </c>
      <c r="X2890" s="160">
        <v>0.25</v>
      </c>
      <c r="Y2890" s="164">
        <v>5940</v>
      </c>
      <c r="Z2890" s="177">
        <v>0.125</v>
      </c>
      <c r="AA2890" s="164">
        <v>5940</v>
      </c>
      <c r="AB2890" s="160">
        <v>0.125</v>
      </c>
      <c r="AC2890" s="164">
        <v>19008</v>
      </c>
      <c r="AD2890" s="202">
        <v>0.4</v>
      </c>
      <c r="AE2890" s="147">
        <v>16632</v>
      </c>
      <c r="AF2890" s="235"/>
      <c r="AH2890" s="34" t="s">
        <v>7524</v>
      </c>
    </row>
    <row r="2891" s="114" customFormat="1" ht="36" spans="1:34">
      <c r="A2891" s="37">
        <v>4944</v>
      </c>
      <c r="B2891" s="37" t="s">
        <v>75</v>
      </c>
      <c r="C2891" s="37" t="s">
        <v>7518</v>
      </c>
      <c r="D2891" s="34" t="s">
        <v>7524</v>
      </c>
      <c r="E2891" s="163" t="s">
        <v>7524</v>
      </c>
      <c r="F2891" s="163" t="s">
        <v>7524</v>
      </c>
      <c r="G2891" s="34" t="s">
        <v>114</v>
      </c>
      <c r="H2891" s="166" t="s">
        <v>7537</v>
      </c>
      <c r="I2891" s="163" t="s">
        <v>7538</v>
      </c>
      <c r="J2891" s="163" t="s">
        <v>7538</v>
      </c>
      <c r="K2891" s="163" t="s">
        <v>7539</v>
      </c>
      <c r="L2891" s="163" t="s">
        <v>7540</v>
      </c>
      <c r="M2891" s="162">
        <v>45667</v>
      </c>
      <c r="N2891" s="162">
        <v>45673</v>
      </c>
      <c r="O2891" s="162">
        <v>46037</v>
      </c>
      <c r="P2891" s="163">
        <v>5005</v>
      </c>
      <c r="Q2891" s="174">
        <v>180</v>
      </c>
      <c r="R2891" s="175">
        <v>0.04</v>
      </c>
      <c r="S2891" s="176">
        <v>7.2</v>
      </c>
      <c r="T2891" s="164">
        <v>36036</v>
      </c>
      <c r="U2891" s="164">
        <v>12612.6</v>
      </c>
      <c r="V2891" s="171">
        <v>0.35</v>
      </c>
      <c r="W2891" s="164">
        <v>9009</v>
      </c>
      <c r="X2891" s="160">
        <v>0.25</v>
      </c>
      <c r="Y2891" s="164">
        <v>4504.5</v>
      </c>
      <c r="Z2891" s="177">
        <v>0.125</v>
      </c>
      <c r="AA2891" s="164">
        <v>4504.5</v>
      </c>
      <c r="AB2891" s="160">
        <v>0.125</v>
      </c>
      <c r="AC2891" s="164">
        <v>14414.4</v>
      </c>
      <c r="AD2891" s="202">
        <v>0.4</v>
      </c>
      <c r="AE2891" s="147">
        <v>12612.6</v>
      </c>
      <c r="AF2891" s="235"/>
      <c r="AH2891" s="34" t="s">
        <v>7524</v>
      </c>
    </row>
    <row r="2892" s="114" customFormat="1" ht="36" spans="1:34">
      <c r="A2892" s="37">
        <v>4945</v>
      </c>
      <c r="B2892" s="37" t="s">
        <v>75</v>
      </c>
      <c r="C2892" s="37" t="s">
        <v>7518</v>
      </c>
      <c r="D2892" s="34" t="s">
        <v>7524</v>
      </c>
      <c r="E2892" s="163" t="s">
        <v>7524</v>
      </c>
      <c r="F2892" s="163" t="s">
        <v>7524</v>
      </c>
      <c r="G2892" s="34" t="s">
        <v>114</v>
      </c>
      <c r="H2892" s="166" t="s">
        <v>7541</v>
      </c>
      <c r="I2892" s="163" t="s">
        <v>7538</v>
      </c>
      <c r="J2892" s="163" t="s">
        <v>7538</v>
      </c>
      <c r="K2892" s="163" t="s">
        <v>7539</v>
      </c>
      <c r="L2892" s="163" t="s">
        <v>7542</v>
      </c>
      <c r="M2892" s="162">
        <v>45671</v>
      </c>
      <c r="N2892" s="162">
        <v>45674</v>
      </c>
      <c r="O2892" s="162">
        <v>46038</v>
      </c>
      <c r="P2892" s="163">
        <v>10015</v>
      </c>
      <c r="Q2892" s="174">
        <v>180</v>
      </c>
      <c r="R2892" s="175">
        <v>0.04</v>
      </c>
      <c r="S2892" s="176">
        <v>7.2</v>
      </c>
      <c r="T2892" s="164">
        <v>72108</v>
      </c>
      <c r="U2892" s="164">
        <v>25237.8</v>
      </c>
      <c r="V2892" s="171">
        <v>0.35</v>
      </c>
      <c r="W2892" s="164">
        <v>18027</v>
      </c>
      <c r="X2892" s="160">
        <v>0.25</v>
      </c>
      <c r="Y2892" s="164">
        <v>9013.5</v>
      </c>
      <c r="Z2892" s="177">
        <v>0.125</v>
      </c>
      <c r="AA2892" s="164">
        <v>9013.5</v>
      </c>
      <c r="AB2892" s="160">
        <v>0.125</v>
      </c>
      <c r="AC2892" s="164">
        <v>28843.2</v>
      </c>
      <c r="AD2892" s="202">
        <v>0.4</v>
      </c>
      <c r="AE2892" s="147">
        <v>25237.8</v>
      </c>
      <c r="AF2892" s="235"/>
      <c r="AH2892" s="34" t="s">
        <v>7524</v>
      </c>
    </row>
    <row r="2893" s="114" customFormat="1" ht="48" spans="1:34">
      <c r="A2893" s="37">
        <v>4946</v>
      </c>
      <c r="B2893" s="37" t="s">
        <v>75</v>
      </c>
      <c r="C2893" s="37" t="s">
        <v>7518</v>
      </c>
      <c r="D2893" s="34" t="s">
        <v>7524</v>
      </c>
      <c r="E2893" s="163" t="s">
        <v>7524</v>
      </c>
      <c r="F2893" s="163" t="s">
        <v>7524</v>
      </c>
      <c r="G2893" s="34" t="s">
        <v>114</v>
      </c>
      <c r="H2893" s="166" t="s">
        <v>7543</v>
      </c>
      <c r="I2893" s="163" t="s">
        <v>7544</v>
      </c>
      <c r="J2893" s="163" t="s">
        <v>7544</v>
      </c>
      <c r="K2893" s="163" t="s">
        <v>7545</v>
      </c>
      <c r="L2893" s="163" t="s">
        <v>7546</v>
      </c>
      <c r="M2893" s="162">
        <v>45670</v>
      </c>
      <c r="N2893" s="162">
        <v>45673</v>
      </c>
      <c r="O2893" s="162">
        <v>46037</v>
      </c>
      <c r="P2893" s="163">
        <v>21500</v>
      </c>
      <c r="Q2893" s="174">
        <v>180</v>
      </c>
      <c r="R2893" s="175">
        <v>0.04</v>
      </c>
      <c r="S2893" s="176">
        <v>7.2</v>
      </c>
      <c r="T2893" s="164">
        <v>154800</v>
      </c>
      <c r="U2893" s="164">
        <v>54180</v>
      </c>
      <c r="V2893" s="171">
        <v>0.35</v>
      </c>
      <c r="W2893" s="164">
        <v>38700</v>
      </c>
      <c r="X2893" s="160">
        <v>0.25</v>
      </c>
      <c r="Y2893" s="164">
        <v>19350</v>
      </c>
      <c r="Z2893" s="177">
        <v>0.125</v>
      </c>
      <c r="AA2893" s="164">
        <v>19350</v>
      </c>
      <c r="AB2893" s="160">
        <v>0.125</v>
      </c>
      <c r="AC2893" s="164">
        <v>61920</v>
      </c>
      <c r="AD2893" s="202">
        <v>0.4</v>
      </c>
      <c r="AE2893" s="147">
        <v>54180</v>
      </c>
      <c r="AF2893" s="235"/>
      <c r="AH2893" s="34" t="s">
        <v>7524</v>
      </c>
    </row>
    <row r="2894" s="114" customFormat="1" ht="36" spans="1:34">
      <c r="A2894" s="37">
        <v>4947</v>
      </c>
      <c r="B2894" s="37" t="s">
        <v>75</v>
      </c>
      <c r="C2894" s="37" t="s">
        <v>7518</v>
      </c>
      <c r="D2894" s="34" t="s">
        <v>7524</v>
      </c>
      <c r="E2894" s="163" t="s">
        <v>7524</v>
      </c>
      <c r="F2894" s="163" t="s">
        <v>7524</v>
      </c>
      <c r="G2894" s="34" t="s">
        <v>114</v>
      </c>
      <c r="H2894" s="166" t="s">
        <v>7547</v>
      </c>
      <c r="I2894" s="163" t="s">
        <v>7548</v>
      </c>
      <c r="J2894" s="163" t="s">
        <v>7548</v>
      </c>
      <c r="K2894" s="163" t="s">
        <v>7549</v>
      </c>
      <c r="L2894" s="163" t="s">
        <v>7549</v>
      </c>
      <c r="M2894" s="162">
        <v>45672</v>
      </c>
      <c r="N2894" s="162">
        <v>45674</v>
      </c>
      <c r="O2894" s="162">
        <v>46038</v>
      </c>
      <c r="P2894" s="163">
        <v>5800</v>
      </c>
      <c r="Q2894" s="174">
        <v>180</v>
      </c>
      <c r="R2894" s="175">
        <v>0.04</v>
      </c>
      <c r="S2894" s="176">
        <v>7.2</v>
      </c>
      <c r="T2894" s="164">
        <v>41760</v>
      </c>
      <c r="U2894" s="164">
        <v>14616</v>
      </c>
      <c r="V2894" s="171">
        <v>0.35</v>
      </c>
      <c r="W2894" s="164">
        <v>10440</v>
      </c>
      <c r="X2894" s="160">
        <v>0.25</v>
      </c>
      <c r="Y2894" s="164">
        <v>5220</v>
      </c>
      <c r="Z2894" s="177">
        <v>0.125</v>
      </c>
      <c r="AA2894" s="164">
        <v>5220</v>
      </c>
      <c r="AB2894" s="160">
        <v>0.125</v>
      </c>
      <c r="AC2894" s="164">
        <v>16704</v>
      </c>
      <c r="AD2894" s="202">
        <v>0.4</v>
      </c>
      <c r="AE2894" s="147">
        <v>14616</v>
      </c>
      <c r="AF2894" s="235"/>
      <c r="AH2894" s="34" t="s">
        <v>7524</v>
      </c>
    </row>
    <row r="2895" s="114" customFormat="1" ht="36" spans="1:34">
      <c r="A2895" s="37">
        <v>4948</v>
      </c>
      <c r="B2895" s="37" t="s">
        <v>75</v>
      </c>
      <c r="C2895" s="37" t="s">
        <v>7518</v>
      </c>
      <c r="D2895" s="34" t="s">
        <v>7524</v>
      </c>
      <c r="E2895" s="163" t="s">
        <v>7524</v>
      </c>
      <c r="F2895" s="163" t="s">
        <v>7524</v>
      </c>
      <c r="G2895" s="34" t="s">
        <v>114</v>
      </c>
      <c r="H2895" s="166" t="s">
        <v>7550</v>
      </c>
      <c r="I2895" s="163" t="s">
        <v>7551</v>
      </c>
      <c r="J2895" s="163" t="s">
        <v>7551</v>
      </c>
      <c r="K2895" s="163" t="s">
        <v>7549</v>
      </c>
      <c r="L2895" s="163" t="s">
        <v>7549</v>
      </c>
      <c r="M2895" s="162">
        <v>45672</v>
      </c>
      <c r="N2895" s="162">
        <v>45674</v>
      </c>
      <c r="O2895" s="162">
        <v>46038</v>
      </c>
      <c r="P2895" s="163">
        <v>17850</v>
      </c>
      <c r="Q2895" s="174">
        <v>180</v>
      </c>
      <c r="R2895" s="175">
        <v>0.04</v>
      </c>
      <c r="S2895" s="176">
        <v>7.2</v>
      </c>
      <c r="T2895" s="164">
        <v>128520</v>
      </c>
      <c r="U2895" s="164">
        <v>44982</v>
      </c>
      <c r="V2895" s="171">
        <v>0.35</v>
      </c>
      <c r="W2895" s="164">
        <v>32130</v>
      </c>
      <c r="X2895" s="160">
        <v>0.25</v>
      </c>
      <c r="Y2895" s="164">
        <v>16065</v>
      </c>
      <c r="Z2895" s="177">
        <v>0.125</v>
      </c>
      <c r="AA2895" s="164">
        <v>16065</v>
      </c>
      <c r="AB2895" s="160">
        <v>0.125</v>
      </c>
      <c r="AC2895" s="164">
        <v>51408</v>
      </c>
      <c r="AD2895" s="202">
        <v>0.4</v>
      </c>
      <c r="AE2895" s="147">
        <v>44982</v>
      </c>
      <c r="AF2895" s="235"/>
      <c r="AH2895" s="34" t="s">
        <v>7524</v>
      </c>
    </row>
    <row r="2896" s="114" customFormat="1" ht="72" spans="1:34">
      <c r="A2896" s="37">
        <v>4949</v>
      </c>
      <c r="B2896" s="37" t="s">
        <v>75</v>
      </c>
      <c r="C2896" s="37" t="s">
        <v>7518</v>
      </c>
      <c r="D2896" s="34" t="s">
        <v>7524</v>
      </c>
      <c r="E2896" s="163" t="s">
        <v>7524</v>
      </c>
      <c r="F2896" s="163" t="s">
        <v>7524</v>
      </c>
      <c r="G2896" s="34" t="s">
        <v>114</v>
      </c>
      <c r="H2896" s="166" t="s">
        <v>7552</v>
      </c>
      <c r="I2896" s="163" t="s">
        <v>7553</v>
      </c>
      <c r="J2896" s="163" t="s">
        <v>7553</v>
      </c>
      <c r="K2896" s="163" t="s">
        <v>7554</v>
      </c>
      <c r="L2896" s="163" t="s">
        <v>7536</v>
      </c>
      <c r="M2896" s="162">
        <v>45671</v>
      </c>
      <c r="N2896" s="162">
        <v>45674</v>
      </c>
      <c r="O2896" s="162">
        <v>46038</v>
      </c>
      <c r="P2896" s="163">
        <v>15300</v>
      </c>
      <c r="Q2896" s="174">
        <v>180</v>
      </c>
      <c r="R2896" s="175">
        <v>0.04</v>
      </c>
      <c r="S2896" s="176">
        <v>7.2</v>
      </c>
      <c r="T2896" s="164">
        <v>110160</v>
      </c>
      <c r="U2896" s="164">
        <v>38556</v>
      </c>
      <c r="V2896" s="171">
        <v>0.35</v>
      </c>
      <c r="W2896" s="164">
        <v>27540</v>
      </c>
      <c r="X2896" s="160">
        <v>0.25</v>
      </c>
      <c r="Y2896" s="164">
        <v>13770</v>
      </c>
      <c r="Z2896" s="177">
        <v>0.125</v>
      </c>
      <c r="AA2896" s="164">
        <v>13770</v>
      </c>
      <c r="AB2896" s="160">
        <v>0.125</v>
      </c>
      <c r="AC2896" s="164">
        <v>44064</v>
      </c>
      <c r="AD2896" s="202">
        <v>0.4</v>
      </c>
      <c r="AE2896" s="147">
        <v>38556</v>
      </c>
      <c r="AF2896" s="235"/>
      <c r="AH2896" s="34" t="s">
        <v>7524</v>
      </c>
    </row>
    <row r="2897" s="114" customFormat="1" ht="36" spans="1:34">
      <c r="A2897" s="37">
        <v>4950</v>
      </c>
      <c r="B2897" s="37" t="s">
        <v>75</v>
      </c>
      <c r="C2897" s="37" t="s">
        <v>7518</v>
      </c>
      <c r="D2897" s="34" t="s">
        <v>7524</v>
      </c>
      <c r="E2897" s="163" t="s">
        <v>7524</v>
      </c>
      <c r="F2897" s="163" t="s">
        <v>7524</v>
      </c>
      <c r="G2897" s="34" t="s">
        <v>114</v>
      </c>
      <c r="H2897" s="166" t="s">
        <v>7555</v>
      </c>
      <c r="I2897" s="163" t="s">
        <v>7556</v>
      </c>
      <c r="J2897" s="163" t="s">
        <v>7556</v>
      </c>
      <c r="K2897" s="163" t="s">
        <v>7557</v>
      </c>
      <c r="L2897" s="163" t="s">
        <v>7546</v>
      </c>
      <c r="M2897" s="162">
        <v>45671</v>
      </c>
      <c r="N2897" s="162">
        <v>45674</v>
      </c>
      <c r="O2897" s="162">
        <v>46038</v>
      </c>
      <c r="P2897" s="163">
        <v>17800</v>
      </c>
      <c r="Q2897" s="174">
        <v>180</v>
      </c>
      <c r="R2897" s="175">
        <v>0.04</v>
      </c>
      <c r="S2897" s="176">
        <v>7.2</v>
      </c>
      <c r="T2897" s="164">
        <v>128160</v>
      </c>
      <c r="U2897" s="164">
        <v>44856</v>
      </c>
      <c r="V2897" s="171">
        <v>0.35</v>
      </c>
      <c r="W2897" s="164">
        <v>32040</v>
      </c>
      <c r="X2897" s="160">
        <v>0.25</v>
      </c>
      <c r="Y2897" s="164">
        <v>16020</v>
      </c>
      <c r="Z2897" s="177">
        <v>0.125</v>
      </c>
      <c r="AA2897" s="164">
        <v>16020</v>
      </c>
      <c r="AB2897" s="160">
        <v>0.125</v>
      </c>
      <c r="AC2897" s="164">
        <v>51264</v>
      </c>
      <c r="AD2897" s="202">
        <v>0.4</v>
      </c>
      <c r="AE2897" s="147">
        <v>44856</v>
      </c>
      <c r="AF2897" s="235"/>
      <c r="AH2897" s="34" t="s">
        <v>7524</v>
      </c>
    </row>
    <row r="2898" s="114" customFormat="1" ht="60" spans="1:34">
      <c r="A2898" s="37">
        <v>4951</v>
      </c>
      <c r="B2898" s="37" t="s">
        <v>75</v>
      </c>
      <c r="C2898" s="37" t="s">
        <v>7518</v>
      </c>
      <c r="D2898" s="34" t="s">
        <v>7524</v>
      </c>
      <c r="E2898" s="163" t="s">
        <v>7524</v>
      </c>
      <c r="F2898" s="163" t="s">
        <v>7524</v>
      </c>
      <c r="G2898" s="34" t="s">
        <v>114</v>
      </c>
      <c r="H2898" s="166" t="s">
        <v>7558</v>
      </c>
      <c r="I2898" s="163" t="s">
        <v>7559</v>
      </c>
      <c r="J2898" s="163" t="s">
        <v>7559</v>
      </c>
      <c r="K2898" s="163" t="s">
        <v>7560</v>
      </c>
      <c r="L2898" s="163" t="s">
        <v>7561</v>
      </c>
      <c r="M2898" s="162">
        <v>45674</v>
      </c>
      <c r="N2898" s="162">
        <v>45677</v>
      </c>
      <c r="O2898" s="162">
        <v>46041</v>
      </c>
      <c r="P2898" s="163">
        <v>4830</v>
      </c>
      <c r="Q2898" s="174">
        <v>180</v>
      </c>
      <c r="R2898" s="175">
        <v>0.04</v>
      </c>
      <c r="S2898" s="176">
        <v>7.2</v>
      </c>
      <c r="T2898" s="164">
        <v>34776</v>
      </c>
      <c r="U2898" s="164">
        <v>12171.6</v>
      </c>
      <c r="V2898" s="171">
        <v>0.35</v>
      </c>
      <c r="W2898" s="164">
        <v>8694</v>
      </c>
      <c r="X2898" s="160">
        <v>0.25</v>
      </c>
      <c r="Y2898" s="164">
        <v>4347</v>
      </c>
      <c r="Z2898" s="177">
        <v>0.125</v>
      </c>
      <c r="AA2898" s="164">
        <v>4347</v>
      </c>
      <c r="AB2898" s="160">
        <v>0.125</v>
      </c>
      <c r="AC2898" s="164">
        <v>13910.4</v>
      </c>
      <c r="AD2898" s="202">
        <v>0.4</v>
      </c>
      <c r="AE2898" s="147">
        <v>12171.6</v>
      </c>
      <c r="AF2898" s="235"/>
      <c r="AH2898" s="34" t="s">
        <v>7524</v>
      </c>
    </row>
    <row r="2899" s="114" customFormat="1" ht="60" spans="1:34">
      <c r="A2899" s="37">
        <v>4952</v>
      </c>
      <c r="B2899" s="37" t="s">
        <v>75</v>
      </c>
      <c r="C2899" s="37" t="s">
        <v>7518</v>
      </c>
      <c r="D2899" s="34" t="s">
        <v>7524</v>
      </c>
      <c r="E2899" s="163" t="s">
        <v>7524</v>
      </c>
      <c r="F2899" s="163" t="s">
        <v>7524</v>
      </c>
      <c r="G2899" s="34" t="s">
        <v>114</v>
      </c>
      <c r="H2899" s="166" t="s">
        <v>7562</v>
      </c>
      <c r="I2899" s="163" t="s">
        <v>7559</v>
      </c>
      <c r="J2899" s="163" t="s">
        <v>7559</v>
      </c>
      <c r="K2899" s="163" t="s">
        <v>7560</v>
      </c>
      <c r="L2899" s="163" t="s">
        <v>7563</v>
      </c>
      <c r="M2899" s="162">
        <v>45674</v>
      </c>
      <c r="N2899" s="162">
        <v>45677</v>
      </c>
      <c r="O2899" s="162">
        <v>46041</v>
      </c>
      <c r="P2899" s="163">
        <v>5800</v>
      </c>
      <c r="Q2899" s="174">
        <v>180</v>
      </c>
      <c r="R2899" s="175">
        <v>0.04</v>
      </c>
      <c r="S2899" s="176">
        <v>7.2</v>
      </c>
      <c r="T2899" s="164">
        <v>41760</v>
      </c>
      <c r="U2899" s="164">
        <v>14616</v>
      </c>
      <c r="V2899" s="171">
        <v>0.35</v>
      </c>
      <c r="W2899" s="164">
        <v>10440</v>
      </c>
      <c r="X2899" s="160">
        <v>0.25</v>
      </c>
      <c r="Y2899" s="164">
        <v>5220</v>
      </c>
      <c r="Z2899" s="177">
        <v>0.125</v>
      </c>
      <c r="AA2899" s="164">
        <v>5220</v>
      </c>
      <c r="AB2899" s="160">
        <v>0.125</v>
      </c>
      <c r="AC2899" s="164">
        <v>16704</v>
      </c>
      <c r="AD2899" s="202">
        <v>0.4</v>
      </c>
      <c r="AE2899" s="147">
        <v>14616</v>
      </c>
      <c r="AF2899" s="235"/>
      <c r="AH2899" s="34" t="s">
        <v>7524</v>
      </c>
    </row>
    <row r="2900" s="114" customFormat="1" ht="48" spans="1:34">
      <c r="A2900" s="37">
        <v>4953</v>
      </c>
      <c r="B2900" s="37" t="s">
        <v>75</v>
      </c>
      <c r="C2900" s="37" t="s">
        <v>7518</v>
      </c>
      <c r="D2900" s="34" t="s">
        <v>7524</v>
      </c>
      <c r="E2900" s="163" t="s">
        <v>7524</v>
      </c>
      <c r="F2900" s="163" t="s">
        <v>7524</v>
      </c>
      <c r="G2900" s="34" t="s">
        <v>114</v>
      </c>
      <c r="H2900" s="166" t="s">
        <v>7564</v>
      </c>
      <c r="I2900" s="163" t="s">
        <v>7565</v>
      </c>
      <c r="J2900" s="163" t="s">
        <v>7565</v>
      </c>
      <c r="K2900" s="163" t="s">
        <v>7566</v>
      </c>
      <c r="L2900" s="163" t="s">
        <v>7533</v>
      </c>
      <c r="M2900" s="162">
        <v>45673</v>
      </c>
      <c r="N2900" s="162">
        <v>45677</v>
      </c>
      <c r="O2900" s="162">
        <v>46041</v>
      </c>
      <c r="P2900" s="163">
        <v>19600</v>
      </c>
      <c r="Q2900" s="174">
        <v>180</v>
      </c>
      <c r="R2900" s="175">
        <v>0.04</v>
      </c>
      <c r="S2900" s="176">
        <v>7.2</v>
      </c>
      <c r="T2900" s="164">
        <v>141120</v>
      </c>
      <c r="U2900" s="164">
        <v>49392</v>
      </c>
      <c r="V2900" s="171">
        <v>0.35</v>
      </c>
      <c r="W2900" s="164">
        <v>35280</v>
      </c>
      <c r="X2900" s="160">
        <v>0.25</v>
      </c>
      <c r="Y2900" s="164">
        <v>17640</v>
      </c>
      <c r="Z2900" s="177">
        <v>0.125</v>
      </c>
      <c r="AA2900" s="164">
        <v>17640</v>
      </c>
      <c r="AB2900" s="160">
        <v>0.125</v>
      </c>
      <c r="AC2900" s="164">
        <v>56448</v>
      </c>
      <c r="AD2900" s="202">
        <v>0.4</v>
      </c>
      <c r="AE2900" s="147">
        <v>49392</v>
      </c>
      <c r="AF2900" s="235"/>
      <c r="AH2900" s="34" t="s">
        <v>7524</v>
      </c>
    </row>
    <row r="2901" s="114" customFormat="1" ht="60" spans="1:34">
      <c r="A2901" s="37">
        <v>4954</v>
      </c>
      <c r="B2901" s="37" t="s">
        <v>75</v>
      </c>
      <c r="C2901" s="37" t="s">
        <v>7518</v>
      </c>
      <c r="D2901" s="34" t="s">
        <v>7524</v>
      </c>
      <c r="E2901" s="163" t="s">
        <v>7524</v>
      </c>
      <c r="F2901" s="163" t="s">
        <v>7524</v>
      </c>
      <c r="G2901" s="34" t="s">
        <v>114</v>
      </c>
      <c r="H2901" s="166" t="s">
        <v>7567</v>
      </c>
      <c r="I2901" s="163" t="s">
        <v>7521</v>
      </c>
      <c r="J2901" s="163" t="s">
        <v>7521</v>
      </c>
      <c r="K2901" s="163" t="s">
        <v>7522</v>
      </c>
      <c r="L2901" s="163" t="s">
        <v>7523</v>
      </c>
      <c r="M2901" s="162">
        <v>45674</v>
      </c>
      <c r="N2901" s="162">
        <v>45679</v>
      </c>
      <c r="O2901" s="162">
        <v>46043</v>
      </c>
      <c r="P2901" s="163">
        <v>4800</v>
      </c>
      <c r="Q2901" s="174">
        <v>180</v>
      </c>
      <c r="R2901" s="175">
        <v>0.04</v>
      </c>
      <c r="S2901" s="176">
        <v>7.2</v>
      </c>
      <c r="T2901" s="164">
        <v>34560</v>
      </c>
      <c r="U2901" s="164">
        <v>12096</v>
      </c>
      <c r="V2901" s="171">
        <v>0.35</v>
      </c>
      <c r="W2901" s="164">
        <v>8640</v>
      </c>
      <c r="X2901" s="160">
        <v>0.25</v>
      </c>
      <c r="Y2901" s="164">
        <v>4320</v>
      </c>
      <c r="Z2901" s="177">
        <v>0.125</v>
      </c>
      <c r="AA2901" s="164">
        <v>4320</v>
      </c>
      <c r="AB2901" s="160">
        <v>0.125</v>
      </c>
      <c r="AC2901" s="164">
        <v>13824</v>
      </c>
      <c r="AD2901" s="202">
        <v>0.4</v>
      </c>
      <c r="AE2901" s="147">
        <v>12096</v>
      </c>
      <c r="AF2901" s="235"/>
      <c r="AH2901" s="34" t="s">
        <v>7524</v>
      </c>
    </row>
    <row r="2902" s="114" customFormat="1" ht="60" spans="1:34">
      <c r="A2902" s="37">
        <v>4955</v>
      </c>
      <c r="B2902" s="37" t="s">
        <v>75</v>
      </c>
      <c r="C2902" s="37" t="s">
        <v>7518</v>
      </c>
      <c r="D2902" s="34" t="s">
        <v>7524</v>
      </c>
      <c r="E2902" s="163" t="s">
        <v>7524</v>
      </c>
      <c r="F2902" s="163" t="s">
        <v>7524</v>
      </c>
      <c r="G2902" s="34" t="s">
        <v>114</v>
      </c>
      <c r="H2902" s="166" t="s">
        <v>7568</v>
      </c>
      <c r="I2902" s="163" t="s">
        <v>7569</v>
      </c>
      <c r="J2902" s="163" t="s">
        <v>7569</v>
      </c>
      <c r="K2902" s="163" t="s">
        <v>7570</v>
      </c>
      <c r="L2902" s="163" t="s">
        <v>7546</v>
      </c>
      <c r="M2902" s="162">
        <v>45706</v>
      </c>
      <c r="N2902" s="162">
        <v>45710</v>
      </c>
      <c r="O2902" s="162">
        <v>46074</v>
      </c>
      <c r="P2902" s="163">
        <v>6006</v>
      </c>
      <c r="Q2902" s="174">
        <v>180</v>
      </c>
      <c r="R2902" s="175">
        <v>0.04</v>
      </c>
      <c r="S2902" s="176">
        <v>7.2</v>
      </c>
      <c r="T2902" s="164">
        <v>43243.2</v>
      </c>
      <c r="U2902" s="164">
        <v>15135.12</v>
      </c>
      <c r="V2902" s="171">
        <v>0.35</v>
      </c>
      <c r="W2902" s="164">
        <v>10810.8</v>
      </c>
      <c r="X2902" s="160">
        <v>0.25</v>
      </c>
      <c r="Y2902" s="164">
        <v>5405.4</v>
      </c>
      <c r="Z2902" s="177">
        <v>0.125</v>
      </c>
      <c r="AA2902" s="164">
        <v>5405.4</v>
      </c>
      <c r="AB2902" s="160">
        <v>0.125</v>
      </c>
      <c r="AC2902" s="164">
        <v>17297.28</v>
      </c>
      <c r="AD2902" s="202">
        <v>0.4</v>
      </c>
      <c r="AE2902" s="147">
        <v>15135.12</v>
      </c>
      <c r="AF2902" s="235"/>
      <c r="AH2902" s="34" t="s">
        <v>7524</v>
      </c>
    </row>
    <row r="2903" s="114" customFormat="1" ht="72" spans="1:34">
      <c r="A2903" s="37">
        <v>4956</v>
      </c>
      <c r="B2903" s="37" t="s">
        <v>75</v>
      </c>
      <c r="C2903" s="37" t="s">
        <v>7518</v>
      </c>
      <c r="D2903" s="34" t="s">
        <v>7524</v>
      </c>
      <c r="E2903" s="163" t="s">
        <v>7524</v>
      </c>
      <c r="F2903" s="163" t="s">
        <v>7524</v>
      </c>
      <c r="G2903" s="34" t="s">
        <v>114</v>
      </c>
      <c r="H2903" s="166" t="s">
        <v>7571</v>
      </c>
      <c r="I2903" s="163" t="s">
        <v>7572</v>
      </c>
      <c r="J2903" s="163" t="s">
        <v>7572</v>
      </c>
      <c r="K2903" s="163" t="s">
        <v>7573</v>
      </c>
      <c r="L2903" s="163" t="s">
        <v>7533</v>
      </c>
      <c r="M2903" s="162">
        <v>45709</v>
      </c>
      <c r="N2903" s="162">
        <v>45713</v>
      </c>
      <c r="O2903" s="162">
        <v>46077</v>
      </c>
      <c r="P2903" s="163">
        <v>13800</v>
      </c>
      <c r="Q2903" s="174">
        <v>180</v>
      </c>
      <c r="R2903" s="175">
        <v>0.04</v>
      </c>
      <c r="S2903" s="176">
        <v>7.2</v>
      </c>
      <c r="T2903" s="164">
        <v>99360</v>
      </c>
      <c r="U2903" s="164">
        <v>34776</v>
      </c>
      <c r="V2903" s="171">
        <v>0.35</v>
      </c>
      <c r="W2903" s="164">
        <v>24840</v>
      </c>
      <c r="X2903" s="160">
        <v>0.25</v>
      </c>
      <c r="Y2903" s="164">
        <v>12420</v>
      </c>
      <c r="Z2903" s="177">
        <v>0.125</v>
      </c>
      <c r="AA2903" s="164">
        <v>12420</v>
      </c>
      <c r="AB2903" s="160">
        <v>0.125</v>
      </c>
      <c r="AC2903" s="164">
        <v>39744</v>
      </c>
      <c r="AD2903" s="202">
        <v>0.4</v>
      </c>
      <c r="AE2903" s="147">
        <v>34776</v>
      </c>
      <c r="AF2903" s="235"/>
      <c r="AH2903" s="34" t="s">
        <v>7524</v>
      </c>
    </row>
    <row r="2904" s="114" customFormat="1" ht="60" spans="1:34">
      <c r="A2904" s="37">
        <v>4957</v>
      </c>
      <c r="B2904" s="37" t="s">
        <v>75</v>
      </c>
      <c r="C2904" s="37" t="s">
        <v>7518</v>
      </c>
      <c r="D2904" s="34" t="s">
        <v>7524</v>
      </c>
      <c r="E2904" s="163" t="s">
        <v>7524</v>
      </c>
      <c r="F2904" s="163" t="s">
        <v>7524</v>
      </c>
      <c r="G2904" s="34" t="s">
        <v>114</v>
      </c>
      <c r="H2904" s="166" t="s">
        <v>7574</v>
      </c>
      <c r="I2904" s="163" t="s">
        <v>7569</v>
      </c>
      <c r="J2904" s="163" t="s">
        <v>7569</v>
      </c>
      <c r="K2904" s="163" t="s">
        <v>7570</v>
      </c>
      <c r="L2904" s="163" t="s">
        <v>7536</v>
      </c>
      <c r="M2904" s="162">
        <v>45709</v>
      </c>
      <c r="N2904" s="162">
        <v>45712</v>
      </c>
      <c r="O2904" s="162">
        <v>46076</v>
      </c>
      <c r="P2904" s="163">
        <v>12005</v>
      </c>
      <c r="Q2904" s="174">
        <v>180</v>
      </c>
      <c r="R2904" s="175">
        <v>0.04</v>
      </c>
      <c r="S2904" s="176">
        <v>7.2</v>
      </c>
      <c r="T2904" s="164">
        <v>86436</v>
      </c>
      <c r="U2904" s="164">
        <v>30252.6</v>
      </c>
      <c r="V2904" s="171">
        <v>0.35</v>
      </c>
      <c r="W2904" s="164">
        <v>21609</v>
      </c>
      <c r="X2904" s="160">
        <v>0.25</v>
      </c>
      <c r="Y2904" s="164">
        <v>10804.5</v>
      </c>
      <c r="Z2904" s="177">
        <v>0.125</v>
      </c>
      <c r="AA2904" s="164">
        <v>10804.5</v>
      </c>
      <c r="AB2904" s="160">
        <v>0.125</v>
      </c>
      <c r="AC2904" s="164">
        <v>34574.4</v>
      </c>
      <c r="AD2904" s="202">
        <v>0.4</v>
      </c>
      <c r="AE2904" s="147">
        <v>30252.6</v>
      </c>
      <c r="AF2904" s="235"/>
      <c r="AH2904" s="34" t="s">
        <v>7524</v>
      </c>
    </row>
    <row r="2905" s="114" customFormat="1" ht="36" spans="1:34">
      <c r="A2905" s="37">
        <v>4958</v>
      </c>
      <c r="B2905" s="37" t="s">
        <v>75</v>
      </c>
      <c r="C2905" s="37" t="s">
        <v>7518</v>
      </c>
      <c r="D2905" s="34" t="s">
        <v>7524</v>
      </c>
      <c r="E2905" s="163" t="s">
        <v>7524</v>
      </c>
      <c r="F2905" s="163" t="s">
        <v>7524</v>
      </c>
      <c r="G2905" s="34" t="s">
        <v>114</v>
      </c>
      <c r="H2905" s="166" t="s">
        <v>7575</v>
      </c>
      <c r="I2905" s="163" t="s">
        <v>7576</v>
      </c>
      <c r="J2905" s="163" t="s">
        <v>7576</v>
      </c>
      <c r="K2905" s="163" t="s">
        <v>7536</v>
      </c>
      <c r="L2905" s="163" t="s">
        <v>7536</v>
      </c>
      <c r="M2905" s="162">
        <v>45726</v>
      </c>
      <c r="N2905" s="162">
        <v>45728</v>
      </c>
      <c r="O2905" s="162">
        <v>46092</v>
      </c>
      <c r="P2905" s="163">
        <v>3015</v>
      </c>
      <c r="Q2905" s="174">
        <v>180</v>
      </c>
      <c r="R2905" s="175">
        <v>0.04</v>
      </c>
      <c r="S2905" s="176">
        <v>7.2</v>
      </c>
      <c r="T2905" s="164">
        <v>21708</v>
      </c>
      <c r="U2905" s="164">
        <v>7597.8</v>
      </c>
      <c r="V2905" s="171">
        <v>0.35</v>
      </c>
      <c r="W2905" s="164">
        <v>5427</v>
      </c>
      <c r="X2905" s="160">
        <v>0.25</v>
      </c>
      <c r="Y2905" s="164">
        <v>2713.5</v>
      </c>
      <c r="Z2905" s="177">
        <v>0.125</v>
      </c>
      <c r="AA2905" s="164">
        <v>2713.5</v>
      </c>
      <c r="AB2905" s="160">
        <v>0.125</v>
      </c>
      <c r="AC2905" s="164">
        <v>8683.2</v>
      </c>
      <c r="AD2905" s="202">
        <v>0.4</v>
      </c>
      <c r="AE2905" s="147">
        <v>7597.8</v>
      </c>
      <c r="AF2905" s="235"/>
      <c r="AH2905" s="34" t="s">
        <v>7524</v>
      </c>
    </row>
    <row r="2906" s="114" customFormat="1" ht="60" spans="1:34">
      <c r="A2906" s="37">
        <v>4959</v>
      </c>
      <c r="B2906" s="37" t="s">
        <v>75</v>
      </c>
      <c r="C2906" s="37" t="s">
        <v>7518</v>
      </c>
      <c r="D2906" s="34" t="s">
        <v>7524</v>
      </c>
      <c r="E2906" s="163" t="s">
        <v>7524</v>
      </c>
      <c r="F2906" s="163" t="s">
        <v>7524</v>
      </c>
      <c r="G2906" s="34" t="s">
        <v>114</v>
      </c>
      <c r="H2906" s="166" t="s">
        <v>7577</v>
      </c>
      <c r="I2906" s="163" t="s">
        <v>7578</v>
      </c>
      <c r="J2906" s="163" t="s">
        <v>7578</v>
      </c>
      <c r="K2906" s="163" t="s">
        <v>7579</v>
      </c>
      <c r="L2906" s="163" t="s">
        <v>7580</v>
      </c>
      <c r="M2906" s="162">
        <v>45800</v>
      </c>
      <c r="N2906" s="162">
        <v>45805</v>
      </c>
      <c r="O2906" s="162">
        <v>46169</v>
      </c>
      <c r="P2906" s="163">
        <v>5502</v>
      </c>
      <c r="Q2906" s="174">
        <v>180</v>
      </c>
      <c r="R2906" s="175">
        <v>0.04</v>
      </c>
      <c r="S2906" s="176">
        <v>7.2</v>
      </c>
      <c r="T2906" s="164">
        <v>39614.4</v>
      </c>
      <c r="U2906" s="164">
        <v>13865.04</v>
      </c>
      <c r="V2906" s="171">
        <v>0.35</v>
      </c>
      <c r="W2906" s="164">
        <v>9903.6</v>
      </c>
      <c r="X2906" s="160">
        <v>0.25</v>
      </c>
      <c r="Y2906" s="164">
        <v>4951.8</v>
      </c>
      <c r="Z2906" s="177">
        <v>0.125</v>
      </c>
      <c r="AA2906" s="164">
        <v>4951.8</v>
      </c>
      <c r="AB2906" s="160">
        <v>0.125</v>
      </c>
      <c r="AC2906" s="164">
        <v>15845.76</v>
      </c>
      <c r="AD2906" s="202">
        <v>0.4</v>
      </c>
      <c r="AE2906" s="147">
        <v>13865.04</v>
      </c>
      <c r="AF2906" s="235"/>
      <c r="AH2906" s="34" t="s">
        <v>7524</v>
      </c>
    </row>
    <row r="2907" s="114" customFormat="1" ht="48" spans="1:34">
      <c r="A2907" s="37">
        <v>4960</v>
      </c>
      <c r="B2907" s="37" t="s">
        <v>75</v>
      </c>
      <c r="C2907" s="37" t="s">
        <v>7518</v>
      </c>
      <c r="D2907" s="34" t="s">
        <v>7524</v>
      </c>
      <c r="E2907" s="163" t="s">
        <v>7524</v>
      </c>
      <c r="F2907" s="163" t="s">
        <v>7524</v>
      </c>
      <c r="G2907" s="34" t="s">
        <v>114</v>
      </c>
      <c r="H2907" s="166" t="s">
        <v>7581</v>
      </c>
      <c r="I2907" s="163" t="s">
        <v>7582</v>
      </c>
      <c r="J2907" s="163" t="s">
        <v>7582</v>
      </c>
      <c r="K2907" s="163" t="s">
        <v>7583</v>
      </c>
      <c r="L2907" s="163" t="s">
        <v>7584</v>
      </c>
      <c r="M2907" s="162">
        <v>45800</v>
      </c>
      <c r="N2907" s="162">
        <v>45805</v>
      </c>
      <c r="O2907" s="162">
        <v>46169</v>
      </c>
      <c r="P2907" s="163">
        <v>3956</v>
      </c>
      <c r="Q2907" s="174">
        <v>180</v>
      </c>
      <c r="R2907" s="175">
        <v>0.04</v>
      </c>
      <c r="S2907" s="176">
        <v>7.2</v>
      </c>
      <c r="T2907" s="164">
        <v>28483.2</v>
      </c>
      <c r="U2907" s="164">
        <v>9969.12</v>
      </c>
      <c r="V2907" s="171">
        <v>0.35</v>
      </c>
      <c r="W2907" s="164">
        <v>7120.8</v>
      </c>
      <c r="X2907" s="160">
        <v>0.25</v>
      </c>
      <c r="Y2907" s="164">
        <v>3560.4</v>
      </c>
      <c r="Z2907" s="177">
        <v>0.125</v>
      </c>
      <c r="AA2907" s="164">
        <v>3560.4</v>
      </c>
      <c r="AB2907" s="160">
        <v>0.125</v>
      </c>
      <c r="AC2907" s="164">
        <v>11393.28</v>
      </c>
      <c r="AD2907" s="202">
        <v>0.4</v>
      </c>
      <c r="AE2907" s="147">
        <v>9969.12</v>
      </c>
      <c r="AF2907" s="235"/>
      <c r="AH2907" s="34" t="s">
        <v>7524</v>
      </c>
    </row>
    <row r="2908" s="114" customFormat="1" ht="36" spans="1:34">
      <c r="A2908" s="37">
        <v>4961</v>
      </c>
      <c r="B2908" s="37" t="s">
        <v>75</v>
      </c>
      <c r="C2908" s="37" t="s">
        <v>7518</v>
      </c>
      <c r="D2908" s="34" t="s">
        <v>7524</v>
      </c>
      <c r="E2908" s="163" t="s">
        <v>7524</v>
      </c>
      <c r="F2908" s="163" t="s">
        <v>7524</v>
      </c>
      <c r="G2908" s="34" t="s">
        <v>114</v>
      </c>
      <c r="H2908" s="166" t="s">
        <v>7585</v>
      </c>
      <c r="I2908" s="163" t="s">
        <v>7586</v>
      </c>
      <c r="J2908" s="163" t="s">
        <v>7586</v>
      </c>
      <c r="K2908" s="163" t="s">
        <v>7539</v>
      </c>
      <c r="L2908" s="163" t="s">
        <v>7539</v>
      </c>
      <c r="M2908" s="162">
        <v>45874</v>
      </c>
      <c r="N2908" s="162">
        <v>45884</v>
      </c>
      <c r="O2908" s="162">
        <v>46248</v>
      </c>
      <c r="P2908" s="163">
        <v>20000</v>
      </c>
      <c r="Q2908" s="174">
        <v>180</v>
      </c>
      <c r="R2908" s="175">
        <v>0.04</v>
      </c>
      <c r="S2908" s="176">
        <v>7.2</v>
      </c>
      <c r="T2908" s="164">
        <v>144000</v>
      </c>
      <c r="U2908" s="164">
        <v>50400</v>
      </c>
      <c r="V2908" s="171">
        <v>0.35</v>
      </c>
      <c r="W2908" s="164">
        <v>36000</v>
      </c>
      <c r="X2908" s="160">
        <v>0.25</v>
      </c>
      <c r="Y2908" s="164">
        <v>18000</v>
      </c>
      <c r="Z2908" s="177">
        <v>0.125</v>
      </c>
      <c r="AA2908" s="164">
        <v>18000</v>
      </c>
      <c r="AB2908" s="160">
        <v>0.125</v>
      </c>
      <c r="AC2908" s="164">
        <v>57600</v>
      </c>
      <c r="AD2908" s="202">
        <v>0.4</v>
      </c>
      <c r="AE2908" s="147">
        <v>50400</v>
      </c>
      <c r="AF2908" s="235"/>
      <c r="AH2908" s="34" t="s">
        <v>7524</v>
      </c>
    </row>
    <row r="2909" s="114" customFormat="1" ht="48" spans="1:34">
      <c r="A2909" s="37">
        <v>4962</v>
      </c>
      <c r="B2909" s="37" t="s">
        <v>75</v>
      </c>
      <c r="C2909" s="37" t="s">
        <v>7518</v>
      </c>
      <c r="D2909" s="34" t="s">
        <v>7524</v>
      </c>
      <c r="E2909" s="163" t="s">
        <v>7524</v>
      </c>
      <c r="F2909" s="163" t="s">
        <v>7524</v>
      </c>
      <c r="G2909" s="34" t="s">
        <v>114</v>
      </c>
      <c r="H2909" s="166" t="s">
        <v>7587</v>
      </c>
      <c r="I2909" s="163" t="s">
        <v>7588</v>
      </c>
      <c r="J2909" s="163" t="s">
        <v>7588</v>
      </c>
      <c r="K2909" s="163" t="s">
        <v>7589</v>
      </c>
      <c r="L2909" s="163" t="s">
        <v>7590</v>
      </c>
      <c r="M2909" s="162">
        <v>45887</v>
      </c>
      <c r="N2909" s="162">
        <v>45889</v>
      </c>
      <c r="O2909" s="162">
        <v>46253</v>
      </c>
      <c r="P2909" s="163">
        <v>9850</v>
      </c>
      <c r="Q2909" s="174">
        <v>180</v>
      </c>
      <c r="R2909" s="175">
        <v>0.04</v>
      </c>
      <c r="S2909" s="176">
        <v>7.2</v>
      </c>
      <c r="T2909" s="164">
        <v>70920</v>
      </c>
      <c r="U2909" s="164">
        <v>24822</v>
      </c>
      <c r="V2909" s="171">
        <v>0.35</v>
      </c>
      <c r="W2909" s="164">
        <v>17730</v>
      </c>
      <c r="X2909" s="160">
        <v>0.25</v>
      </c>
      <c r="Y2909" s="164">
        <v>8865</v>
      </c>
      <c r="Z2909" s="177">
        <v>0.125</v>
      </c>
      <c r="AA2909" s="164">
        <v>8865</v>
      </c>
      <c r="AB2909" s="160">
        <v>0.125</v>
      </c>
      <c r="AC2909" s="164">
        <v>28368</v>
      </c>
      <c r="AD2909" s="202">
        <v>0.4</v>
      </c>
      <c r="AE2909" s="147">
        <v>24822</v>
      </c>
      <c r="AF2909" s="235"/>
      <c r="AH2909" s="34" t="s">
        <v>7524</v>
      </c>
    </row>
    <row r="2910" s="114" customFormat="1" ht="48" spans="1:34">
      <c r="A2910" s="37">
        <v>4963</v>
      </c>
      <c r="B2910" s="37" t="s">
        <v>75</v>
      </c>
      <c r="C2910" s="37" t="s">
        <v>7518</v>
      </c>
      <c r="D2910" s="34" t="s">
        <v>7524</v>
      </c>
      <c r="E2910" s="163" t="s">
        <v>7524</v>
      </c>
      <c r="F2910" s="163" t="s">
        <v>7524</v>
      </c>
      <c r="G2910" s="34" t="s">
        <v>114</v>
      </c>
      <c r="H2910" s="166" t="s">
        <v>7591</v>
      </c>
      <c r="I2910" s="163" t="s">
        <v>7592</v>
      </c>
      <c r="J2910" s="163" t="s">
        <v>7592</v>
      </c>
      <c r="K2910" s="163" t="s">
        <v>7593</v>
      </c>
      <c r="L2910" s="163" t="s">
        <v>7533</v>
      </c>
      <c r="M2910" s="162">
        <v>45997</v>
      </c>
      <c r="N2910" s="162">
        <v>46003</v>
      </c>
      <c r="O2910" s="162">
        <v>46367</v>
      </c>
      <c r="P2910" s="163">
        <v>3523</v>
      </c>
      <c r="Q2910" s="174">
        <v>180</v>
      </c>
      <c r="R2910" s="175">
        <v>0.04</v>
      </c>
      <c r="S2910" s="176">
        <v>7.2</v>
      </c>
      <c r="T2910" s="164">
        <v>25365.6</v>
      </c>
      <c r="U2910" s="164">
        <v>8877.96</v>
      </c>
      <c r="V2910" s="171">
        <v>0.35</v>
      </c>
      <c r="W2910" s="164">
        <v>6341.4</v>
      </c>
      <c r="X2910" s="160">
        <v>0.25</v>
      </c>
      <c r="Y2910" s="164">
        <v>3170.7</v>
      </c>
      <c r="Z2910" s="177">
        <v>0.125</v>
      </c>
      <c r="AA2910" s="164">
        <v>3170.7</v>
      </c>
      <c r="AB2910" s="160">
        <v>0.125</v>
      </c>
      <c r="AC2910" s="164">
        <v>10146.24</v>
      </c>
      <c r="AD2910" s="202">
        <v>0.4</v>
      </c>
      <c r="AE2910" s="147">
        <v>8877.96</v>
      </c>
      <c r="AF2910" s="235"/>
      <c r="AH2910" s="34" t="s">
        <v>7524</v>
      </c>
    </row>
    <row r="2911" s="114" customFormat="1" ht="48" spans="1:34">
      <c r="A2911" s="37">
        <v>4964</v>
      </c>
      <c r="B2911" s="37" t="s">
        <v>75</v>
      </c>
      <c r="C2911" s="37" t="s">
        <v>7518</v>
      </c>
      <c r="D2911" s="34" t="s">
        <v>7524</v>
      </c>
      <c r="E2911" s="163" t="s">
        <v>7524</v>
      </c>
      <c r="F2911" s="163" t="s">
        <v>7524</v>
      </c>
      <c r="G2911" s="34" t="s">
        <v>114</v>
      </c>
      <c r="H2911" s="166" t="s">
        <v>7594</v>
      </c>
      <c r="I2911" s="163" t="s">
        <v>7595</v>
      </c>
      <c r="J2911" s="163" t="s">
        <v>7595</v>
      </c>
      <c r="K2911" s="163" t="s">
        <v>7596</v>
      </c>
      <c r="L2911" s="163" t="s">
        <v>7533</v>
      </c>
      <c r="M2911" s="162">
        <v>45996</v>
      </c>
      <c r="N2911" s="162">
        <v>46003</v>
      </c>
      <c r="O2911" s="162">
        <v>46367</v>
      </c>
      <c r="P2911" s="163">
        <v>6150</v>
      </c>
      <c r="Q2911" s="174">
        <v>180</v>
      </c>
      <c r="R2911" s="175">
        <v>0.04</v>
      </c>
      <c r="S2911" s="176">
        <v>7.2</v>
      </c>
      <c r="T2911" s="164">
        <v>44280</v>
      </c>
      <c r="U2911" s="164">
        <v>15498</v>
      </c>
      <c r="V2911" s="171">
        <v>0.35</v>
      </c>
      <c r="W2911" s="164">
        <v>11070</v>
      </c>
      <c r="X2911" s="160">
        <v>0.25</v>
      </c>
      <c r="Y2911" s="164">
        <v>5535</v>
      </c>
      <c r="Z2911" s="177">
        <v>0.125</v>
      </c>
      <c r="AA2911" s="164">
        <v>5535</v>
      </c>
      <c r="AB2911" s="160">
        <v>0.125</v>
      </c>
      <c r="AC2911" s="164">
        <v>17712</v>
      </c>
      <c r="AD2911" s="202">
        <v>0.4</v>
      </c>
      <c r="AE2911" s="147">
        <v>15498</v>
      </c>
      <c r="AF2911" s="235"/>
      <c r="AH2911" s="34" t="s">
        <v>7524</v>
      </c>
    </row>
    <row r="2912" s="114" customFormat="1" ht="48" spans="1:34">
      <c r="A2912" s="37">
        <v>4965</v>
      </c>
      <c r="B2912" s="37" t="s">
        <v>75</v>
      </c>
      <c r="C2912" s="37" t="s">
        <v>7518</v>
      </c>
      <c r="D2912" s="34" t="s">
        <v>7524</v>
      </c>
      <c r="E2912" s="163" t="s">
        <v>7524</v>
      </c>
      <c r="F2912" s="163" t="s">
        <v>7524</v>
      </c>
      <c r="G2912" s="34" t="s">
        <v>114</v>
      </c>
      <c r="H2912" s="166" t="s">
        <v>7597</v>
      </c>
      <c r="I2912" s="163" t="s">
        <v>7598</v>
      </c>
      <c r="J2912" s="163" t="s">
        <v>7598</v>
      </c>
      <c r="K2912" s="163" t="s">
        <v>7599</v>
      </c>
      <c r="L2912" s="163" t="s">
        <v>7533</v>
      </c>
      <c r="M2912" s="162">
        <v>45996</v>
      </c>
      <c r="N2912" s="162">
        <v>46003</v>
      </c>
      <c r="O2912" s="162">
        <v>46367</v>
      </c>
      <c r="P2912" s="163">
        <v>4358</v>
      </c>
      <c r="Q2912" s="174">
        <v>180</v>
      </c>
      <c r="R2912" s="175">
        <v>0.04</v>
      </c>
      <c r="S2912" s="176">
        <v>7.2</v>
      </c>
      <c r="T2912" s="164">
        <v>31377.6</v>
      </c>
      <c r="U2912" s="164">
        <v>10982.16</v>
      </c>
      <c r="V2912" s="171">
        <v>0.35</v>
      </c>
      <c r="W2912" s="164">
        <v>7844.4</v>
      </c>
      <c r="X2912" s="160">
        <v>0.25</v>
      </c>
      <c r="Y2912" s="164">
        <v>3922.2</v>
      </c>
      <c r="Z2912" s="177">
        <v>0.125</v>
      </c>
      <c r="AA2912" s="164">
        <v>3922.2</v>
      </c>
      <c r="AB2912" s="160">
        <v>0.125</v>
      </c>
      <c r="AC2912" s="164">
        <v>12551.04</v>
      </c>
      <c r="AD2912" s="202">
        <v>0.4</v>
      </c>
      <c r="AE2912" s="147">
        <v>10982.16</v>
      </c>
      <c r="AF2912" s="235"/>
      <c r="AH2912" s="34" t="s">
        <v>7524</v>
      </c>
    </row>
    <row r="2913" s="114" customFormat="1" ht="48" spans="1:34">
      <c r="A2913" s="37">
        <v>4966</v>
      </c>
      <c r="B2913" s="37" t="s">
        <v>75</v>
      </c>
      <c r="C2913" s="37" t="s">
        <v>7518</v>
      </c>
      <c r="D2913" s="34" t="s">
        <v>7524</v>
      </c>
      <c r="E2913" s="163" t="s">
        <v>7524</v>
      </c>
      <c r="F2913" s="163" t="s">
        <v>7524</v>
      </c>
      <c r="G2913" s="34" t="s">
        <v>114</v>
      </c>
      <c r="H2913" s="166" t="s">
        <v>7600</v>
      </c>
      <c r="I2913" s="163" t="s">
        <v>7601</v>
      </c>
      <c r="J2913" s="163" t="s">
        <v>7601</v>
      </c>
      <c r="K2913" s="163" t="s">
        <v>7602</v>
      </c>
      <c r="L2913" s="163" t="s">
        <v>7603</v>
      </c>
      <c r="M2913" s="162">
        <v>45996</v>
      </c>
      <c r="N2913" s="162">
        <v>46003</v>
      </c>
      <c r="O2913" s="162">
        <v>46367</v>
      </c>
      <c r="P2913" s="163">
        <v>5588</v>
      </c>
      <c r="Q2913" s="174">
        <v>180</v>
      </c>
      <c r="R2913" s="175">
        <v>0.04</v>
      </c>
      <c r="S2913" s="176">
        <v>7.2</v>
      </c>
      <c r="T2913" s="164">
        <v>40233.6</v>
      </c>
      <c r="U2913" s="164">
        <v>14081.76</v>
      </c>
      <c r="V2913" s="171">
        <v>0.35</v>
      </c>
      <c r="W2913" s="164">
        <v>10058.4</v>
      </c>
      <c r="X2913" s="160">
        <v>0.25</v>
      </c>
      <c r="Y2913" s="164">
        <v>5029.2</v>
      </c>
      <c r="Z2913" s="177">
        <v>0.125</v>
      </c>
      <c r="AA2913" s="164">
        <v>5029.2</v>
      </c>
      <c r="AB2913" s="160">
        <v>0.125</v>
      </c>
      <c r="AC2913" s="164">
        <v>16093.44</v>
      </c>
      <c r="AD2913" s="202">
        <v>0.4</v>
      </c>
      <c r="AE2913" s="147">
        <v>14081.76</v>
      </c>
      <c r="AF2913" s="235"/>
      <c r="AH2913" s="34" t="s">
        <v>7524</v>
      </c>
    </row>
    <row r="2914" s="114" customFormat="1" ht="48" spans="1:34">
      <c r="A2914" s="37">
        <v>4967</v>
      </c>
      <c r="B2914" s="37" t="s">
        <v>75</v>
      </c>
      <c r="C2914" s="37" t="s">
        <v>7518</v>
      </c>
      <c r="D2914" s="34" t="s">
        <v>7524</v>
      </c>
      <c r="E2914" s="163" t="s">
        <v>7524</v>
      </c>
      <c r="F2914" s="163" t="s">
        <v>7524</v>
      </c>
      <c r="G2914" s="34" t="s">
        <v>114</v>
      </c>
      <c r="H2914" s="166" t="s">
        <v>7604</v>
      </c>
      <c r="I2914" s="163" t="s">
        <v>7605</v>
      </c>
      <c r="J2914" s="163" t="s">
        <v>7605</v>
      </c>
      <c r="K2914" s="163" t="s">
        <v>7593</v>
      </c>
      <c r="L2914" s="163" t="s">
        <v>7533</v>
      </c>
      <c r="M2914" s="162">
        <v>45997</v>
      </c>
      <c r="N2914" s="162">
        <v>46003</v>
      </c>
      <c r="O2914" s="162">
        <v>46367</v>
      </c>
      <c r="P2914" s="163">
        <v>8256</v>
      </c>
      <c r="Q2914" s="174">
        <v>180</v>
      </c>
      <c r="R2914" s="175">
        <v>0.04</v>
      </c>
      <c r="S2914" s="176">
        <v>7.2</v>
      </c>
      <c r="T2914" s="164">
        <v>59443.2</v>
      </c>
      <c r="U2914" s="164">
        <v>20805.12</v>
      </c>
      <c r="V2914" s="171">
        <v>0.35</v>
      </c>
      <c r="W2914" s="164">
        <v>14860.8</v>
      </c>
      <c r="X2914" s="160">
        <v>0.25</v>
      </c>
      <c r="Y2914" s="164">
        <v>7430.4</v>
      </c>
      <c r="Z2914" s="177">
        <v>0.125</v>
      </c>
      <c r="AA2914" s="164">
        <v>7430.4</v>
      </c>
      <c r="AB2914" s="160">
        <v>0.125</v>
      </c>
      <c r="AC2914" s="164">
        <v>23777.28</v>
      </c>
      <c r="AD2914" s="202">
        <v>0.4</v>
      </c>
      <c r="AE2914" s="147">
        <v>20805.12</v>
      </c>
      <c r="AF2914" s="235"/>
      <c r="AH2914" s="34" t="s">
        <v>7524</v>
      </c>
    </row>
    <row r="2915" s="114" customFormat="1" ht="60" spans="1:34">
      <c r="A2915" s="37">
        <v>4968</v>
      </c>
      <c r="B2915" s="37" t="s">
        <v>75</v>
      </c>
      <c r="C2915" s="37" t="s">
        <v>7518</v>
      </c>
      <c r="D2915" s="34" t="s">
        <v>7524</v>
      </c>
      <c r="E2915" s="163" t="s">
        <v>7524</v>
      </c>
      <c r="F2915" s="163" t="s">
        <v>7524</v>
      </c>
      <c r="G2915" s="34" t="s">
        <v>114</v>
      </c>
      <c r="H2915" s="166" t="s">
        <v>7606</v>
      </c>
      <c r="I2915" s="163" t="s">
        <v>7607</v>
      </c>
      <c r="J2915" s="163" t="s">
        <v>7607</v>
      </c>
      <c r="K2915" s="163" t="s">
        <v>7608</v>
      </c>
      <c r="L2915" s="163" t="s">
        <v>7533</v>
      </c>
      <c r="M2915" s="162">
        <v>45995</v>
      </c>
      <c r="N2915" s="162">
        <v>46003</v>
      </c>
      <c r="O2915" s="162">
        <v>46367</v>
      </c>
      <c r="P2915" s="163">
        <v>4672</v>
      </c>
      <c r="Q2915" s="174">
        <v>180</v>
      </c>
      <c r="R2915" s="175">
        <v>0.04</v>
      </c>
      <c r="S2915" s="176">
        <v>7.2</v>
      </c>
      <c r="T2915" s="164">
        <v>33638.4</v>
      </c>
      <c r="U2915" s="164">
        <v>11773.44</v>
      </c>
      <c r="V2915" s="171">
        <v>0.35</v>
      </c>
      <c r="W2915" s="164">
        <v>8409.6</v>
      </c>
      <c r="X2915" s="160">
        <v>0.25</v>
      </c>
      <c r="Y2915" s="164">
        <v>4204.8</v>
      </c>
      <c r="Z2915" s="177">
        <v>0.125</v>
      </c>
      <c r="AA2915" s="164">
        <v>4204.8</v>
      </c>
      <c r="AB2915" s="160">
        <v>0.125</v>
      </c>
      <c r="AC2915" s="164">
        <v>13455.36</v>
      </c>
      <c r="AD2915" s="202">
        <v>0.4</v>
      </c>
      <c r="AE2915" s="147">
        <v>11773.44</v>
      </c>
      <c r="AF2915" s="235"/>
      <c r="AH2915" s="34" t="s">
        <v>7524</v>
      </c>
    </row>
    <row r="2916" s="114" customFormat="1" ht="48" spans="1:34">
      <c r="A2916" s="37">
        <v>4969</v>
      </c>
      <c r="B2916" s="37" t="s">
        <v>75</v>
      </c>
      <c r="C2916" s="37" t="s">
        <v>7518</v>
      </c>
      <c r="D2916" s="34" t="s">
        <v>7524</v>
      </c>
      <c r="E2916" s="163" t="s">
        <v>7524</v>
      </c>
      <c r="F2916" s="163" t="s">
        <v>7524</v>
      </c>
      <c r="G2916" s="34" t="s">
        <v>114</v>
      </c>
      <c r="H2916" s="166" t="s">
        <v>7609</v>
      </c>
      <c r="I2916" s="163" t="s">
        <v>7610</v>
      </c>
      <c r="J2916" s="163" t="s">
        <v>7610</v>
      </c>
      <c r="K2916" s="163" t="s">
        <v>7611</v>
      </c>
      <c r="L2916" s="163" t="s">
        <v>7546</v>
      </c>
      <c r="M2916" s="162">
        <v>45998</v>
      </c>
      <c r="N2916" s="162">
        <v>46003</v>
      </c>
      <c r="O2916" s="162">
        <v>46367</v>
      </c>
      <c r="P2916" s="163">
        <v>10688</v>
      </c>
      <c r="Q2916" s="174">
        <v>180</v>
      </c>
      <c r="R2916" s="175">
        <v>0.04</v>
      </c>
      <c r="S2916" s="176">
        <v>7.2</v>
      </c>
      <c r="T2916" s="164">
        <v>76953.6</v>
      </c>
      <c r="U2916" s="164">
        <v>26933.76</v>
      </c>
      <c r="V2916" s="171">
        <v>0.35</v>
      </c>
      <c r="W2916" s="164">
        <v>19238.4</v>
      </c>
      <c r="X2916" s="160">
        <v>0.25</v>
      </c>
      <c r="Y2916" s="164">
        <v>9619.2</v>
      </c>
      <c r="Z2916" s="177">
        <v>0.125</v>
      </c>
      <c r="AA2916" s="164">
        <v>9619.2</v>
      </c>
      <c r="AB2916" s="160">
        <v>0.125</v>
      </c>
      <c r="AC2916" s="164">
        <v>30781.44</v>
      </c>
      <c r="AD2916" s="202">
        <v>0.4</v>
      </c>
      <c r="AE2916" s="147">
        <v>26933.76</v>
      </c>
      <c r="AF2916" s="235"/>
      <c r="AH2916" s="34" t="s">
        <v>7524</v>
      </c>
    </row>
    <row r="2917" s="114" customFormat="1" ht="48" spans="1:34">
      <c r="A2917" s="37">
        <v>4970</v>
      </c>
      <c r="B2917" s="37" t="s">
        <v>75</v>
      </c>
      <c r="C2917" s="37" t="s">
        <v>7518</v>
      </c>
      <c r="D2917" s="34" t="s">
        <v>7524</v>
      </c>
      <c r="E2917" s="163" t="s">
        <v>7524</v>
      </c>
      <c r="F2917" s="163" t="s">
        <v>7524</v>
      </c>
      <c r="G2917" s="34" t="s">
        <v>114</v>
      </c>
      <c r="H2917" s="166" t="s">
        <v>7612</v>
      </c>
      <c r="I2917" s="163" t="s">
        <v>7613</v>
      </c>
      <c r="J2917" s="163" t="s">
        <v>7613</v>
      </c>
      <c r="K2917" s="163" t="s">
        <v>7602</v>
      </c>
      <c r="L2917" s="163" t="s">
        <v>7533</v>
      </c>
      <c r="M2917" s="162">
        <v>45999</v>
      </c>
      <c r="N2917" s="162">
        <v>46003</v>
      </c>
      <c r="O2917" s="162">
        <v>46367</v>
      </c>
      <c r="P2917" s="163">
        <v>13000</v>
      </c>
      <c r="Q2917" s="174">
        <v>180</v>
      </c>
      <c r="R2917" s="175">
        <v>0.04</v>
      </c>
      <c r="S2917" s="176">
        <v>7.2</v>
      </c>
      <c r="T2917" s="164">
        <v>93600</v>
      </c>
      <c r="U2917" s="164">
        <v>32760</v>
      </c>
      <c r="V2917" s="171">
        <v>0.35</v>
      </c>
      <c r="W2917" s="164">
        <v>23400</v>
      </c>
      <c r="X2917" s="160">
        <v>0.25</v>
      </c>
      <c r="Y2917" s="164">
        <v>11700</v>
      </c>
      <c r="Z2917" s="177">
        <v>0.125</v>
      </c>
      <c r="AA2917" s="164">
        <v>11700</v>
      </c>
      <c r="AB2917" s="160">
        <v>0.125</v>
      </c>
      <c r="AC2917" s="164">
        <v>37440</v>
      </c>
      <c r="AD2917" s="202">
        <v>0.4</v>
      </c>
      <c r="AE2917" s="147">
        <v>32760</v>
      </c>
      <c r="AF2917" s="235"/>
      <c r="AH2917" s="34" t="s">
        <v>7524</v>
      </c>
    </row>
    <row r="2918" s="114" customFormat="1" ht="36" spans="1:34">
      <c r="A2918" s="37">
        <v>4971</v>
      </c>
      <c r="B2918" s="37" t="s">
        <v>75</v>
      </c>
      <c r="C2918" s="37" t="s">
        <v>7518</v>
      </c>
      <c r="D2918" s="34" t="s">
        <v>7524</v>
      </c>
      <c r="E2918" s="163" t="s">
        <v>7524</v>
      </c>
      <c r="F2918" s="163" t="s">
        <v>7524</v>
      </c>
      <c r="G2918" s="34" t="s">
        <v>114</v>
      </c>
      <c r="H2918" s="166" t="s">
        <v>7614</v>
      </c>
      <c r="I2918" s="163" t="s">
        <v>7615</v>
      </c>
      <c r="J2918" s="163" t="s">
        <v>7615</v>
      </c>
      <c r="K2918" s="163" t="s">
        <v>7603</v>
      </c>
      <c r="L2918" s="163" t="s">
        <v>7603</v>
      </c>
      <c r="M2918" s="162">
        <v>45998</v>
      </c>
      <c r="N2918" s="162">
        <v>46003</v>
      </c>
      <c r="O2918" s="162">
        <v>46367</v>
      </c>
      <c r="P2918" s="163">
        <v>6368</v>
      </c>
      <c r="Q2918" s="174">
        <v>180</v>
      </c>
      <c r="R2918" s="175">
        <v>0.04</v>
      </c>
      <c r="S2918" s="176">
        <v>7.2</v>
      </c>
      <c r="T2918" s="164">
        <v>45849.6</v>
      </c>
      <c r="U2918" s="164">
        <v>16047.36</v>
      </c>
      <c r="V2918" s="171">
        <v>0.35</v>
      </c>
      <c r="W2918" s="164">
        <v>11462.4</v>
      </c>
      <c r="X2918" s="160">
        <v>0.25</v>
      </c>
      <c r="Y2918" s="164">
        <v>5731.2</v>
      </c>
      <c r="Z2918" s="177">
        <v>0.125</v>
      </c>
      <c r="AA2918" s="164">
        <v>5731.2</v>
      </c>
      <c r="AB2918" s="160">
        <v>0.125</v>
      </c>
      <c r="AC2918" s="164">
        <v>18339.84</v>
      </c>
      <c r="AD2918" s="202">
        <v>0.4</v>
      </c>
      <c r="AE2918" s="147">
        <v>16047.36</v>
      </c>
      <c r="AF2918" s="235"/>
      <c r="AH2918" s="34" t="s">
        <v>7524</v>
      </c>
    </row>
    <row r="2919" s="114" customFormat="1" ht="36" spans="1:34">
      <c r="A2919" s="37">
        <v>4972</v>
      </c>
      <c r="B2919" s="37" t="s">
        <v>75</v>
      </c>
      <c r="C2919" s="37" t="s">
        <v>7518</v>
      </c>
      <c r="D2919" s="34" t="s">
        <v>7524</v>
      </c>
      <c r="E2919" s="163" t="s">
        <v>7524</v>
      </c>
      <c r="F2919" s="163" t="s">
        <v>7524</v>
      </c>
      <c r="G2919" s="34" t="s">
        <v>114</v>
      </c>
      <c r="H2919" s="166" t="s">
        <v>7616</v>
      </c>
      <c r="I2919" s="163" t="s">
        <v>7617</v>
      </c>
      <c r="J2919" s="163" t="s">
        <v>7617</v>
      </c>
      <c r="K2919" s="163" t="s">
        <v>7533</v>
      </c>
      <c r="L2919" s="163" t="s">
        <v>7603</v>
      </c>
      <c r="M2919" s="162">
        <v>45995</v>
      </c>
      <c r="N2919" s="162">
        <v>46003</v>
      </c>
      <c r="O2919" s="162">
        <v>46367</v>
      </c>
      <c r="P2919" s="163">
        <v>5622</v>
      </c>
      <c r="Q2919" s="174">
        <v>180</v>
      </c>
      <c r="R2919" s="175">
        <v>0.04</v>
      </c>
      <c r="S2919" s="176">
        <v>7.2</v>
      </c>
      <c r="T2919" s="164">
        <v>40478.4</v>
      </c>
      <c r="U2919" s="164">
        <v>14167.44</v>
      </c>
      <c r="V2919" s="171">
        <v>0.35</v>
      </c>
      <c r="W2919" s="164">
        <v>10119.6</v>
      </c>
      <c r="X2919" s="160">
        <v>0.25</v>
      </c>
      <c r="Y2919" s="164">
        <v>5059.8</v>
      </c>
      <c r="Z2919" s="177">
        <v>0.125</v>
      </c>
      <c r="AA2919" s="164">
        <v>5059.8</v>
      </c>
      <c r="AB2919" s="160">
        <v>0.125</v>
      </c>
      <c r="AC2919" s="164">
        <v>16191.36</v>
      </c>
      <c r="AD2919" s="202">
        <v>0.4</v>
      </c>
      <c r="AE2919" s="147">
        <v>14167.44</v>
      </c>
      <c r="AF2919" s="235"/>
      <c r="AH2919" s="34" t="s">
        <v>7524</v>
      </c>
    </row>
    <row r="2920" s="114" customFormat="1" ht="36" spans="1:34">
      <c r="A2920" s="37">
        <v>4973</v>
      </c>
      <c r="B2920" s="37" t="s">
        <v>75</v>
      </c>
      <c r="C2920" s="37" t="s">
        <v>7518</v>
      </c>
      <c r="D2920" s="34" t="s">
        <v>7524</v>
      </c>
      <c r="E2920" s="163" t="s">
        <v>7524</v>
      </c>
      <c r="F2920" s="163" t="s">
        <v>7524</v>
      </c>
      <c r="G2920" s="34" t="s">
        <v>114</v>
      </c>
      <c r="H2920" s="166" t="s">
        <v>7618</v>
      </c>
      <c r="I2920" s="163" t="s">
        <v>7619</v>
      </c>
      <c r="J2920" s="163" t="s">
        <v>7619</v>
      </c>
      <c r="K2920" s="163" t="s">
        <v>7620</v>
      </c>
      <c r="L2920" s="163" t="s">
        <v>7620</v>
      </c>
      <c r="M2920" s="162">
        <v>46001</v>
      </c>
      <c r="N2920" s="162">
        <v>46004</v>
      </c>
      <c r="O2920" s="162">
        <v>46368</v>
      </c>
      <c r="P2920" s="163">
        <v>7500</v>
      </c>
      <c r="Q2920" s="174">
        <v>180</v>
      </c>
      <c r="R2920" s="175">
        <v>0.04</v>
      </c>
      <c r="S2920" s="176">
        <v>7.2</v>
      </c>
      <c r="T2920" s="164">
        <v>54000</v>
      </c>
      <c r="U2920" s="164">
        <v>18900</v>
      </c>
      <c r="V2920" s="171">
        <v>0.35</v>
      </c>
      <c r="W2920" s="164">
        <v>13500</v>
      </c>
      <c r="X2920" s="160">
        <v>0.25</v>
      </c>
      <c r="Y2920" s="164">
        <v>6750</v>
      </c>
      <c r="Z2920" s="177">
        <v>0.125</v>
      </c>
      <c r="AA2920" s="164">
        <v>6750</v>
      </c>
      <c r="AB2920" s="160">
        <v>0.125</v>
      </c>
      <c r="AC2920" s="164">
        <v>21600</v>
      </c>
      <c r="AD2920" s="202">
        <v>0.4</v>
      </c>
      <c r="AE2920" s="147">
        <v>18900</v>
      </c>
      <c r="AF2920" s="235"/>
      <c r="AH2920" s="34" t="s">
        <v>7524</v>
      </c>
    </row>
    <row r="2921" s="114" customFormat="1" ht="36" spans="1:34">
      <c r="A2921" s="37">
        <v>4974</v>
      </c>
      <c r="B2921" s="37" t="s">
        <v>75</v>
      </c>
      <c r="C2921" s="37" t="s">
        <v>7518</v>
      </c>
      <c r="D2921" s="34" t="s">
        <v>7524</v>
      </c>
      <c r="E2921" s="163" t="s">
        <v>7524</v>
      </c>
      <c r="F2921" s="163" t="s">
        <v>7524</v>
      </c>
      <c r="G2921" s="34" t="s">
        <v>114</v>
      </c>
      <c r="H2921" s="166" t="s">
        <v>7621</v>
      </c>
      <c r="I2921" s="163" t="s">
        <v>7622</v>
      </c>
      <c r="J2921" s="163" t="s">
        <v>7622</v>
      </c>
      <c r="K2921" s="163" t="s">
        <v>7533</v>
      </c>
      <c r="L2921" s="163" t="s">
        <v>7539</v>
      </c>
      <c r="M2921" s="162">
        <v>46003</v>
      </c>
      <c r="N2921" s="162">
        <v>46005</v>
      </c>
      <c r="O2921" s="162">
        <v>46369</v>
      </c>
      <c r="P2921" s="163">
        <v>6000</v>
      </c>
      <c r="Q2921" s="174">
        <v>180</v>
      </c>
      <c r="R2921" s="175">
        <v>0.04</v>
      </c>
      <c r="S2921" s="176">
        <v>7.2</v>
      </c>
      <c r="T2921" s="164">
        <v>43200</v>
      </c>
      <c r="U2921" s="164">
        <v>15120</v>
      </c>
      <c r="V2921" s="171">
        <v>0.35</v>
      </c>
      <c r="W2921" s="164">
        <v>10800</v>
      </c>
      <c r="X2921" s="160">
        <v>0.25</v>
      </c>
      <c r="Y2921" s="164">
        <v>5400</v>
      </c>
      <c r="Z2921" s="177">
        <v>0.125</v>
      </c>
      <c r="AA2921" s="164">
        <v>5400</v>
      </c>
      <c r="AB2921" s="160">
        <v>0.125</v>
      </c>
      <c r="AC2921" s="164">
        <v>17280</v>
      </c>
      <c r="AD2921" s="202">
        <v>0.4</v>
      </c>
      <c r="AE2921" s="147">
        <v>15120</v>
      </c>
      <c r="AF2921" s="235"/>
      <c r="AH2921" s="34" t="s">
        <v>7524</v>
      </c>
    </row>
    <row r="2922" s="114" customFormat="1" ht="60" spans="1:34">
      <c r="A2922" s="37">
        <v>4975</v>
      </c>
      <c r="B2922" s="37" t="s">
        <v>75</v>
      </c>
      <c r="C2922" s="37" t="s">
        <v>7518</v>
      </c>
      <c r="D2922" s="34" t="s">
        <v>7524</v>
      </c>
      <c r="E2922" s="163" t="s">
        <v>7524</v>
      </c>
      <c r="F2922" s="163" t="s">
        <v>7524</v>
      </c>
      <c r="G2922" s="34" t="s">
        <v>114</v>
      </c>
      <c r="H2922" s="166" t="s">
        <v>7623</v>
      </c>
      <c r="I2922" s="163" t="s">
        <v>7624</v>
      </c>
      <c r="J2922" s="163" t="s">
        <v>7624</v>
      </c>
      <c r="K2922" s="163" t="s">
        <v>7625</v>
      </c>
      <c r="L2922" s="163" t="s">
        <v>7603</v>
      </c>
      <c r="M2922" s="162">
        <v>46003</v>
      </c>
      <c r="N2922" s="162">
        <v>46007</v>
      </c>
      <c r="O2922" s="162">
        <v>46371</v>
      </c>
      <c r="P2922" s="163">
        <v>5382</v>
      </c>
      <c r="Q2922" s="174">
        <v>180</v>
      </c>
      <c r="R2922" s="175">
        <v>0.04</v>
      </c>
      <c r="S2922" s="176">
        <v>7.2</v>
      </c>
      <c r="T2922" s="164">
        <v>38750.4</v>
      </c>
      <c r="U2922" s="164">
        <v>13562.64</v>
      </c>
      <c r="V2922" s="171">
        <v>0.35</v>
      </c>
      <c r="W2922" s="164">
        <v>9687.6</v>
      </c>
      <c r="X2922" s="160">
        <v>0.25</v>
      </c>
      <c r="Y2922" s="164">
        <v>4843.8</v>
      </c>
      <c r="Z2922" s="177">
        <v>0.125</v>
      </c>
      <c r="AA2922" s="164">
        <v>4843.8</v>
      </c>
      <c r="AB2922" s="160">
        <v>0.125</v>
      </c>
      <c r="AC2922" s="164">
        <v>15500.16</v>
      </c>
      <c r="AD2922" s="202">
        <v>0.4</v>
      </c>
      <c r="AE2922" s="147">
        <v>13562.64</v>
      </c>
      <c r="AF2922" s="235"/>
      <c r="AH2922" s="34" t="s">
        <v>7524</v>
      </c>
    </row>
    <row r="2923" s="114" customFormat="1" ht="36" spans="1:34">
      <c r="A2923" s="37">
        <v>4976</v>
      </c>
      <c r="B2923" s="37" t="s">
        <v>75</v>
      </c>
      <c r="C2923" s="37" t="s">
        <v>7518</v>
      </c>
      <c r="D2923" s="34" t="s">
        <v>7524</v>
      </c>
      <c r="E2923" s="163" t="s">
        <v>7524</v>
      </c>
      <c r="F2923" s="163" t="s">
        <v>7524</v>
      </c>
      <c r="G2923" s="34" t="s">
        <v>114</v>
      </c>
      <c r="H2923" s="166" t="s">
        <v>7626</v>
      </c>
      <c r="I2923" s="163" t="s">
        <v>7627</v>
      </c>
      <c r="J2923" s="163" t="s">
        <v>7627</v>
      </c>
      <c r="K2923" s="163" t="s">
        <v>7533</v>
      </c>
      <c r="L2923" s="163" t="s">
        <v>7533</v>
      </c>
      <c r="M2923" s="162">
        <v>46003</v>
      </c>
      <c r="N2923" s="162">
        <v>46007</v>
      </c>
      <c r="O2923" s="162">
        <v>46371</v>
      </c>
      <c r="P2923" s="163">
        <v>6325</v>
      </c>
      <c r="Q2923" s="174">
        <v>180</v>
      </c>
      <c r="R2923" s="175">
        <v>0.04</v>
      </c>
      <c r="S2923" s="176">
        <v>7.2</v>
      </c>
      <c r="T2923" s="164">
        <v>45540</v>
      </c>
      <c r="U2923" s="164">
        <v>15939</v>
      </c>
      <c r="V2923" s="171">
        <v>0.35</v>
      </c>
      <c r="W2923" s="164">
        <v>11385</v>
      </c>
      <c r="X2923" s="160">
        <v>0.25</v>
      </c>
      <c r="Y2923" s="164">
        <v>5692.5</v>
      </c>
      <c r="Z2923" s="177">
        <v>0.125</v>
      </c>
      <c r="AA2923" s="164">
        <v>5692.5</v>
      </c>
      <c r="AB2923" s="160">
        <v>0.125</v>
      </c>
      <c r="AC2923" s="164">
        <v>18216</v>
      </c>
      <c r="AD2923" s="202">
        <v>0.4</v>
      </c>
      <c r="AE2923" s="147">
        <v>15939</v>
      </c>
      <c r="AF2923" s="235"/>
      <c r="AH2923" s="34" t="s">
        <v>7524</v>
      </c>
    </row>
    <row r="2924" s="114" customFormat="1" ht="36" spans="1:34">
      <c r="A2924" s="37">
        <v>4977</v>
      </c>
      <c r="B2924" s="37" t="s">
        <v>75</v>
      </c>
      <c r="C2924" s="37" t="s">
        <v>7518</v>
      </c>
      <c r="D2924" s="34" t="s">
        <v>7524</v>
      </c>
      <c r="E2924" s="163" t="s">
        <v>7524</v>
      </c>
      <c r="F2924" s="163" t="s">
        <v>7524</v>
      </c>
      <c r="G2924" s="34" t="s">
        <v>114</v>
      </c>
      <c r="H2924" s="166" t="s">
        <v>7628</v>
      </c>
      <c r="I2924" s="163" t="s">
        <v>7629</v>
      </c>
      <c r="J2924" s="163" t="s">
        <v>7629</v>
      </c>
      <c r="K2924" s="163" t="s">
        <v>7533</v>
      </c>
      <c r="L2924" s="163" t="s">
        <v>7533</v>
      </c>
      <c r="M2924" s="162">
        <v>46003</v>
      </c>
      <c r="N2924" s="162">
        <v>46007</v>
      </c>
      <c r="O2924" s="162">
        <v>46371</v>
      </c>
      <c r="P2924" s="163">
        <v>8163</v>
      </c>
      <c r="Q2924" s="174">
        <v>180</v>
      </c>
      <c r="R2924" s="175">
        <v>0.04</v>
      </c>
      <c r="S2924" s="176">
        <v>7.2</v>
      </c>
      <c r="T2924" s="164">
        <v>58773.6</v>
      </c>
      <c r="U2924" s="164">
        <v>20570.76</v>
      </c>
      <c r="V2924" s="171">
        <v>0.35</v>
      </c>
      <c r="W2924" s="164">
        <v>14693.4</v>
      </c>
      <c r="X2924" s="160">
        <v>0.25</v>
      </c>
      <c r="Y2924" s="164">
        <v>7346.7</v>
      </c>
      <c r="Z2924" s="177">
        <v>0.125</v>
      </c>
      <c r="AA2924" s="164">
        <v>7346.7</v>
      </c>
      <c r="AB2924" s="160">
        <v>0.125</v>
      </c>
      <c r="AC2924" s="164">
        <v>23509.44</v>
      </c>
      <c r="AD2924" s="202">
        <v>0.4</v>
      </c>
      <c r="AE2924" s="147">
        <v>20570.76</v>
      </c>
      <c r="AF2924" s="235"/>
      <c r="AH2924" s="34" t="s">
        <v>7524</v>
      </c>
    </row>
    <row r="2925" s="114" customFormat="1" ht="36" spans="1:34">
      <c r="A2925" s="37">
        <v>4978</v>
      </c>
      <c r="B2925" s="37" t="s">
        <v>75</v>
      </c>
      <c r="C2925" s="37" t="s">
        <v>7518</v>
      </c>
      <c r="D2925" s="34" t="s">
        <v>7524</v>
      </c>
      <c r="E2925" s="163" t="s">
        <v>7524</v>
      </c>
      <c r="F2925" s="163" t="s">
        <v>7524</v>
      </c>
      <c r="G2925" s="34" t="s">
        <v>114</v>
      </c>
      <c r="H2925" s="166" t="s">
        <v>7630</v>
      </c>
      <c r="I2925" s="163" t="s">
        <v>7631</v>
      </c>
      <c r="J2925" s="163" t="s">
        <v>7631</v>
      </c>
      <c r="K2925" s="163" t="s">
        <v>7533</v>
      </c>
      <c r="L2925" s="163" t="s">
        <v>7533</v>
      </c>
      <c r="M2925" s="162">
        <v>46003</v>
      </c>
      <c r="N2925" s="162">
        <v>46007</v>
      </c>
      <c r="O2925" s="162">
        <v>46371</v>
      </c>
      <c r="P2925" s="163">
        <v>6672</v>
      </c>
      <c r="Q2925" s="174">
        <v>180</v>
      </c>
      <c r="R2925" s="175">
        <v>0.04</v>
      </c>
      <c r="S2925" s="176">
        <v>7.2</v>
      </c>
      <c r="T2925" s="164">
        <v>48038.4</v>
      </c>
      <c r="U2925" s="164">
        <v>16813.44</v>
      </c>
      <c r="V2925" s="171">
        <v>0.35</v>
      </c>
      <c r="W2925" s="164">
        <v>12009.6</v>
      </c>
      <c r="X2925" s="160">
        <v>0.25</v>
      </c>
      <c r="Y2925" s="164">
        <v>6004.8</v>
      </c>
      <c r="Z2925" s="177">
        <v>0.125</v>
      </c>
      <c r="AA2925" s="164">
        <v>6004.8</v>
      </c>
      <c r="AB2925" s="160">
        <v>0.125</v>
      </c>
      <c r="AC2925" s="164">
        <v>19215.36</v>
      </c>
      <c r="AD2925" s="202">
        <v>0.4</v>
      </c>
      <c r="AE2925" s="147">
        <v>16813.44</v>
      </c>
      <c r="AF2925" s="235"/>
      <c r="AH2925" s="34" t="s">
        <v>7524</v>
      </c>
    </row>
    <row r="2926" s="114" customFormat="1" ht="36" spans="1:34">
      <c r="A2926" s="37">
        <v>4979</v>
      </c>
      <c r="B2926" s="37" t="s">
        <v>75</v>
      </c>
      <c r="C2926" s="37" t="s">
        <v>7518</v>
      </c>
      <c r="D2926" s="34" t="s">
        <v>7524</v>
      </c>
      <c r="E2926" s="163" t="s">
        <v>7524</v>
      </c>
      <c r="F2926" s="163" t="s">
        <v>7524</v>
      </c>
      <c r="G2926" s="34" t="s">
        <v>114</v>
      </c>
      <c r="H2926" s="166" t="s">
        <v>7632</v>
      </c>
      <c r="I2926" s="163" t="s">
        <v>7633</v>
      </c>
      <c r="J2926" s="163" t="s">
        <v>7633</v>
      </c>
      <c r="K2926" s="163" t="s">
        <v>7533</v>
      </c>
      <c r="L2926" s="163" t="s">
        <v>7533</v>
      </c>
      <c r="M2926" s="162">
        <v>46003</v>
      </c>
      <c r="N2926" s="162">
        <v>46007</v>
      </c>
      <c r="O2926" s="162">
        <v>46371</v>
      </c>
      <c r="P2926" s="163">
        <v>10566</v>
      </c>
      <c r="Q2926" s="174">
        <v>180</v>
      </c>
      <c r="R2926" s="175">
        <v>0.04</v>
      </c>
      <c r="S2926" s="176">
        <v>7.2</v>
      </c>
      <c r="T2926" s="164">
        <v>76075.2</v>
      </c>
      <c r="U2926" s="164">
        <v>26626.32</v>
      </c>
      <c r="V2926" s="171">
        <v>0.35</v>
      </c>
      <c r="W2926" s="164">
        <v>19018.8</v>
      </c>
      <c r="X2926" s="160">
        <v>0.25</v>
      </c>
      <c r="Y2926" s="164">
        <v>9509.4</v>
      </c>
      <c r="Z2926" s="177">
        <v>0.125</v>
      </c>
      <c r="AA2926" s="164">
        <v>9509.4</v>
      </c>
      <c r="AB2926" s="160">
        <v>0.125</v>
      </c>
      <c r="AC2926" s="164">
        <v>30430.08</v>
      </c>
      <c r="AD2926" s="202">
        <v>0.4</v>
      </c>
      <c r="AE2926" s="147">
        <v>26626.32</v>
      </c>
      <c r="AF2926" s="235"/>
      <c r="AH2926" s="34" t="s">
        <v>7524</v>
      </c>
    </row>
    <row r="2927" s="114" customFormat="1" ht="36" spans="1:34">
      <c r="A2927" s="37">
        <v>4980</v>
      </c>
      <c r="B2927" s="37" t="s">
        <v>75</v>
      </c>
      <c r="C2927" s="37" t="s">
        <v>7518</v>
      </c>
      <c r="D2927" s="34" t="s">
        <v>7524</v>
      </c>
      <c r="E2927" s="163" t="s">
        <v>7524</v>
      </c>
      <c r="F2927" s="163" t="s">
        <v>7524</v>
      </c>
      <c r="G2927" s="34" t="s">
        <v>114</v>
      </c>
      <c r="H2927" s="166" t="s">
        <v>7634</v>
      </c>
      <c r="I2927" s="163" t="s">
        <v>7635</v>
      </c>
      <c r="J2927" s="163" t="s">
        <v>7635</v>
      </c>
      <c r="K2927" s="163" t="s">
        <v>7533</v>
      </c>
      <c r="L2927" s="163" t="s">
        <v>7533</v>
      </c>
      <c r="M2927" s="162">
        <v>46003</v>
      </c>
      <c r="N2927" s="162">
        <v>46007</v>
      </c>
      <c r="O2927" s="162">
        <v>46371</v>
      </c>
      <c r="P2927" s="163">
        <v>10182</v>
      </c>
      <c r="Q2927" s="174">
        <v>180</v>
      </c>
      <c r="R2927" s="175">
        <v>0.04</v>
      </c>
      <c r="S2927" s="176">
        <v>7.2</v>
      </c>
      <c r="T2927" s="164">
        <v>73310.4</v>
      </c>
      <c r="U2927" s="164">
        <v>25658.64</v>
      </c>
      <c r="V2927" s="171">
        <v>0.35</v>
      </c>
      <c r="W2927" s="164">
        <v>18327.6</v>
      </c>
      <c r="X2927" s="160">
        <v>0.25</v>
      </c>
      <c r="Y2927" s="164">
        <v>9163.8</v>
      </c>
      <c r="Z2927" s="177">
        <v>0.125</v>
      </c>
      <c r="AA2927" s="164">
        <v>9163.8</v>
      </c>
      <c r="AB2927" s="160">
        <v>0.125</v>
      </c>
      <c r="AC2927" s="164">
        <v>29324.16</v>
      </c>
      <c r="AD2927" s="202">
        <v>0.4</v>
      </c>
      <c r="AE2927" s="147">
        <v>25658.64</v>
      </c>
      <c r="AF2927" s="235"/>
      <c r="AH2927" s="34" t="s">
        <v>7524</v>
      </c>
    </row>
    <row r="2928" s="114" customFormat="1" ht="60" spans="1:34">
      <c r="A2928" s="37">
        <v>4981</v>
      </c>
      <c r="B2928" s="37" t="s">
        <v>75</v>
      </c>
      <c r="C2928" s="37" t="s">
        <v>7518</v>
      </c>
      <c r="D2928" s="34" t="s">
        <v>7524</v>
      </c>
      <c r="E2928" s="163" t="s">
        <v>7524</v>
      </c>
      <c r="F2928" s="163" t="s">
        <v>7524</v>
      </c>
      <c r="G2928" s="34" t="s">
        <v>114</v>
      </c>
      <c r="H2928" s="166" t="s">
        <v>7636</v>
      </c>
      <c r="I2928" s="163" t="s">
        <v>7637</v>
      </c>
      <c r="J2928" s="163" t="s">
        <v>7637</v>
      </c>
      <c r="K2928" s="163" t="s">
        <v>7638</v>
      </c>
      <c r="L2928" s="163" t="s">
        <v>7533</v>
      </c>
      <c r="M2928" s="162">
        <v>46003</v>
      </c>
      <c r="N2928" s="162">
        <v>46007</v>
      </c>
      <c r="O2928" s="162">
        <v>46371</v>
      </c>
      <c r="P2928" s="163">
        <v>8123</v>
      </c>
      <c r="Q2928" s="174">
        <v>180</v>
      </c>
      <c r="R2928" s="175">
        <v>0.04</v>
      </c>
      <c r="S2928" s="176">
        <v>7.2</v>
      </c>
      <c r="T2928" s="164">
        <v>58485.6</v>
      </c>
      <c r="U2928" s="164">
        <v>20469.96</v>
      </c>
      <c r="V2928" s="171">
        <v>0.35</v>
      </c>
      <c r="W2928" s="164">
        <v>14621.4</v>
      </c>
      <c r="X2928" s="160">
        <v>0.25</v>
      </c>
      <c r="Y2928" s="164">
        <v>7310.7</v>
      </c>
      <c r="Z2928" s="177">
        <v>0.125</v>
      </c>
      <c r="AA2928" s="164">
        <v>7310.7</v>
      </c>
      <c r="AB2928" s="160">
        <v>0.125</v>
      </c>
      <c r="AC2928" s="164">
        <v>23394.24</v>
      </c>
      <c r="AD2928" s="202">
        <v>0.4</v>
      </c>
      <c r="AE2928" s="147">
        <v>20469.96</v>
      </c>
      <c r="AF2928" s="235"/>
      <c r="AH2928" s="34" t="s">
        <v>7524</v>
      </c>
    </row>
    <row r="2929" s="114" customFormat="1" ht="36" spans="1:34">
      <c r="A2929" s="37">
        <v>4982</v>
      </c>
      <c r="B2929" s="37" t="s">
        <v>75</v>
      </c>
      <c r="C2929" s="37" t="s">
        <v>7518</v>
      </c>
      <c r="D2929" s="34" t="s">
        <v>7524</v>
      </c>
      <c r="E2929" s="163" t="s">
        <v>7524</v>
      </c>
      <c r="F2929" s="163" t="s">
        <v>7524</v>
      </c>
      <c r="G2929" s="34" t="s">
        <v>114</v>
      </c>
      <c r="H2929" s="166" t="s">
        <v>7639</v>
      </c>
      <c r="I2929" s="163" t="s">
        <v>7640</v>
      </c>
      <c r="J2929" s="163" t="s">
        <v>7640</v>
      </c>
      <c r="K2929" s="163" t="s">
        <v>7603</v>
      </c>
      <c r="L2929" s="163" t="s">
        <v>7603</v>
      </c>
      <c r="M2929" s="162">
        <v>46003</v>
      </c>
      <c r="N2929" s="162">
        <v>46007</v>
      </c>
      <c r="O2929" s="162">
        <v>46371</v>
      </c>
      <c r="P2929" s="163">
        <v>5386</v>
      </c>
      <c r="Q2929" s="174">
        <v>180</v>
      </c>
      <c r="R2929" s="175">
        <v>0.04</v>
      </c>
      <c r="S2929" s="176">
        <v>7.2</v>
      </c>
      <c r="T2929" s="164">
        <v>38779.2</v>
      </c>
      <c r="U2929" s="164">
        <v>13572.72</v>
      </c>
      <c r="V2929" s="171">
        <v>0.35</v>
      </c>
      <c r="W2929" s="164">
        <v>9694.8</v>
      </c>
      <c r="X2929" s="160">
        <v>0.25</v>
      </c>
      <c r="Y2929" s="164">
        <v>4847.4</v>
      </c>
      <c r="Z2929" s="177">
        <v>0.125</v>
      </c>
      <c r="AA2929" s="164">
        <v>4847.4</v>
      </c>
      <c r="AB2929" s="160">
        <v>0.125</v>
      </c>
      <c r="AC2929" s="164">
        <v>15511.68</v>
      </c>
      <c r="AD2929" s="202">
        <v>0.4</v>
      </c>
      <c r="AE2929" s="147">
        <v>13572.72</v>
      </c>
      <c r="AF2929" s="235"/>
      <c r="AH2929" s="34" t="s">
        <v>7524</v>
      </c>
    </row>
    <row r="2930" s="114" customFormat="1" ht="60" spans="1:34">
      <c r="A2930" s="37">
        <v>4983</v>
      </c>
      <c r="B2930" s="37" t="s">
        <v>75</v>
      </c>
      <c r="C2930" s="37" t="s">
        <v>7518</v>
      </c>
      <c r="D2930" s="34" t="s">
        <v>7524</v>
      </c>
      <c r="E2930" s="163" t="s">
        <v>7524</v>
      </c>
      <c r="F2930" s="163" t="s">
        <v>7524</v>
      </c>
      <c r="G2930" s="34" t="s">
        <v>114</v>
      </c>
      <c r="H2930" s="166" t="s">
        <v>7641</v>
      </c>
      <c r="I2930" s="163" t="s">
        <v>7642</v>
      </c>
      <c r="J2930" s="163" t="s">
        <v>7642</v>
      </c>
      <c r="K2930" s="163" t="s">
        <v>7643</v>
      </c>
      <c r="L2930" s="163" t="s">
        <v>7546</v>
      </c>
      <c r="M2930" s="162">
        <v>46008</v>
      </c>
      <c r="N2930" s="162">
        <v>46012</v>
      </c>
      <c r="O2930" s="162">
        <v>46376</v>
      </c>
      <c r="P2930" s="163">
        <v>8000</v>
      </c>
      <c r="Q2930" s="174">
        <v>180</v>
      </c>
      <c r="R2930" s="175">
        <v>0.04</v>
      </c>
      <c r="S2930" s="176">
        <v>7.2</v>
      </c>
      <c r="T2930" s="164">
        <v>57600</v>
      </c>
      <c r="U2930" s="164">
        <v>20160</v>
      </c>
      <c r="V2930" s="171">
        <v>0.35</v>
      </c>
      <c r="W2930" s="164">
        <v>14400</v>
      </c>
      <c r="X2930" s="160">
        <v>0.25</v>
      </c>
      <c r="Y2930" s="164">
        <v>7200</v>
      </c>
      <c r="Z2930" s="177">
        <v>0.125</v>
      </c>
      <c r="AA2930" s="164">
        <v>7200</v>
      </c>
      <c r="AB2930" s="160">
        <v>0.125</v>
      </c>
      <c r="AC2930" s="164">
        <v>23040</v>
      </c>
      <c r="AD2930" s="202">
        <v>0.4</v>
      </c>
      <c r="AE2930" s="147">
        <v>20160</v>
      </c>
      <c r="AF2930" s="235"/>
      <c r="AH2930" s="34" t="s">
        <v>7524</v>
      </c>
    </row>
    <row r="2931" s="114" customFormat="1" ht="36" spans="1:34">
      <c r="A2931" s="37">
        <v>4984</v>
      </c>
      <c r="B2931" s="37" t="s">
        <v>75</v>
      </c>
      <c r="C2931" s="37" t="s">
        <v>7518</v>
      </c>
      <c r="D2931" s="34" t="s">
        <v>7524</v>
      </c>
      <c r="E2931" s="163" t="s">
        <v>7524</v>
      </c>
      <c r="F2931" s="163" t="s">
        <v>7524</v>
      </c>
      <c r="G2931" s="34" t="s">
        <v>114</v>
      </c>
      <c r="H2931" s="166" t="s">
        <v>7644</v>
      </c>
      <c r="I2931" s="163" t="s">
        <v>7598</v>
      </c>
      <c r="J2931" s="163" t="s">
        <v>7598</v>
      </c>
      <c r="K2931" s="163" t="s">
        <v>7533</v>
      </c>
      <c r="L2931" s="163" t="s">
        <v>7533</v>
      </c>
      <c r="M2931" s="162">
        <v>46010</v>
      </c>
      <c r="N2931" s="162">
        <v>46014</v>
      </c>
      <c r="O2931" s="162">
        <v>46378</v>
      </c>
      <c r="P2931" s="163">
        <v>3892</v>
      </c>
      <c r="Q2931" s="174">
        <v>180</v>
      </c>
      <c r="R2931" s="175">
        <v>0.04</v>
      </c>
      <c r="S2931" s="176">
        <v>7.2</v>
      </c>
      <c r="T2931" s="164">
        <v>28022.4</v>
      </c>
      <c r="U2931" s="164">
        <v>9807.84</v>
      </c>
      <c r="V2931" s="171">
        <v>0.35</v>
      </c>
      <c r="W2931" s="164">
        <v>7005.6</v>
      </c>
      <c r="X2931" s="160">
        <v>0.25</v>
      </c>
      <c r="Y2931" s="164">
        <v>3502.8</v>
      </c>
      <c r="Z2931" s="177">
        <v>0.125</v>
      </c>
      <c r="AA2931" s="164">
        <v>3502.8</v>
      </c>
      <c r="AB2931" s="160">
        <v>0.125</v>
      </c>
      <c r="AC2931" s="164">
        <v>11208.96</v>
      </c>
      <c r="AD2931" s="202">
        <v>0.4</v>
      </c>
      <c r="AE2931" s="147">
        <v>9807.84</v>
      </c>
      <c r="AF2931" s="235"/>
      <c r="AH2931" s="34" t="s">
        <v>7524</v>
      </c>
    </row>
    <row r="2932" s="114" customFormat="1" ht="36" spans="1:34">
      <c r="A2932" s="37">
        <v>4985</v>
      </c>
      <c r="B2932" s="37" t="s">
        <v>75</v>
      </c>
      <c r="C2932" s="37" t="s">
        <v>7518</v>
      </c>
      <c r="D2932" s="34" t="s">
        <v>7524</v>
      </c>
      <c r="E2932" s="163" t="s">
        <v>7524</v>
      </c>
      <c r="F2932" s="163" t="s">
        <v>7524</v>
      </c>
      <c r="G2932" s="34" t="s">
        <v>114</v>
      </c>
      <c r="H2932" s="166" t="s">
        <v>7645</v>
      </c>
      <c r="I2932" s="163" t="s">
        <v>7646</v>
      </c>
      <c r="J2932" s="163" t="s">
        <v>7646</v>
      </c>
      <c r="K2932" s="163" t="s">
        <v>7603</v>
      </c>
      <c r="L2932" s="163" t="s">
        <v>7533</v>
      </c>
      <c r="M2932" s="162">
        <v>46010</v>
      </c>
      <c r="N2932" s="162">
        <v>46014</v>
      </c>
      <c r="O2932" s="162">
        <v>46378</v>
      </c>
      <c r="P2932" s="163">
        <v>8269</v>
      </c>
      <c r="Q2932" s="174">
        <v>180</v>
      </c>
      <c r="R2932" s="175">
        <v>0.04</v>
      </c>
      <c r="S2932" s="176">
        <v>7.2</v>
      </c>
      <c r="T2932" s="164">
        <v>59536.8</v>
      </c>
      <c r="U2932" s="164">
        <v>20837.88</v>
      </c>
      <c r="V2932" s="171">
        <v>0.35</v>
      </c>
      <c r="W2932" s="164">
        <v>14884.2</v>
      </c>
      <c r="X2932" s="160">
        <v>0.25</v>
      </c>
      <c r="Y2932" s="164">
        <v>7442.1</v>
      </c>
      <c r="Z2932" s="177">
        <v>0.125</v>
      </c>
      <c r="AA2932" s="164">
        <v>7442.1</v>
      </c>
      <c r="AB2932" s="160">
        <v>0.125</v>
      </c>
      <c r="AC2932" s="164">
        <v>23814.72</v>
      </c>
      <c r="AD2932" s="202">
        <v>0.4</v>
      </c>
      <c r="AE2932" s="147">
        <v>20837.88</v>
      </c>
      <c r="AF2932" s="235"/>
      <c r="AH2932" s="34" t="s">
        <v>7524</v>
      </c>
    </row>
    <row r="2933" s="114" customFormat="1" ht="36" spans="1:34">
      <c r="A2933" s="37">
        <v>4986</v>
      </c>
      <c r="B2933" s="37" t="s">
        <v>75</v>
      </c>
      <c r="C2933" s="37" t="s">
        <v>7518</v>
      </c>
      <c r="D2933" s="34" t="s">
        <v>7524</v>
      </c>
      <c r="E2933" s="163" t="s">
        <v>7524</v>
      </c>
      <c r="F2933" s="163" t="s">
        <v>7524</v>
      </c>
      <c r="G2933" s="34" t="s">
        <v>114</v>
      </c>
      <c r="H2933" s="166" t="s">
        <v>7647</v>
      </c>
      <c r="I2933" s="163" t="s">
        <v>7648</v>
      </c>
      <c r="J2933" s="163" t="s">
        <v>7648</v>
      </c>
      <c r="K2933" s="163" t="s">
        <v>7649</v>
      </c>
      <c r="L2933" s="163" t="s">
        <v>7603</v>
      </c>
      <c r="M2933" s="162">
        <v>46010</v>
      </c>
      <c r="N2933" s="162">
        <v>46014</v>
      </c>
      <c r="O2933" s="162">
        <v>46378</v>
      </c>
      <c r="P2933" s="163">
        <v>6328</v>
      </c>
      <c r="Q2933" s="174">
        <v>180</v>
      </c>
      <c r="R2933" s="175">
        <v>0.04</v>
      </c>
      <c r="S2933" s="176">
        <v>7.2</v>
      </c>
      <c r="T2933" s="164">
        <v>45561.6</v>
      </c>
      <c r="U2933" s="164">
        <v>15946.56</v>
      </c>
      <c r="V2933" s="171">
        <v>0.35</v>
      </c>
      <c r="W2933" s="164">
        <v>11390.4</v>
      </c>
      <c r="X2933" s="160">
        <v>0.25</v>
      </c>
      <c r="Y2933" s="164">
        <v>5695.2</v>
      </c>
      <c r="Z2933" s="177">
        <v>0.125</v>
      </c>
      <c r="AA2933" s="164">
        <v>5695.2</v>
      </c>
      <c r="AB2933" s="160">
        <v>0.125</v>
      </c>
      <c r="AC2933" s="164">
        <v>18224.64</v>
      </c>
      <c r="AD2933" s="202">
        <v>0.4</v>
      </c>
      <c r="AE2933" s="147">
        <v>15946.56</v>
      </c>
      <c r="AF2933" s="235"/>
      <c r="AH2933" s="34" t="s">
        <v>7524</v>
      </c>
    </row>
    <row r="2934" s="114" customFormat="1" ht="36" spans="1:34">
      <c r="A2934" s="37">
        <v>4987</v>
      </c>
      <c r="B2934" s="37" t="s">
        <v>75</v>
      </c>
      <c r="C2934" s="37" t="s">
        <v>7518</v>
      </c>
      <c r="D2934" s="34" t="s">
        <v>7524</v>
      </c>
      <c r="E2934" s="163" t="s">
        <v>7524</v>
      </c>
      <c r="F2934" s="163" t="s">
        <v>7524</v>
      </c>
      <c r="G2934" s="34" t="s">
        <v>114</v>
      </c>
      <c r="H2934" s="166" t="s">
        <v>7650</v>
      </c>
      <c r="I2934" s="163" t="s">
        <v>7651</v>
      </c>
      <c r="J2934" s="163" t="s">
        <v>7651</v>
      </c>
      <c r="K2934" s="163" t="s">
        <v>7539</v>
      </c>
      <c r="L2934" s="163" t="s">
        <v>7539</v>
      </c>
      <c r="M2934" s="162">
        <v>46010</v>
      </c>
      <c r="N2934" s="162">
        <v>46014</v>
      </c>
      <c r="O2934" s="162">
        <v>46378</v>
      </c>
      <c r="P2934" s="163">
        <v>5675</v>
      </c>
      <c r="Q2934" s="174">
        <v>180</v>
      </c>
      <c r="R2934" s="175">
        <v>0.04</v>
      </c>
      <c r="S2934" s="176">
        <v>7.2</v>
      </c>
      <c r="T2934" s="164">
        <v>40860</v>
      </c>
      <c r="U2934" s="164">
        <v>14301</v>
      </c>
      <c r="V2934" s="171">
        <v>0.35</v>
      </c>
      <c r="W2934" s="164">
        <v>10215</v>
      </c>
      <c r="X2934" s="160">
        <v>0.25</v>
      </c>
      <c r="Y2934" s="164">
        <v>5107.5</v>
      </c>
      <c r="Z2934" s="177">
        <v>0.125</v>
      </c>
      <c r="AA2934" s="164">
        <v>5107.5</v>
      </c>
      <c r="AB2934" s="160">
        <v>0.125</v>
      </c>
      <c r="AC2934" s="164">
        <v>16344</v>
      </c>
      <c r="AD2934" s="202">
        <v>0.4</v>
      </c>
      <c r="AE2934" s="147">
        <v>14301</v>
      </c>
      <c r="AF2934" s="235"/>
      <c r="AH2934" s="34" t="s">
        <v>7524</v>
      </c>
    </row>
    <row r="2935" s="114" customFormat="1" ht="36" spans="1:34">
      <c r="A2935" s="37">
        <v>4988</v>
      </c>
      <c r="B2935" s="37" t="s">
        <v>75</v>
      </c>
      <c r="C2935" s="37" t="s">
        <v>7518</v>
      </c>
      <c r="D2935" s="34" t="s">
        <v>7524</v>
      </c>
      <c r="E2935" s="163" t="s">
        <v>7524</v>
      </c>
      <c r="F2935" s="163" t="s">
        <v>7524</v>
      </c>
      <c r="G2935" s="34" t="s">
        <v>114</v>
      </c>
      <c r="H2935" s="166" t="s">
        <v>7652</v>
      </c>
      <c r="I2935" s="163" t="s">
        <v>7653</v>
      </c>
      <c r="J2935" s="163" t="s">
        <v>7653</v>
      </c>
      <c r="K2935" s="163" t="s">
        <v>7533</v>
      </c>
      <c r="L2935" s="163" t="s">
        <v>7533</v>
      </c>
      <c r="M2935" s="162">
        <v>46010</v>
      </c>
      <c r="N2935" s="162">
        <v>46014</v>
      </c>
      <c r="O2935" s="162">
        <v>46378</v>
      </c>
      <c r="P2935" s="163">
        <v>3685</v>
      </c>
      <c r="Q2935" s="174">
        <v>180</v>
      </c>
      <c r="R2935" s="175">
        <v>0.04</v>
      </c>
      <c r="S2935" s="176">
        <v>7.2</v>
      </c>
      <c r="T2935" s="164">
        <v>26532</v>
      </c>
      <c r="U2935" s="164">
        <v>9286.2</v>
      </c>
      <c r="V2935" s="171">
        <v>0.35</v>
      </c>
      <c r="W2935" s="164">
        <v>6633</v>
      </c>
      <c r="X2935" s="160">
        <v>0.25</v>
      </c>
      <c r="Y2935" s="164">
        <v>3316.5</v>
      </c>
      <c r="Z2935" s="177">
        <v>0.125</v>
      </c>
      <c r="AA2935" s="164">
        <v>3316.5</v>
      </c>
      <c r="AB2935" s="160">
        <v>0.125</v>
      </c>
      <c r="AC2935" s="164">
        <v>10612.8</v>
      </c>
      <c r="AD2935" s="202">
        <v>0.4</v>
      </c>
      <c r="AE2935" s="147">
        <v>9286.2</v>
      </c>
      <c r="AF2935" s="235"/>
      <c r="AH2935" s="34" t="s">
        <v>7524</v>
      </c>
    </row>
    <row r="2936" s="114" customFormat="1" ht="60" spans="1:34">
      <c r="A2936" s="37">
        <v>4989</v>
      </c>
      <c r="B2936" s="37" t="s">
        <v>75</v>
      </c>
      <c r="C2936" s="37" t="s">
        <v>7518</v>
      </c>
      <c r="D2936" s="34" t="s">
        <v>7524</v>
      </c>
      <c r="E2936" s="163" t="s">
        <v>7524</v>
      </c>
      <c r="F2936" s="163" t="s">
        <v>7524</v>
      </c>
      <c r="G2936" s="34" t="s">
        <v>114</v>
      </c>
      <c r="H2936" s="166" t="s">
        <v>7654</v>
      </c>
      <c r="I2936" s="163" t="s">
        <v>7655</v>
      </c>
      <c r="J2936" s="163" t="s">
        <v>7655</v>
      </c>
      <c r="K2936" s="163" t="s">
        <v>7656</v>
      </c>
      <c r="L2936" s="163" t="s">
        <v>7539</v>
      </c>
      <c r="M2936" s="162">
        <v>46010</v>
      </c>
      <c r="N2936" s="162">
        <v>46014</v>
      </c>
      <c r="O2936" s="162">
        <v>46378</v>
      </c>
      <c r="P2936" s="163">
        <v>4380</v>
      </c>
      <c r="Q2936" s="174">
        <v>180</v>
      </c>
      <c r="R2936" s="175">
        <v>0.04</v>
      </c>
      <c r="S2936" s="176">
        <v>7.2</v>
      </c>
      <c r="T2936" s="164">
        <v>31536</v>
      </c>
      <c r="U2936" s="164">
        <v>11037.6</v>
      </c>
      <c r="V2936" s="171">
        <v>0.35</v>
      </c>
      <c r="W2936" s="164">
        <v>7884</v>
      </c>
      <c r="X2936" s="160">
        <v>0.25</v>
      </c>
      <c r="Y2936" s="164">
        <v>3942</v>
      </c>
      <c r="Z2936" s="177">
        <v>0.125</v>
      </c>
      <c r="AA2936" s="164">
        <v>3942</v>
      </c>
      <c r="AB2936" s="160">
        <v>0.125</v>
      </c>
      <c r="AC2936" s="164">
        <v>12614.4</v>
      </c>
      <c r="AD2936" s="202">
        <v>0.4</v>
      </c>
      <c r="AE2936" s="147">
        <v>11037.6</v>
      </c>
      <c r="AF2936" s="235"/>
      <c r="AH2936" s="34" t="s">
        <v>7524</v>
      </c>
    </row>
    <row r="2937" s="114" customFormat="1" ht="36" spans="1:34">
      <c r="A2937" s="37">
        <v>4990</v>
      </c>
      <c r="B2937" s="37" t="s">
        <v>75</v>
      </c>
      <c r="C2937" s="37" t="s">
        <v>7518</v>
      </c>
      <c r="D2937" s="34" t="s">
        <v>7524</v>
      </c>
      <c r="E2937" s="163" t="s">
        <v>7524</v>
      </c>
      <c r="F2937" s="163" t="s">
        <v>7524</v>
      </c>
      <c r="G2937" s="34" t="s">
        <v>114</v>
      </c>
      <c r="H2937" s="166" t="s">
        <v>7657</v>
      </c>
      <c r="I2937" s="163" t="s">
        <v>7658</v>
      </c>
      <c r="J2937" s="163" t="s">
        <v>7658</v>
      </c>
      <c r="K2937" s="163" t="s">
        <v>7533</v>
      </c>
      <c r="L2937" s="163" t="s">
        <v>7533</v>
      </c>
      <c r="M2937" s="162">
        <v>46010</v>
      </c>
      <c r="N2937" s="162">
        <v>46014</v>
      </c>
      <c r="O2937" s="162">
        <v>46378</v>
      </c>
      <c r="P2937" s="163">
        <v>4380</v>
      </c>
      <c r="Q2937" s="174">
        <v>180</v>
      </c>
      <c r="R2937" s="175">
        <v>0.04</v>
      </c>
      <c r="S2937" s="176">
        <v>7.2</v>
      </c>
      <c r="T2937" s="164">
        <v>31536</v>
      </c>
      <c r="U2937" s="164">
        <v>11037.6</v>
      </c>
      <c r="V2937" s="171">
        <v>0.35</v>
      </c>
      <c r="W2937" s="164">
        <v>7884</v>
      </c>
      <c r="X2937" s="160">
        <v>0.25</v>
      </c>
      <c r="Y2937" s="164">
        <v>3942</v>
      </c>
      <c r="Z2937" s="177">
        <v>0.125</v>
      </c>
      <c r="AA2937" s="164">
        <v>3942</v>
      </c>
      <c r="AB2937" s="160">
        <v>0.125</v>
      </c>
      <c r="AC2937" s="164">
        <v>12614.4</v>
      </c>
      <c r="AD2937" s="202">
        <v>0.4</v>
      </c>
      <c r="AE2937" s="147">
        <v>11037.6</v>
      </c>
      <c r="AF2937" s="235"/>
      <c r="AH2937" s="34" t="s">
        <v>7524</v>
      </c>
    </row>
    <row r="2938" s="114" customFormat="1" ht="36" spans="1:34">
      <c r="A2938" s="37">
        <v>4991</v>
      </c>
      <c r="B2938" s="37" t="s">
        <v>75</v>
      </c>
      <c r="C2938" s="37" t="s">
        <v>7518</v>
      </c>
      <c r="D2938" s="34" t="s">
        <v>7524</v>
      </c>
      <c r="E2938" s="163" t="s">
        <v>7524</v>
      </c>
      <c r="F2938" s="163" t="s">
        <v>7524</v>
      </c>
      <c r="G2938" s="34" t="s">
        <v>114</v>
      </c>
      <c r="H2938" s="166" t="s">
        <v>7659</v>
      </c>
      <c r="I2938" s="163" t="s">
        <v>7660</v>
      </c>
      <c r="J2938" s="163" t="s">
        <v>7660</v>
      </c>
      <c r="K2938" s="163" t="s">
        <v>7546</v>
      </c>
      <c r="L2938" s="163" t="s">
        <v>7546</v>
      </c>
      <c r="M2938" s="162">
        <v>46010</v>
      </c>
      <c r="N2938" s="162">
        <v>46014</v>
      </c>
      <c r="O2938" s="162">
        <v>46378</v>
      </c>
      <c r="P2938" s="163">
        <v>5625</v>
      </c>
      <c r="Q2938" s="174">
        <v>180</v>
      </c>
      <c r="R2938" s="175">
        <v>0.04</v>
      </c>
      <c r="S2938" s="176">
        <v>7.2</v>
      </c>
      <c r="T2938" s="164">
        <v>40500</v>
      </c>
      <c r="U2938" s="164">
        <v>14175</v>
      </c>
      <c r="V2938" s="171">
        <v>0.35</v>
      </c>
      <c r="W2938" s="164">
        <v>10125</v>
      </c>
      <c r="X2938" s="160">
        <v>0.25</v>
      </c>
      <c r="Y2938" s="164">
        <v>5062.5</v>
      </c>
      <c r="Z2938" s="177">
        <v>0.125</v>
      </c>
      <c r="AA2938" s="164">
        <v>5062.5</v>
      </c>
      <c r="AB2938" s="160">
        <v>0.125</v>
      </c>
      <c r="AC2938" s="164">
        <v>16200</v>
      </c>
      <c r="AD2938" s="202">
        <v>0.4</v>
      </c>
      <c r="AE2938" s="147">
        <v>14175</v>
      </c>
      <c r="AF2938" s="235"/>
      <c r="AH2938" s="34" t="s">
        <v>7524</v>
      </c>
    </row>
    <row r="2939" s="114" customFormat="1" ht="36" spans="1:34">
      <c r="A2939" s="37">
        <v>4992</v>
      </c>
      <c r="B2939" s="37" t="s">
        <v>75</v>
      </c>
      <c r="C2939" s="37" t="s">
        <v>7518</v>
      </c>
      <c r="D2939" s="34" t="s">
        <v>7524</v>
      </c>
      <c r="E2939" s="163" t="s">
        <v>7524</v>
      </c>
      <c r="F2939" s="163" t="s">
        <v>7524</v>
      </c>
      <c r="G2939" s="34" t="s">
        <v>114</v>
      </c>
      <c r="H2939" s="166" t="s">
        <v>7661</v>
      </c>
      <c r="I2939" s="163" t="s">
        <v>7662</v>
      </c>
      <c r="J2939" s="163" t="s">
        <v>7662</v>
      </c>
      <c r="K2939" s="163" t="s">
        <v>7603</v>
      </c>
      <c r="L2939" s="163" t="s">
        <v>7603</v>
      </c>
      <c r="M2939" s="162">
        <v>46010</v>
      </c>
      <c r="N2939" s="162">
        <v>46014</v>
      </c>
      <c r="O2939" s="162">
        <v>46378</v>
      </c>
      <c r="P2939" s="163">
        <v>4892</v>
      </c>
      <c r="Q2939" s="174">
        <v>180</v>
      </c>
      <c r="R2939" s="175">
        <v>0.04</v>
      </c>
      <c r="S2939" s="176">
        <v>7.2</v>
      </c>
      <c r="T2939" s="164">
        <v>35222.4</v>
      </c>
      <c r="U2939" s="164">
        <v>12327.84</v>
      </c>
      <c r="V2939" s="171">
        <v>0.35</v>
      </c>
      <c r="W2939" s="164">
        <v>8805.6</v>
      </c>
      <c r="X2939" s="160">
        <v>0.25</v>
      </c>
      <c r="Y2939" s="164">
        <v>4402.8</v>
      </c>
      <c r="Z2939" s="177">
        <v>0.125</v>
      </c>
      <c r="AA2939" s="164">
        <v>4402.8</v>
      </c>
      <c r="AB2939" s="160">
        <v>0.125</v>
      </c>
      <c r="AC2939" s="164">
        <v>14088.96</v>
      </c>
      <c r="AD2939" s="202">
        <v>0.4</v>
      </c>
      <c r="AE2939" s="147">
        <v>12327.84</v>
      </c>
      <c r="AF2939" s="235"/>
      <c r="AH2939" s="34" t="s">
        <v>7524</v>
      </c>
    </row>
    <row r="2940" s="114" customFormat="1" ht="36" spans="1:34">
      <c r="A2940" s="37">
        <v>4993</v>
      </c>
      <c r="B2940" s="37" t="s">
        <v>75</v>
      </c>
      <c r="C2940" s="37" t="s">
        <v>7518</v>
      </c>
      <c r="D2940" s="34" t="s">
        <v>7524</v>
      </c>
      <c r="E2940" s="163" t="s">
        <v>7524</v>
      </c>
      <c r="F2940" s="163" t="s">
        <v>7524</v>
      </c>
      <c r="G2940" s="34" t="s">
        <v>114</v>
      </c>
      <c r="H2940" s="166" t="s">
        <v>7663</v>
      </c>
      <c r="I2940" s="163" t="s">
        <v>7664</v>
      </c>
      <c r="J2940" s="163" t="s">
        <v>7664</v>
      </c>
      <c r="K2940" s="163" t="s">
        <v>7546</v>
      </c>
      <c r="L2940" s="163" t="s">
        <v>7546</v>
      </c>
      <c r="M2940" s="162">
        <v>46010</v>
      </c>
      <c r="N2940" s="162">
        <v>46014</v>
      </c>
      <c r="O2940" s="162">
        <v>46378</v>
      </c>
      <c r="P2940" s="163">
        <v>8286</v>
      </c>
      <c r="Q2940" s="174">
        <v>180</v>
      </c>
      <c r="R2940" s="175">
        <v>0.04</v>
      </c>
      <c r="S2940" s="176">
        <v>7.2</v>
      </c>
      <c r="T2940" s="164">
        <v>59659.2</v>
      </c>
      <c r="U2940" s="164">
        <v>20880.72</v>
      </c>
      <c r="V2940" s="171">
        <v>0.35</v>
      </c>
      <c r="W2940" s="164">
        <v>14914.8</v>
      </c>
      <c r="X2940" s="160">
        <v>0.25</v>
      </c>
      <c r="Y2940" s="164">
        <v>7457.4</v>
      </c>
      <c r="Z2940" s="177">
        <v>0.125</v>
      </c>
      <c r="AA2940" s="164">
        <v>7457.4</v>
      </c>
      <c r="AB2940" s="160">
        <v>0.125</v>
      </c>
      <c r="AC2940" s="164">
        <v>23863.68</v>
      </c>
      <c r="AD2940" s="202">
        <v>0.4</v>
      </c>
      <c r="AE2940" s="147">
        <v>20880.72</v>
      </c>
      <c r="AF2940" s="235"/>
      <c r="AH2940" s="34" t="s">
        <v>7524</v>
      </c>
    </row>
    <row r="2941" s="114" customFormat="1" ht="48" spans="1:34">
      <c r="A2941" s="37">
        <v>4994</v>
      </c>
      <c r="B2941" s="37" t="s">
        <v>75</v>
      </c>
      <c r="C2941" s="37" t="s">
        <v>7518</v>
      </c>
      <c r="D2941" s="34" t="s">
        <v>7524</v>
      </c>
      <c r="E2941" s="163" t="s">
        <v>7524</v>
      </c>
      <c r="F2941" s="163" t="s">
        <v>7524</v>
      </c>
      <c r="G2941" s="34" t="s">
        <v>114</v>
      </c>
      <c r="H2941" s="166" t="s">
        <v>7665</v>
      </c>
      <c r="I2941" s="163" t="s">
        <v>7666</v>
      </c>
      <c r="J2941" s="163" t="s">
        <v>7666</v>
      </c>
      <c r="K2941" s="163" t="s">
        <v>7667</v>
      </c>
      <c r="L2941" s="163" t="s">
        <v>7539</v>
      </c>
      <c r="M2941" s="162">
        <v>46010</v>
      </c>
      <c r="N2941" s="162">
        <v>46014</v>
      </c>
      <c r="O2941" s="162">
        <v>46378</v>
      </c>
      <c r="P2941" s="163">
        <v>7862</v>
      </c>
      <c r="Q2941" s="174">
        <v>180</v>
      </c>
      <c r="R2941" s="175">
        <v>0.04</v>
      </c>
      <c r="S2941" s="176">
        <v>7.2</v>
      </c>
      <c r="T2941" s="164">
        <v>56606.4</v>
      </c>
      <c r="U2941" s="164">
        <v>19812.24</v>
      </c>
      <c r="V2941" s="171">
        <v>0.35</v>
      </c>
      <c r="W2941" s="164">
        <v>14151.6</v>
      </c>
      <c r="X2941" s="160">
        <v>0.25</v>
      </c>
      <c r="Y2941" s="164">
        <v>7075.8</v>
      </c>
      <c r="Z2941" s="177">
        <v>0.125</v>
      </c>
      <c r="AA2941" s="164">
        <v>7075.8</v>
      </c>
      <c r="AB2941" s="160">
        <v>0.125</v>
      </c>
      <c r="AC2941" s="164">
        <v>22642.56</v>
      </c>
      <c r="AD2941" s="202">
        <v>0.4</v>
      </c>
      <c r="AE2941" s="147">
        <v>19812.24</v>
      </c>
      <c r="AF2941" s="235"/>
      <c r="AH2941" s="34" t="s">
        <v>7524</v>
      </c>
    </row>
    <row r="2942" s="114" customFormat="1" ht="36" spans="1:34">
      <c r="A2942" s="37">
        <v>4995</v>
      </c>
      <c r="B2942" s="37" t="s">
        <v>75</v>
      </c>
      <c r="C2942" s="37" t="s">
        <v>7518</v>
      </c>
      <c r="D2942" s="34" t="s">
        <v>7524</v>
      </c>
      <c r="E2942" s="163" t="s">
        <v>7524</v>
      </c>
      <c r="F2942" s="163" t="s">
        <v>7524</v>
      </c>
      <c r="G2942" s="34" t="s">
        <v>114</v>
      </c>
      <c r="H2942" s="166" t="s">
        <v>7668</v>
      </c>
      <c r="I2942" s="163" t="s">
        <v>7669</v>
      </c>
      <c r="J2942" s="163" t="s">
        <v>7669</v>
      </c>
      <c r="K2942" s="163" t="s">
        <v>5605</v>
      </c>
      <c r="L2942" s="163" t="s">
        <v>7533</v>
      </c>
      <c r="M2942" s="162">
        <v>46017</v>
      </c>
      <c r="N2942" s="162">
        <v>46022</v>
      </c>
      <c r="O2942" s="162">
        <v>46386</v>
      </c>
      <c r="P2942" s="163">
        <v>6686</v>
      </c>
      <c r="Q2942" s="174">
        <v>180</v>
      </c>
      <c r="R2942" s="175">
        <v>0.04</v>
      </c>
      <c r="S2942" s="176">
        <v>7.2</v>
      </c>
      <c r="T2942" s="164">
        <v>48139.2</v>
      </c>
      <c r="U2942" s="164">
        <v>16848.72</v>
      </c>
      <c r="V2942" s="171">
        <v>0.35</v>
      </c>
      <c r="W2942" s="164">
        <v>12034.8</v>
      </c>
      <c r="X2942" s="160">
        <v>0.25</v>
      </c>
      <c r="Y2942" s="164">
        <v>6017.4</v>
      </c>
      <c r="Z2942" s="177">
        <v>0.125</v>
      </c>
      <c r="AA2942" s="164">
        <v>6017.4</v>
      </c>
      <c r="AB2942" s="160">
        <v>0.125</v>
      </c>
      <c r="AC2942" s="164">
        <v>19255.68</v>
      </c>
      <c r="AD2942" s="202">
        <v>0.4</v>
      </c>
      <c r="AE2942" s="147">
        <v>16848.72</v>
      </c>
      <c r="AF2942" s="235"/>
      <c r="AH2942" s="34" t="s">
        <v>7524</v>
      </c>
    </row>
    <row r="2943" s="114" customFormat="1" ht="36" spans="1:34">
      <c r="A2943" s="37">
        <v>4996</v>
      </c>
      <c r="B2943" s="37" t="s">
        <v>75</v>
      </c>
      <c r="C2943" s="37" t="s">
        <v>7518</v>
      </c>
      <c r="D2943" s="34" t="s">
        <v>7524</v>
      </c>
      <c r="E2943" s="163" t="s">
        <v>7524</v>
      </c>
      <c r="F2943" s="163" t="s">
        <v>7524</v>
      </c>
      <c r="G2943" s="34" t="s">
        <v>114</v>
      </c>
      <c r="H2943" s="166" t="s">
        <v>7670</v>
      </c>
      <c r="I2943" s="163" t="s">
        <v>7671</v>
      </c>
      <c r="J2943" s="163" t="s">
        <v>7671</v>
      </c>
      <c r="K2943" s="163" t="s">
        <v>5528</v>
      </c>
      <c r="L2943" s="163" t="s">
        <v>7539</v>
      </c>
      <c r="M2943" s="162">
        <v>46017</v>
      </c>
      <c r="N2943" s="162">
        <v>46022</v>
      </c>
      <c r="O2943" s="162">
        <v>46386</v>
      </c>
      <c r="P2943" s="163">
        <v>3632</v>
      </c>
      <c r="Q2943" s="174">
        <v>180</v>
      </c>
      <c r="R2943" s="175">
        <v>0.04</v>
      </c>
      <c r="S2943" s="176">
        <v>7.2</v>
      </c>
      <c r="T2943" s="164">
        <v>26150.4</v>
      </c>
      <c r="U2943" s="164">
        <v>9152.64</v>
      </c>
      <c r="V2943" s="171">
        <v>0.35</v>
      </c>
      <c r="W2943" s="164">
        <v>6537.6</v>
      </c>
      <c r="X2943" s="160">
        <v>0.25</v>
      </c>
      <c r="Y2943" s="164">
        <v>3268.8</v>
      </c>
      <c r="Z2943" s="177">
        <v>0.125</v>
      </c>
      <c r="AA2943" s="164">
        <v>3268.8</v>
      </c>
      <c r="AB2943" s="160">
        <v>0.125</v>
      </c>
      <c r="AC2943" s="164">
        <v>10460.16</v>
      </c>
      <c r="AD2943" s="202">
        <v>0.4</v>
      </c>
      <c r="AE2943" s="147">
        <v>9152.64</v>
      </c>
      <c r="AF2943" s="235"/>
      <c r="AH2943" s="34" t="s">
        <v>7524</v>
      </c>
    </row>
    <row r="2944" s="114" customFormat="1" ht="60" spans="1:34">
      <c r="A2944" s="37">
        <v>4997</v>
      </c>
      <c r="B2944" s="37" t="s">
        <v>75</v>
      </c>
      <c r="C2944" s="37" t="s">
        <v>7518</v>
      </c>
      <c r="D2944" s="34" t="s">
        <v>7524</v>
      </c>
      <c r="E2944" s="163" t="s">
        <v>7524</v>
      </c>
      <c r="F2944" s="163" t="s">
        <v>7524</v>
      </c>
      <c r="G2944" s="34" t="s">
        <v>114</v>
      </c>
      <c r="H2944" s="166" t="s">
        <v>7672</v>
      </c>
      <c r="I2944" s="163" t="s">
        <v>7673</v>
      </c>
      <c r="J2944" s="163" t="s">
        <v>7673</v>
      </c>
      <c r="K2944" s="163" t="s">
        <v>7674</v>
      </c>
      <c r="L2944" s="163" t="s">
        <v>7675</v>
      </c>
      <c r="M2944" s="162">
        <v>46017</v>
      </c>
      <c r="N2944" s="162">
        <v>46022</v>
      </c>
      <c r="O2944" s="162">
        <v>46386</v>
      </c>
      <c r="P2944" s="163">
        <v>4860</v>
      </c>
      <c r="Q2944" s="174">
        <v>180</v>
      </c>
      <c r="R2944" s="175">
        <v>0.04</v>
      </c>
      <c r="S2944" s="176">
        <v>7.2</v>
      </c>
      <c r="T2944" s="164">
        <v>34992</v>
      </c>
      <c r="U2944" s="164">
        <v>12247.2</v>
      </c>
      <c r="V2944" s="171">
        <v>0.35</v>
      </c>
      <c r="W2944" s="164">
        <v>8748</v>
      </c>
      <c r="X2944" s="160">
        <v>0.25</v>
      </c>
      <c r="Y2944" s="164">
        <v>4374</v>
      </c>
      <c r="Z2944" s="177">
        <v>0.125</v>
      </c>
      <c r="AA2944" s="164">
        <v>4374</v>
      </c>
      <c r="AB2944" s="160">
        <v>0.125</v>
      </c>
      <c r="AC2944" s="164">
        <v>13996.8</v>
      </c>
      <c r="AD2944" s="202">
        <v>0.4</v>
      </c>
      <c r="AE2944" s="147">
        <v>12247.2</v>
      </c>
      <c r="AF2944" s="235"/>
      <c r="AH2944" s="34" t="s">
        <v>7524</v>
      </c>
    </row>
    <row r="2945" s="114" customFormat="1" ht="36" spans="1:34">
      <c r="A2945" s="37">
        <v>4998</v>
      </c>
      <c r="B2945" s="37" t="s">
        <v>75</v>
      </c>
      <c r="C2945" s="37" t="s">
        <v>7518</v>
      </c>
      <c r="D2945" s="34" t="s">
        <v>7524</v>
      </c>
      <c r="E2945" s="163" t="s">
        <v>7524</v>
      </c>
      <c r="F2945" s="163" t="s">
        <v>7524</v>
      </c>
      <c r="G2945" s="34" t="s">
        <v>114</v>
      </c>
      <c r="H2945" s="166" t="s">
        <v>7676</v>
      </c>
      <c r="I2945" s="163" t="s">
        <v>7677</v>
      </c>
      <c r="J2945" s="163" t="s">
        <v>7677</v>
      </c>
      <c r="K2945" s="163" t="s">
        <v>7678</v>
      </c>
      <c r="L2945" s="163" t="s">
        <v>7539</v>
      </c>
      <c r="M2945" s="162">
        <v>46017</v>
      </c>
      <c r="N2945" s="162">
        <v>46022</v>
      </c>
      <c r="O2945" s="162">
        <v>46386</v>
      </c>
      <c r="P2945" s="163">
        <v>4888</v>
      </c>
      <c r="Q2945" s="174">
        <v>180</v>
      </c>
      <c r="R2945" s="175">
        <v>0.04</v>
      </c>
      <c r="S2945" s="176">
        <v>7.2</v>
      </c>
      <c r="T2945" s="164">
        <v>35193.6</v>
      </c>
      <c r="U2945" s="164">
        <v>12317.76</v>
      </c>
      <c r="V2945" s="171">
        <v>0.35</v>
      </c>
      <c r="W2945" s="164">
        <v>8798.4</v>
      </c>
      <c r="X2945" s="160">
        <v>0.25</v>
      </c>
      <c r="Y2945" s="164">
        <v>4399.2</v>
      </c>
      <c r="Z2945" s="177">
        <v>0.125</v>
      </c>
      <c r="AA2945" s="164">
        <v>4399.2</v>
      </c>
      <c r="AB2945" s="160">
        <v>0.125</v>
      </c>
      <c r="AC2945" s="164">
        <v>14077.44</v>
      </c>
      <c r="AD2945" s="202">
        <v>0.4</v>
      </c>
      <c r="AE2945" s="147">
        <v>12317.76</v>
      </c>
      <c r="AF2945" s="235"/>
      <c r="AH2945" s="34" t="s">
        <v>7524</v>
      </c>
    </row>
    <row r="2946" s="114" customFormat="1" ht="36" spans="1:34">
      <c r="A2946" s="37">
        <v>4999</v>
      </c>
      <c r="B2946" s="37" t="s">
        <v>75</v>
      </c>
      <c r="C2946" s="37" t="s">
        <v>7518</v>
      </c>
      <c r="D2946" s="34" t="s">
        <v>7524</v>
      </c>
      <c r="E2946" s="163" t="s">
        <v>7524</v>
      </c>
      <c r="F2946" s="163" t="s">
        <v>7524</v>
      </c>
      <c r="G2946" s="34" t="s">
        <v>114</v>
      </c>
      <c r="H2946" s="166" t="s">
        <v>7679</v>
      </c>
      <c r="I2946" s="163" t="s">
        <v>7680</v>
      </c>
      <c r="J2946" s="163" t="s">
        <v>7680</v>
      </c>
      <c r="K2946" s="163" t="s">
        <v>7681</v>
      </c>
      <c r="L2946" s="163" t="s">
        <v>7682</v>
      </c>
      <c r="M2946" s="162">
        <v>46017</v>
      </c>
      <c r="N2946" s="162">
        <v>46022</v>
      </c>
      <c r="O2946" s="162">
        <v>46386</v>
      </c>
      <c r="P2946" s="163">
        <v>8386</v>
      </c>
      <c r="Q2946" s="174">
        <v>180</v>
      </c>
      <c r="R2946" s="175">
        <v>0.04</v>
      </c>
      <c r="S2946" s="176">
        <v>7.2</v>
      </c>
      <c r="T2946" s="164">
        <v>60379.2</v>
      </c>
      <c r="U2946" s="164">
        <v>21132.72</v>
      </c>
      <c r="V2946" s="171">
        <v>0.35</v>
      </c>
      <c r="W2946" s="164">
        <v>15094.8</v>
      </c>
      <c r="X2946" s="160">
        <v>0.25</v>
      </c>
      <c r="Y2946" s="164">
        <v>7547.4</v>
      </c>
      <c r="Z2946" s="177">
        <v>0.125</v>
      </c>
      <c r="AA2946" s="164">
        <v>7547.4</v>
      </c>
      <c r="AB2946" s="160">
        <v>0.125</v>
      </c>
      <c r="AC2946" s="164">
        <v>24151.68</v>
      </c>
      <c r="AD2946" s="202">
        <v>0.4</v>
      </c>
      <c r="AE2946" s="147">
        <v>21132.72</v>
      </c>
      <c r="AF2946" s="235"/>
      <c r="AH2946" s="34" t="s">
        <v>7524</v>
      </c>
    </row>
    <row r="2947" s="114" customFormat="1" ht="36" spans="1:34">
      <c r="A2947" s="37">
        <v>5000</v>
      </c>
      <c r="B2947" s="37" t="s">
        <v>75</v>
      </c>
      <c r="C2947" s="37" t="s">
        <v>7518</v>
      </c>
      <c r="D2947" s="34" t="s">
        <v>7524</v>
      </c>
      <c r="E2947" s="163" t="s">
        <v>7524</v>
      </c>
      <c r="F2947" s="163" t="s">
        <v>7524</v>
      </c>
      <c r="G2947" s="34" t="s">
        <v>114</v>
      </c>
      <c r="H2947" s="166" t="s">
        <v>7683</v>
      </c>
      <c r="I2947" s="163" t="s">
        <v>7684</v>
      </c>
      <c r="J2947" s="163" t="s">
        <v>7684</v>
      </c>
      <c r="K2947" s="163" t="s">
        <v>7603</v>
      </c>
      <c r="L2947" s="163" t="s">
        <v>7603</v>
      </c>
      <c r="M2947" s="162">
        <v>46017</v>
      </c>
      <c r="N2947" s="162">
        <v>46022</v>
      </c>
      <c r="O2947" s="162">
        <v>46386</v>
      </c>
      <c r="P2947" s="163">
        <v>3120</v>
      </c>
      <c r="Q2947" s="174">
        <v>180</v>
      </c>
      <c r="R2947" s="175">
        <v>0.04</v>
      </c>
      <c r="S2947" s="176">
        <v>7.2</v>
      </c>
      <c r="T2947" s="164">
        <v>22464</v>
      </c>
      <c r="U2947" s="164">
        <v>7862.4</v>
      </c>
      <c r="V2947" s="171">
        <v>0.35</v>
      </c>
      <c r="W2947" s="164">
        <v>5616</v>
      </c>
      <c r="X2947" s="160">
        <v>0.25</v>
      </c>
      <c r="Y2947" s="164">
        <v>2808</v>
      </c>
      <c r="Z2947" s="177">
        <v>0.125</v>
      </c>
      <c r="AA2947" s="164">
        <v>2808</v>
      </c>
      <c r="AB2947" s="160">
        <v>0.125</v>
      </c>
      <c r="AC2947" s="164">
        <v>8985.6</v>
      </c>
      <c r="AD2947" s="202">
        <v>0.4</v>
      </c>
      <c r="AE2947" s="147">
        <v>7862.4</v>
      </c>
      <c r="AF2947" s="235"/>
      <c r="AH2947" s="34" t="s">
        <v>7524</v>
      </c>
    </row>
    <row r="2948" s="114" customFormat="1" ht="36" spans="1:34">
      <c r="A2948" s="37">
        <v>5001</v>
      </c>
      <c r="B2948" s="37" t="s">
        <v>75</v>
      </c>
      <c r="C2948" s="37" t="s">
        <v>7518</v>
      </c>
      <c r="D2948" s="34" t="s">
        <v>7524</v>
      </c>
      <c r="E2948" s="163" t="s">
        <v>7524</v>
      </c>
      <c r="F2948" s="163" t="s">
        <v>7524</v>
      </c>
      <c r="G2948" s="34" t="s">
        <v>114</v>
      </c>
      <c r="H2948" s="166" t="s">
        <v>7685</v>
      </c>
      <c r="I2948" s="163" t="s">
        <v>7686</v>
      </c>
      <c r="J2948" s="163" t="s">
        <v>7686</v>
      </c>
      <c r="K2948" s="163" t="s">
        <v>7533</v>
      </c>
      <c r="L2948" s="163" t="s">
        <v>7533</v>
      </c>
      <c r="M2948" s="162">
        <v>46017</v>
      </c>
      <c r="N2948" s="162">
        <v>46022</v>
      </c>
      <c r="O2948" s="162">
        <v>46386</v>
      </c>
      <c r="P2948" s="163">
        <v>5338</v>
      </c>
      <c r="Q2948" s="174">
        <v>180</v>
      </c>
      <c r="R2948" s="175">
        <v>0.04</v>
      </c>
      <c r="S2948" s="176">
        <v>7.2</v>
      </c>
      <c r="T2948" s="164">
        <v>38433.6</v>
      </c>
      <c r="U2948" s="164">
        <v>13451.76</v>
      </c>
      <c r="V2948" s="171">
        <v>0.35</v>
      </c>
      <c r="W2948" s="164">
        <v>9608.4</v>
      </c>
      <c r="X2948" s="160">
        <v>0.25</v>
      </c>
      <c r="Y2948" s="164">
        <v>4804.2</v>
      </c>
      <c r="Z2948" s="177">
        <v>0.125</v>
      </c>
      <c r="AA2948" s="164">
        <v>4804.2</v>
      </c>
      <c r="AB2948" s="160">
        <v>0.125</v>
      </c>
      <c r="AC2948" s="164">
        <v>15373.44</v>
      </c>
      <c r="AD2948" s="202">
        <v>0.4</v>
      </c>
      <c r="AE2948" s="147">
        <v>13451.76</v>
      </c>
      <c r="AF2948" s="235"/>
      <c r="AH2948" s="34" t="s">
        <v>7524</v>
      </c>
    </row>
    <row r="2949" s="114" customFormat="1" ht="144" spans="1:34">
      <c r="A2949" s="37">
        <v>5002</v>
      </c>
      <c r="B2949" s="37" t="s">
        <v>75</v>
      </c>
      <c r="C2949" s="37" t="s">
        <v>7474</v>
      </c>
      <c r="D2949" s="34" t="s">
        <v>7687</v>
      </c>
      <c r="E2949" s="163" t="s">
        <v>7688</v>
      </c>
      <c r="F2949" s="163" t="s">
        <v>7689</v>
      </c>
      <c r="G2949" s="34" t="s">
        <v>7477</v>
      </c>
      <c r="H2949" s="166" t="s">
        <v>7690</v>
      </c>
      <c r="I2949" s="163" t="s">
        <v>7691</v>
      </c>
      <c r="J2949" s="163" t="s">
        <v>7691</v>
      </c>
      <c r="K2949" s="163" t="s">
        <v>7692</v>
      </c>
      <c r="L2949" s="163" t="s">
        <v>7693</v>
      </c>
      <c r="M2949" s="167">
        <v>45996.7171180556</v>
      </c>
      <c r="N2949" s="167">
        <v>45997</v>
      </c>
      <c r="O2949" s="167">
        <v>46066.9999884259</v>
      </c>
      <c r="P2949" s="163">
        <v>173.2</v>
      </c>
      <c r="Q2949" s="174">
        <v>3450</v>
      </c>
      <c r="R2949" s="175">
        <v>0.06</v>
      </c>
      <c r="S2949" s="176">
        <v>207</v>
      </c>
      <c r="T2949" s="164">
        <v>35852.4</v>
      </c>
      <c r="U2949" s="164">
        <v>12548.34</v>
      </c>
      <c r="V2949" s="164">
        <v>0.35</v>
      </c>
      <c r="W2949" s="164">
        <v>16133.58</v>
      </c>
      <c r="X2949" s="160">
        <v>0.45</v>
      </c>
      <c r="Y2949" s="164">
        <v>0</v>
      </c>
      <c r="Z2949" s="177">
        <v>0</v>
      </c>
      <c r="AA2949" s="164">
        <v>16133.58</v>
      </c>
      <c r="AB2949" s="160">
        <v>0.45</v>
      </c>
      <c r="AC2949" s="164">
        <v>7170.48</v>
      </c>
      <c r="AD2949" s="202">
        <v>0.2</v>
      </c>
      <c r="AE2949" s="147">
        <v>12548.34</v>
      </c>
      <c r="AF2949" s="182"/>
      <c r="AH2949" s="34" t="s">
        <v>7687</v>
      </c>
    </row>
    <row r="2950" s="114" customFormat="1" ht="72" spans="1:34">
      <c r="A2950" s="37">
        <v>5003</v>
      </c>
      <c r="B2950" s="37" t="s">
        <v>75</v>
      </c>
      <c r="C2950" s="37" t="s">
        <v>7474</v>
      </c>
      <c r="D2950" s="34" t="s">
        <v>7687</v>
      </c>
      <c r="E2950" s="163" t="s">
        <v>7694</v>
      </c>
      <c r="F2950" s="163" t="s">
        <v>7695</v>
      </c>
      <c r="G2950" s="34" t="s">
        <v>7477</v>
      </c>
      <c r="H2950" s="166" t="s">
        <v>7696</v>
      </c>
      <c r="I2950" s="163" t="s">
        <v>7697</v>
      </c>
      <c r="J2950" s="163" t="s">
        <v>7697</v>
      </c>
      <c r="K2950" s="163" t="s">
        <v>7698</v>
      </c>
      <c r="L2950" s="163" t="s">
        <v>7699</v>
      </c>
      <c r="M2950" s="167">
        <v>46013.6532523148</v>
      </c>
      <c r="N2950" s="167">
        <v>46014</v>
      </c>
      <c r="O2950" s="167">
        <v>46083.9999884259</v>
      </c>
      <c r="P2950" s="163">
        <v>2240.66</v>
      </c>
      <c r="Q2950" s="174">
        <v>3600</v>
      </c>
      <c r="R2950" s="175">
        <v>0.06</v>
      </c>
      <c r="S2950" s="176">
        <v>216</v>
      </c>
      <c r="T2950" s="164">
        <v>483982.56</v>
      </c>
      <c r="U2950" s="164">
        <v>169393.9</v>
      </c>
      <c r="V2950" s="164">
        <v>0.35</v>
      </c>
      <c r="W2950" s="164">
        <v>217792.15</v>
      </c>
      <c r="X2950" s="160">
        <v>0.45</v>
      </c>
      <c r="Y2950" s="164">
        <v>0</v>
      </c>
      <c r="Z2950" s="177">
        <v>0</v>
      </c>
      <c r="AA2950" s="164">
        <v>217792.15</v>
      </c>
      <c r="AB2950" s="160">
        <v>0.45</v>
      </c>
      <c r="AC2950" s="164">
        <v>96796.51</v>
      </c>
      <c r="AD2950" s="202">
        <v>0.2</v>
      </c>
      <c r="AE2950" s="147">
        <v>169393.9</v>
      </c>
      <c r="AF2950" s="182"/>
      <c r="AH2950" s="34" t="s">
        <v>7687</v>
      </c>
    </row>
    <row r="2951" s="114" customFormat="1" ht="48" spans="1:34">
      <c r="A2951" s="37">
        <v>1</v>
      </c>
      <c r="B2951" s="37" t="s">
        <v>84</v>
      </c>
      <c r="C2951" s="37" t="s">
        <v>7700</v>
      </c>
      <c r="D2951" s="34" t="s">
        <v>91</v>
      </c>
      <c r="E2951" s="163" t="s">
        <v>91</v>
      </c>
      <c r="F2951" s="163" t="s">
        <v>91</v>
      </c>
      <c r="G2951" s="34" t="s">
        <v>118</v>
      </c>
      <c r="H2951" s="386" t="s">
        <v>7701</v>
      </c>
      <c r="I2951" s="163" t="s">
        <v>7702</v>
      </c>
      <c r="J2951" s="163" t="s">
        <v>7702</v>
      </c>
      <c r="K2951" s="163" t="s">
        <v>7703</v>
      </c>
      <c r="L2951" s="163" t="s">
        <v>7703</v>
      </c>
      <c r="M2951" s="167">
        <v>45709</v>
      </c>
      <c r="N2951" s="167">
        <v>45712</v>
      </c>
      <c r="O2951" s="167">
        <v>46077</v>
      </c>
      <c r="P2951" s="163">
        <v>154</v>
      </c>
      <c r="Q2951" s="174">
        <v>1000</v>
      </c>
      <c r="R2951" s="175">
        <v>0.08</v>
      </c>
      <c r="S2951" s="176">
        <v>80</v>
      </c>
      <c r="T2951" s="164">
        <v>12320</v>
      </c>
      <c r="U2951" s="259">
        <v>4312</v>
      </c>
      <c r="V2951" s="259">
        <v>0.35</v>
      </c>
      <c r="W2951" s="259">
        <v>3080</v>
      </c>
      <c r="X2951" s="260">
        <v>0.25</v>
      </c>
      <c r="Y2951" s="259">
        <v>1232</v>
      </c>
      <c r="Z2951" s="268">
        <v>0.1</v>
      </c>
      <c r="AA2951" s="259">
        <v>1848</v>
      </c>
      <c r="AB2951" s="260">
        <v>0.15</v>
      </c>
      <c r="AC2951" s="259">
        <v>4928</v>
      </c>
      <c r="AD2951" s="269">
        <v>0.4</v>
      </c>
      <c r="AE2951" s="147">
        <v>4312</v>
      </c>
      <c r="AF2951" s="203"/>
      <c r="AG2951" s="114" t="e">
        <f>VLOOKUP(H:H,#REF!,2,0)</f>
        <v>#REF!</v>
      </c>
      <c r="AH2951" s="34" t="s">
        <v>91</v>
      </c>
    </row>
    <row r="2952" s="114" customFormat="1" ht="36" spans="1:34">
      <c r="A2952" s="37">
        <v>2</v>
      </c>
      <c r="B2952" s="37" t="s">
        <v>84</v>
      </c>
      <c r="C2952" s="37" t="s">
        <v>7700</v>
      </c>
      <c r="D2952" s="34" t="s">
        <v>91</v>
      </c>
      <c r="E2952" s="163" t="s">
        <v>91</v>
      </c>
      <c r="F2952" s="163" t="s">
        <v>91</v>
      </c>
      <c r="G2952" s="34" t="s">
        <v>118</v>
      </c>
      <c r="H2952" s="166" t="s">
        <v>7704</v>
      </c>
      <c r="I2952" s="163" t="s">
        <v>7705</v>
      </c>
      <c r="J2952" s="163" t="s">
        <v>7705</v>
      </c>
      <c r="K2952" s="163" t="s">
        <v>7706</v>
      </c>
      <c r="L2952" s="163" t="s">
        <v>7706</v>
      </c>
      <c r="M2952" s="167">
        <v>45764</v>
      </c>
      <c r="N2952" s="167">
        <v>45766</v>
      </c>
      <c r="O2952" s="167">
        <v>46131</v>
      </c>
      <c r="P2952" s="163">
        <v>500</v>
      </c>
      <c r="Q2952" s="174">
        <v>1000</v>
      </c>
      <c r="R2952" s="175">
        <v>0.08</v>
      </c>
      <c r="S2952" s="176">
        <v>80</v>
      </c>
      <c r="T2952" s="164">
        <v>40000</v>
      </c>
      <c r="U2952" s="259">
        <v>14000</v>
      </c>
      <c r="V2952" s="259">
        <v>0.35</v>
      </c>
      <c r="W2952" s="259">
        <v>10000</v>
      </c>
      <c r="X2952" s="260">
        <v>0.25</v>
      </c>
      <c r="Y2952" s="259">
        <v>4000</v>
      </c>
      <c r="Z2952" s="268">
        <v>0.1</v>
      </c>
      <c r="AA2952" s="259">
        <v>6000</v>
      </c>
      <c r="AB2952" s="260">
        <v>0.15</v>
      </c>
      <c r="AC2952" s="259">
        <v>16000</v>
      </c>
      <c r="AD2952" s="269">
        <v>0.4</v>
      </c>
      <c r="AE2952" s="147">
        <v>14000</v>
      </c>
      <c r="AF2952" s="182"/>
      <c r="AG2952" s="114" t="e">
        <f>VLOOKUP(H:H,#REF!,2,0)</f>
        <v>#REF!</v>
      </c>
      <c r="AH2952" s="34" t="s">
        <v>91</v>
      </c>
    </row>
    <row r="2953" s="114" customFormat="1" ht="60" spans="1:34">
      <c r="A2953" s="37">
        <v>3</v>
      </c>
      <c r="B2953" s="37" t="s">
        <v>84</v>
      </c>
      <c r="C2953" s="37" t="s">
        <v>7707</v>
      </c>
      <c r="D2953" s="34" t="s">
        <v>91</v>
      </c>
      <c r="E2953" s="163" t="s">
        <v>91</v>
      </c>
      <c r="F2953" s="163" t="s">
        <v>91</v>
      </c>
      <c r="G2953" s="34" t="s">
        <v>114</v>
      </c>
      <c r="H2953" s="166" t="s">
        <v>7708</v>
      </c>
      <c r="I2953" s="163" t="s">
        <v>7709</v>
      </c>
      <c r="J2953" s="163" t="s">
        <v>7709</v>
      </c>
      <c r="K2953" s="163" t="s">
        <v>7710</v>
      </c>
      <c r="L2953" s="163" t="s">
        <v>7711</v>
      </c>
      <c r="M2953" s="167">
        <v>45670</v>
      </c>
      <c r="N2953" s="256">
        <v>45672</v>
      </c>
      <c r="O2953" s="256">
        <v>46036</v>
      </c>
      <c r="P2953" s="257">
        <v>100</v>
      </c>
      <c r="Q2953" s="261">
        <v>1000</v>
      </c>
      <c r="R2953" s="262">
        <v>0.08</v>
      </c>
      <c r="S2953" s="263">
        <v>80</v>
      </c>
      <c r="T2953" s="264">
        <v>8000</v>
      </c>
      <c r="U2953" s="259">
        <v>2800</v>
      </c>
      <c r="V2953" s="265">
        <v>0.35</v>
      </c>
      <c r="W2953" s="259">
        <v>2000</v>
      </c>
      <c r="X2953" s="260">
        <v>0.25</v>
      </c>
      <c r="Y2953" s="259">
        <v>800</v>
      </c>
      <c r="Z2953" s="268">
        <v>0.1</v>
      </c>
      <c r="AA2953" s="259">
        <v>1200</v>
      </c>
      <c r="AB2953" s="260">
        <v>0.15</v>
      </c>
      <c r="AC2953" s="270">
        <v>3200</v>
      </c>
      <c r="AD2953" s="271">
        <v>0.4</v>
      </c>
      <c r="AE2953" s="147">
        <v>2800</v>
      </c>
      <c r="AF2953" s="182"/>
      <c r="AG2953" s="114" t="e">
        <f>VLOOKUP(H:H,#REF!,2,0)</f>
        <v>#REF!</v>
      </c>
      <c r="AH2953" s="34" t="s">
        <v>91</v>
      </c>
    </row>
    <row r="2954" s="114" customFormat="1" ht="60" spans="1:34">
      <c r="A2954" s="37">
        <v>4</v>
      </c>
      <c r="B2954" s="37" t="s">
        <v>84</v>
      </c>
      <c r="C2954" s="37" t="s">
        <v>7712</v>
      </c>
      <c r="D2954" s="34" t="s">
        <v>91</v>
      </c>
      <c r="E2954" s="163" t="s">
        <v>91</v>
      </c>
      <c r="F2954" s="163" t="s">
        <v>91</v>
      </c>
      <c r="G2954" s="34" t="s">
        <v>119</v>
      </c>
      <c r="H2954" s="166" t="s">
        <v>7713</v>
      </c>
      <c r="I2954" s="163" t="s">
        <v>7714</v>
      </c>
      <c r="J2954" s="163" t="s">
        <v>7714</v>
      </c>
      <c r="K2954" s="163" t="s">
        <v>7715</v>
      </c>
      <c r="L2954" s="163" t="s">
        <v>7716</v>
      </c>
      <c r="M2954" s="167">
        <v>45667</v>
      </c>
      <c r="N2954" s="167">
        <v>45668</v>
      </c>
      <c r="O2954" s="167">
        <v>46032</v>
      </c>
      <c r="P2954" s="163">
        <v>594</v>
      </c>
      <c r="Q2954" s="174">
        <v>1000</v>
      </c>
      <c r="R2954" s="175">
        <v>0.08</v>
      </c>
      <c r="S2954" s="176">
        <v>80</v>
      </c>
      <c r="T2954" s="164">
        <v>47520</v>
      </c>
      <c r="U2954" s="266">
        <v>16632</v>
      </c>
      <c r="V2954" s="267">
        <v>0.35</v>
      </c>
      <c r="W2954" s="259">
        <v>11880</v>
      </c>
      <c r="X2954" s="260">
        <v>0.25</v>
      </c>
      <c r="Y2954" s="259">
        <v>4752</v>
      </c>
      <c r="Z2954" s="268">
        <v>0.1</v>
      </c>
      <c r="AA2954" s="266">
        <v>7128</v>
      </c>
      <c r="AB2954" s="267">
        <v>0.15</v>
      </c>
      <c r="AC2954" s="259">
        <v>19008</v>
      </c>
      <c r="AD2954" s="269">
        <v>0.4</v>
      </c>
      <c r="AE2954" s="147">
        <v>16632</v>
      </c>
      <c r="AF2954" s="182"/>
      <c r="AG2954" s="114" t="e">
        <f>VLOOKUP(H:H,#REF!,2,0)</f>
        <v>#REF!</v>
      </c>
      <c r="AH2954" s="34" t="s">
        <v>91</v>
      </c>
    </row>
    <row r="2955" s="114" customFormat="1" ht="36" spans="1:34">
      <c r="A2955" s="37">
        <v>5</v>
      </c>
      <c r="B2955" s="37" t="s">
        <v>84</v>
      </c>
      <c r="C2955" s="37" t="s">
        <v>7717</v>
      </c>
      <c r="D2955" s="34" t="s">
        <v>91</v>
      </c>
      <c r="E2955" s="163" t="s">
        <v>91</v>
      </c>
      <c r="F2955" s="163" t="s">
        <v>91</v>
      </c>
      <c r="G2955" s="34" t="s">
        <v>931</v>
      </c>
      <c r="H2955" s="166" t="s">
        <v>7718</v>
      </c>
      <c r="I2955" s="163" t="s">
        <v>7719</v>
      </c>
      <c r="J2955" s="163" t="s">
        <v>7719</v>
      </c>
      <c r="K2955" s="163" t="s">
        <v>7720</v>
      </c>
      <c r="L2955" s="163" t="s">
        <v>7720</v>
      </c>
      <c r="M2955" s="167">
        <v>45774</v>
      </c>
      <c r="N2955" s="167">
        <v>45775</v>
      </c>
      <c r="O2955" s="167">
        <v>46139</v>
      </c>
      <c r="P2955" s="163">
        <v>1502</v>
      </c>
      <c r="Q2955" s="174">
        <v>1000</v>
      </c>
      <c r="R2955" s="175">
        <v>0.08</v>
      </c>
      <c r="S2955" s="176">
        <v>80</v>
      </c>
      <c r="T2955" s="164">
        <v>120160</v>
      </c>
      <c r="U2955" s="259">
        <v>42056</v>
      </c>
      <c r="V2955" s="265">
        <v>0.35</v>
      </c>
      <c r="W2955" s="259">
        <v>30040</v>
      </c>
      <c r="X2955" s="260">
        <v>0.25</v>
      </c>
      <c r="Y2955" s="259">
        <v>12016</v>
      </c>
      <c r="Z2955" s="268">
        <v>0.1</v>
      </c>
      <c r="AA2955" s="259">
        <v>18024</v>
      </c>
      <c r="AB2955" s="260">
        <v>0.15</v>
      </c>
      <c r="AC2955" s="259">
        <v>48064</v>
      </c>
      <c r="AD2955" s="269">
        <v>0.4</v>
      </c>
      <c r="AE2955" s="147">
        <v>42056</v>
      </c>
      <c r="AF2955" s="203"/>
      <c r="AG2955" s="114" t="e">
        <f>VLOOKUP(H:H,#REF!,2,0)</f>
        <v>#REF!</v>
      </c>
      <c r="AH2955" s="34" t="s">
        <v>91</v>
      </c>
    </row>
    <row r="2956" s="114" customFormat="1" ht="84" spans="1:34">
      <c r="A2956" s="37">
        <v>6</v>
      </c>
      <c r="B2956" s="37" t="s">
        <v>84</v>
      </c>
      <c r="C2956" s="34" t="s">
        <v>7721</v>
      </c>
      <c r="D2956" s="34" t="s">
        <v>91</v>
      </c>
      <c r="E2956" s="163" t="s">
        <v>91</v>
      </c>
      <c r="F2956" s="163"/>
      <c r="G2956" s="34" t="s">
        <v>115</v>
      </c>
      <c r="H2956" s="166" t="s">
        <v>7722</v>
      </c>
      <c r="I2956" s="163" t="s">
        <v>7723</v>
      </c>
      <c r="J2956" s="163" t="s">
        <v>7723</v>
      </c>
      <c r="K2956" s="163" t="s">
        <v>7724</v>
      </c>
      <c r="L2956" s="163" t="s">
        <v>7725</v>
      </c>
      <c r="M2956" s="167">
        <v>45702</v>
      </c>
      <c r="N2956" s="167">
        <v>45703</v>
      </c>
      <c r="O2956" s="167">
        <v>46067</v>
      </c>
      <c r="P2956" s="163">
        <v>200</v>
      </c>
      <c r="Q2956" s="174">
        <v>1000</v>
      </c>
      <c r="R2956" s="175">
        <v>0.08</v>
      </c>
      <c r="S2956" s="176">
        <v>80</v>
      </c>
      <c r="T2956" s="164">
        <v>16000</v>
      </c>
      <c r="U2956" s="259">
        <v>5600</v>
      </c>
      <c r="V2956" s="260">
        <v>0.35</v>
      </c>
      <c r="W2956" s="259">
        <v>4000</v>
      </c>
      <c r="X2956" s="260">
        <v>0.25</v>
      </c>
      <c r="Y2956" s="259">
        <v>1600</v>
      </c>
      <c r="Z2956" s="268">
        <v>0.1</v>
      </c>
      <c r="AA2956" s="259">
        <v>2400</v>
      </c>
      <c r="AB2956" s="260">
        <v>0.15</v>
      </c>
      <c r="AC2956" s="259">
        <v>6400</v>
      </c>
      <c r="AD2956" s="269">
        <v>0.4</v>
      </c>
      <c r="AE2956" s="147">
        <v>5600</v>
      </c>
      <c r="AF2956" s="203"/>
      <c r="AG2956" s="114" t="e">
        <f>VLOOKUP(H:H,#REF!,2,0)</f>
        <v>#REF!</v>
      </c>
      <c r="AH2956" s="34" t="s">
        <v>91</v>
      </c>
    </row>
    <row r="2957" s="114" customFormat="1" ht="84" spans="1:34">
      <c r="A2957" s="37">
        <v>7</v>
      </c>
      <c r="B2957" s="37" t="s">
        <v>84</v>
      </c>
      <c r="C2957" s="34" t="s">
        <v>7726</v>
      </c>
      <c r="D2957" s="34" t="s">
        <v>91</v>
      </c>
      <c r="E2957" s="34" t="s">
        <v>91</v>
      </c>
      <c r="F2957" s="34" t="s">
        <v>91</v>
      </c>
      <c r="G2957" s="34" t="s">
        <v>119</v>
      </c>
      <c r="H2957" s="166" t="s">
        <v>7727</v>
      </c>
      <c r="I2957" s="163" t="s">
        <v>7728</v>
      </c>
      <c r="J2957" s="163" t="s">
        <v>7728</v>
      </c>
      <c r="K2957" s="163" t="s">
        <v>7729</v>
      </c>
      <c r="L2957" s="163" t="s">
        <v>7730</v>
      </c>
      <c r="M2957" s="167">
        <v>45670</v>
      </c>
      <c r="N2957" s="167">
        <v>45673</v>
      </c>
      <c r="O2957" s="167">
        <v>46037</v>
      </c>
      <c r="P2957" s="163">
        <v>808</v>
      </c>
      <c r="Q2957" s="174">
        <v>1000</v>
      </c>
      <c r="R2957" s="175">
        <v>0.08</v>
      </c>
      <c r="S2957" s="176">
        <v>80</v>
      </c>
      <c r="T2957" s="164">
        <v>64640</v>
      </c>
      <c r="U2957" s="259">
        <v>22624</v>
      </c>
      <c r="V2957" s="265">
        <v>0.35</v>
      </c>
      <c r="W2957" s="259">
        <v>16160</v>
      </c>
      <c r="X2957" s="260">
        <v>0.25</v>
      </c>
      <c r="Y2957" s="259">
        <v>6464</v>
      </c>
      <c r="Z2957" s="268">
        <v>0.1</v>
      </c>
      <c r="AA2957" s="259">
        <v>9696</v>
      </c>
      <c r="AB2957" s="260">
        <v>0.15</v>
      </c>
      <c r="AC2957" s="259">
        <v>25856</v>
      </c>
      <c r="AD2957" s="269">
        <v>0.4</v>
      </c>
      <c r="AE2957" s="147">
        <v>22624</v>
      </c>
      <c r="AF2957" s="203"/>
      <c r="AG2957" s="114" t="e">
        <f>VLOOKUP(H:H,#REF!,2,0)</f>
        <v>#REF!</v>
      </c>
      <c r="AH2957" s="34" t="s">
        <v>91</v>
      </c>
    </row>
    <row r="2958" s="114" customFormat="1" ht="84" spans="1:34">
      <c r="A2958" s="37">
        <v>8</v>
      </c>
      <c r="B2958" s="37" t="s">
        <v>84</v>
      </c>
      <c r="C2958" s="34" t="s">
        <v>7726</v>
      </c>
      <c r="D2958" s="34" t="s">
        <v>91</v>
      </c>
      <c r="E2958" s="34" t="s">
        <v>91</v>
      </c>
      <c r="F2958" s="34" t="s">
        <v>91</v>
      </c>
      <c r="G2958" s="34" t="s">
        <v>119</v>
      </c>
      <c r="H2958" s="166" t="s">
        <v>7731</v>
      </c>
      <c r="I2958" s="163" t="s">
        <v>7728</v>
      </c>
      <c r="J2958" s="163" t="s">
        <v>7728</v>
      </c>
      <c r="K2958" s="163" t="s">
        <v>7729</v>
      </c>
      <c r="L2958" s="163" t="s">
        <v>7730</v>
      </c>
      <c r="M2958" s="167">
        <v>45888</v>
      </c>
      <c r="N2958" s="167">
        <v>45889</v>
      </c>
      <c r="O2958" s="167">
        <v>46253</v>
      </c>
      <c r="P2958" s="163">
        <v>1748</v>
      </c>
      <c r="Q2958" s="174">
        <v>1000</v>
      </c>
      <c r="R2958" s="175">
        <v>0.08</v>
      </c>
      <c r="S2958" s="176">
        <v>80</v>
      </c>
      <c r="T2958" s="164">
        <v>139840</v>
      </c>
      <c r="U2958" s="259">
        <v>48944</v>
      </c>
      <c r="V2958" s="265">
        <v>0.35</v>
      </c>
      <c r="W2958" s="259">
        <v>34960</v>
      </c>
      <c r="X2958" s="260">
        <v>0.25</v>
      </c>
      <c r="Y2958" s="259">
        <v>13984</v>
      </c>
      <c r="Z2958" s="268">
        <v>0.1</v>
      </c>
      <c r="AA2958" s="259">
        <v>20976</v>
      </c>
      <c r="AB2958" s="260">
        <v>0.15</v>
      </c>
      <c r="AC2958" s="259">
        <v>55936</v>
      </c>
      <c r="AD2958" s="269">
        <v>0.4</v>
      </c>
      <c r="AE2958" s="147">
        <v>48944</v>
      </c>
      <c r="AF2958" s="182"/>
      <c r="AG2958" s="114" t="e">
        <f>VLOOKUP(H:H,#REF!,2,0)</f>
        <v>#REF!</v>
      </c>
      <c r="AH2958" s="34" t="s">
        <v>91</v>
      </c>
    </row>
    <row r="2959" s="114" customFormat="1" ht="60" spans="1:34">
      <c r="A2959" s="37">
        <v>9</v>
      </c>
      <c r="B2959" s="37" t="s">
        <v>84</v>
      </c>
      <c r="C2959" s="34" t="s">
        <v>7732</v>
      </c>
      <c r="D2959" s="34" t="s">
        <v>91</v>
      </c>
      <c r="E2959" s="163" t="s">
        <v>91</v>
      </c>
      <c r="F2959" s="163"/>
      <c r="G2959" s="34" t="s">
        <v>115</v>
      </c>
      <c r="H2959" s="166" t="s">
        <v>7733</v>
      </c>
      <c r="I2959" s="163" t="s">
        <v>7734</v>
      </c>
      <c r="J2959" s="163" t="s">
        <v>7734</v>
      </c>
      <c r="K2959" s="163" t="s">
        <v>7735</v>
      </c>
      <c r="L2959" s="163" t="s">
        <v>7736</v>
      </c>
      <c r="M2959" s="167">
        <v>45987</v>
      </c>
      <c r="N2959" s="167">
        <v>45988</v>
      </c>
      <c r="O2959" s="167">
        <v>46352</v>
      </c>
      <c r="P2959" s="163">
        <v>198</v>
      </c>
      <c r="Q2959" s="174">
        <v>1000</v>
      </c>
      <c r="R2959" s="175">
        <v>0.08</v>
      </c>
      <c r="S2959" s="176">
        <v>80</v>
      </c>
      <c r="T2959" s="164">
        <v>15840</v>
      </c>
      <c r="U2959" s="259">
        <v>5544</v>
      </c>
      <c r="V2959" s="260">
        <v>0.35</v>
      </c>
      <c r="W2959" s="259">
        <v>3960</v>
      </c>
      <c r="X2959" s="260">
        <v>0.25</v>
      </c>
      <c r="Y2959" s="259">
        <v>1584</v>
      </c>
      <c r="Z2959" s="268">
        <v>0.1</v>
      </c>
      <c r="AA2959" s="259">
        <v>2376</v>
      </c>
      <c r="AB2959" s="260">
        <v>0.15</v>
      </c>
      <c r="AC2959" s="259">
        <v>6336</v>
      </c>
      <c r="AD2959" s="269">
        <v>0.4</v>
      </c>
      <c r="AE2959" s="147">
        <v>5544</v>
      </c>
      <c r="AF2959" s="203"/>
      <c r="AG2959" s="114" t="e">
        <f>VLOOKUP(H:H,#REF!,2,0)</f>
        <v>#REF!</v>
      </c>
      <c r="AH2959" s="34" t="s">
        <v>91</v>
      </c>
    </row>
    <row r="2960" s="114" customFormat="1" ht="72" spans="1:34">
      <c r="A2960" s="37">
        <v>10</v>
      </c>
      <c r="B2960" s="37" t="s">
        <v>84</v>
      </c>
      <c r="C2960" s="37" t="s">
        <v>7707</v>
      </c>
      <c r="D2960" s="34" t="s">
        <v>86</v>
      </c>
      <c r="E2960" s="163" t="s">
        <v>7737</v>
      </c>
      <c r="F2960" s="163" t="s">
        <v>7737</v>
      </c>
      <c r="G2960" s="34" t="s">
        <v>114</v>
      </c>
      <c r="H2960" s="166" t="s">
        <v>7738</v>
      </c>
      <c r="I2960" s="163" t="s">
        <v>7739</v>
      </c>
      <c r="J2960" s="163" t="s">
        <v>7739</v>
      </c>
      <c r="K2960" s="163" t="s">
        <v>7740</v>
      </c>
      <c r="L2960" s="163" t="s">
        <v>7741</v>
      </c>
      <c r="M2960" s="167">
        <v>45666</v>
      </c>
      <c r="N2960" s="256">
        <v>45668</v>
      </c>
      <c r="O2960" s="256">
        <v>46032</v>
      </c>
      <c r="P2960" s="257">
        <v>278</v>
      </c>
      <c r="Q2960" s="261">
        <v>5000</v>
      </c>
      <c r="R2960" s="262">
        <v>0.03</v>
      </c>
      <c r="S2960" s="263">
        <v>150</v>
      </c>
      <c r="T2960" s="264">
        <v>41700</v>
      </c>
      <c r="U2960" s="259">
        <v>14595</v>
      </c>
      <c r="V2960" s="265">
        <v>0.35</v>
      </c>
      <c r="W2960" s="259">
        <v>10425</v>
      </c>
      <c r="X2960" s="260">
        <v>0.25</v>
      </c>
      <c r="Y2960" s="259">
        <v>4170</v>
      </c>
      <c r="Z2960" s="268">
        <v>0.1</v>
      </c>
      <c r="AA2960" s="259">
        <v>6255</v>
      </c>
      <c r="AB2960" s="260">
        <v>0.15</v>
      </c>
      <c r="AC2960" s="270">
        <v>16680</v>
      </c>
      <c r="AD2960" s="271">
        <v>0.4</v>
      </c>
      <c r="AE2960" s="147">
        <v>14595</v>
      </c>
      <c r="AF2960" s="182"/>
      <c r="AG2960" s="114" t="e">
        <f>VLOOKUP(H:H,#REF!,2,0)</f>
        <v>#REF!</v>
      </c>
      <c r="AH2960" s="34" t="s">
        <v>86</v>
      </c>
    </row>
    <row r="2961" s="114" customFormat="1" ht="48" spans="1:34">
      <c r="A2961" s="37">
        <v>11</v>
      </c>
      <c r="B2961" s="37" t="s">
        <v>84</v>
      </c>
      <c r="C2961" s="37" t="s">
        <v>7707</v>
      </c>
      <c r="D2961" s="34" t="s">
        <v>86</v>
      </c>
      <c r="E2961" s="163" t="s">
        <v>7737</v>
      </c>
      <c r="F2961" s="163" t="s">
        <v>7737</v>
      </c>
      <c r="G2961" s="34" t="s">
        <v>114</v>
      </c>
      <c r="H2961" s="166" t="s">
        <v>7742</v>
      </c>
      <c r="I2961" s="163" t="s">
        <v>7743</v>
      </c>
      <c r="J2961" s="163" t="s">
        <v>7743</v>
      </c>
      <c r="K2961" s="163" t="s">
        <v>7744</v>
      </c>
      <c r="L2961" s="163" t="s">
        <v>7745</v>
      </c>
      <c r="M2961" s="167">
        <v>45960</v>
      </c>
      <c r="N2961" s="256">
        <v>45962</v>
      </c>
      <c r="O2961" s="256">
        <v>46326</v>
      </c>
      <c r="P2961" s="257">
        <v>38</v>
      </c>
      <c r="Q2961" s="261">
        <v>5000</v>
      </c>
      <c r="R2961" s="262">
        <v>0.03</v>
      </c>
      <c r="S2961" s="263">
        <v>150</v>
      </c>
      <c r="T2961" s="264">
        <v>5700</v>
      </c>
      <c r="U2961" s="259">
        <v>1995</v>
      </c>
      <c r="V2961" s="265">
        <v>0.35</v>
      </c>
      <c r="W2961" s="259">
        <v>1425</v>
      </c>
      <c r="X2961" s="260">
        <v>0.25</v>
      </c>
      <c r="Y2961" s="259">
        <v>570</v>
      </c>
      <c r="Z2961" s="268">
        <v>0.1</v>
      </c>
      <c r="AA2961" s="259">
        <v>855</v>
      </c>
      <c r="AB2961" s="260">
        <v>0.15</v>
      </c>
      <c r="AC2961" s="270">
        <v>2280</v>
      </c>
      <c r="AD2961" s="271">
        <v>0.4</v>
      </c>
      <c r="AE2961" s="147">
        <v>1995</v>
      </c>
      <c r="AF2961" s="182"/>
      <c r="AG2961" s="114" t="e">
        <f>VLOOKUP(H:H,#REF!,2,0)</f>
        <v>#REF!</v>
      </c>
      <c r="AH2961" s="34" t="s">
        <v>86</v>
      </c>
    </row>
    <row r="2962" s="114" customFormat="1" ht="60" spans="1:34">
      <c r="A2962" s="37">
        <v>12</v>
      </c>
      <c r="B2962" s="37" t="s">
        <v>84</v>
      </c>
      <c r="C2962" s="37" t="s">
        <v>7707</v>
      </c>
      <c r="D2962" s="34" t="s">
        <v>86</v>
      </c>
      <c r="E2962" s="163" t="s">
        <v>7737</v>
      </c>
      <c r="F2962" s="163" t="s">
        <v>7737</v>
      </c>
      <c r="G2962" s="34" t="s">
        <v>114</v>
      </c>
      <c r="H2962" s="166" t="s">
        <v>7746</v>
      </c>
      <c r="I2962" s="163" t="s">
        <v>7747</v>
      </c>
      <c r="J2962" s="163" t="s">
        <v>7747</v>
      </c>
      <c r="K2962" s="163" t="s">
        <v>7748</v>
      </c>
      <c r="L2962" s="163" t="s">
        <v>7749</v>
      </c>
      <c r="M2962" s="167">
        <v>45979</v>
      </c>
      <c r="N2962" s="256">
        <v>46000</v>
      </c>
      <c r="O2962" s="256">
        <v>46364</v>
      </c>
      <c r="P2962" s="257">
        <v>97</v>
      </c>
      <c r="Q2962" s="261">
        <v>5000</v>
      </c>
      <c r="R2962" s="262">
        <v>0.03</v>
      </c>
      <c r="S2962" s="263">
        <v>150</v>
      </c>
      <c r="T2962" s="264">
        <v>14550</v>
      </c>
      <c r="U2962" s="259">
        <v>5092.5</v>
      </c>
      <c r="V2962" s="265">
        <v>0.35</v>
      </c>
      <c r="W2962" s="259">
        <v>3637.5</v>
      </c>
      <c r="X2962" s="260">
        <v>0.25</v>
      </c>
      <c r="Y2962" s="259">
        <v>1455</v>
      </c>
      <c r="Z2962" s="268">
        <v>0.1</v>
      </c>
      <c r="AA2962" s="259">
        <v>2182.5</v>
      </c>
      <c r="AB2962" s="260">
        <v>0.15</v>
      </c>
      <c r="AC2962" s="270">
        <v>5820</v>
      </c>
      <c r="AD2962" s="271">
        <v>0.4</v>
      </c>
      <c r="AE2962" s="147">
        <v>5092.5</v>
      </c>
      <c r="AF2962" s="182"/>
      <c r="AG2962" s="114" t="e">
        <f>VLOOKUP(H:H,#REF!,2,0)</f>
        <v>#REF!</v>
      </c>
      <c r="AH2962" s="34" t="s">
        <v>86</v>
      </c>
    </row>
    <row r="2963" s="114" customFormat="1" ht="48" spans="1:34">
      <c r="A2963" s="37">
        <v>13</v>
      </c>
      <c r="B2963" s="37" t="s">
        <v>84</v>
      </c>
      <c r="C2963" s="37" t="s">
        <v>7707</v>
      </c>
      <c r="D2963" s="34" t="s">
        <v>86</v>
      </c>
      <c r="E2963" s="163" t="s">
        <v>7737</v>
      </c>
      <c r="F2963" s="163" t="s">
        <v>7737</v>
      </c>
      <c r="G2963" s="34" t="s">
        <v>114</v>
      </c>
      <c r="H2963" s="166" t="s">
        <v>7750</v>
      </c>
      <c r="I2963" s="163" t="s">
        <v>7751</v>
      </c>
      <c r="J2963" s="163" t="s">
        <v>7751</v>
      </c>
      <c r="K2963" s="163" t="s">
        <v>7744</v>
      </c>
      <c r="L2963" s="163" t="s">
        <v>7752</v>
      </c>
      <c r="M2963" s="167">
        <v>45979</v>
      </c>
      <c r="N2963" s="256">
        <v>46003</v>
      </c>
      <c r="O2963" s="256">
        <v>46367</v>
      </c>
      <c r="P2963" s="257">
        <v>48</v>
      </c>
      <c r="Q2963" s="261">
        <v>5000</v>
      </c>
      <c r="R2963" s="262">
        <v>0.03</v>
      </c>
      <c r="S2963" s="263">
        <v>150</v>
      </c>
      <c r="T2963" s="264">
        <v>7200</v>
      </c>
      <c r="U2963" s="259">
        <v>2520</v>
      </c>
      <c r="V2963" s="265">
        <v>0.35</v>
      </c>
      <c r="W2963" s="259">
        <v>1800</v>
      </c>
      <c r="X2963" s="260">
        <v>0.25</v>
      </c>
      <c r="Y2963" s="259">
        <v>720</v>
      </c>
      <c r="Z2963" s="268">
        <v>0.1</v>
      </c>
      <c r="AA2963" s="259">
        <v>1080</v>
      </c>
      <c r="AB2963" s="260">
        <v>0.15</v>
      </c>
      <c r="AC2963" s="270">
        <v>2880</v>
      </c>
      <c r="AD2963" s="271">
        <v>0.4</v>
      </c>
      <c r="AE2963" s="147">
        <v>2520</v>
      </c>
      <c r="AF2963" s="182"/>
      <c r="AG2963" s="114" t="e">
        <f>VLOOKUP(H:H,#REF!,2,0)</f>
        <v>#REF!</v>
      </c>
      <c r="AH2963" s="34" t="s">
        <v>86</v>
      </c>
    </row>
    <row r="2964" s="114" customFormat="1" ht="60" spans="1:34">
      <c r="A2964" s="37">
        <v>14</v>
      </c>
      <c r="B2964" s="37" t="s">
        <v>84</v>
      </c>
      <c r="C2964" s="37" t="s">
        <v>7707</v>
      </c>
      <c r="D2964" s="34" t="s">
        <v>86</v>
      </c>
      <c r="E2964" s="163" t="s">
        <v>7737</v>
      </c>
      <c r="F2964" s="163" t="s">
        <v>7737</v>
      </c>
      <c r="G2964" s="34" t="s">
        <v>114</v>
      </c>
      <c r="H2964" s="166" t="s">
        <v>7753</v>
      </c>
      <c r="I2964" s="163" t="s">
        <v>7754</v>
      </c>
      <c r="J2964" s="163" t="s">
        <v>7754</v>
      </c>
      <c r="K2964" s="163" t="s">
        <v>7755</v>
      </c>
      <c r="L2964" s="163" t="s">
        <v>7756</v>
      </c>
      <c r="M2964" s="167">
        <v>45979</v>
      </c>
      <c r="N2964" s="256">
        <v>46000</v>
      </c>
      <c r="O2964" s="256">
        <v>46364</v>
      </c>
      <c r="P2964" s="257">
        <v>88</v>
      </c>
      <c r="Q2964" s="261">
        <v>5000</v>
      </c>
      <c r="R2964" s="262">
        <v>0.03</v>
      </c>
      <c r="S2964" s="263">
        <v>150</v>
      </c>
      <c r="T2964" s="264">
        <v>13200</v>
      </c>
      <c r="U2964" s="259">
        <v>4620</v>
      </c>
      <c r="V2964" s="265">
        <v>0.35</v>
      </c>
      <c r="W2964" s="259">
        <v>3300</v>
      </c>
      <c r="X2964" s="260">
        <v>0.25</v>
      </c>
      <c r="Y2964" s="259">
        <v>1320</v>
      </c>
      <c r="Z2964" s="268">
        <v>0.1</v>
      </c>
      <c r="AA2964" s="259">
        <v>1980</v>
      </c>
      <c r="AB2964" s="260">
        <v>0.15</v>
      </c>
      <c r="AC2964" s="270">
        <v>5280</v>
      </c>
      <c r="AD2964" s="271">
        <v>0.4</v>
      </c>
      <c r="AE2964" s="147">
        <v>4620</v>
      </c>
      <c r="AF2964" s="182"/>
      <c r="AG2964" s="114" t="e">
        <f>VLOOKUP(H:H,#REF!,2,0)</f>
        <v>#REF!</v>
      </c>
      <c r="AH2964" s="34" t="s">
        <v>86</v>
      </c>
    </row>
    <row r="2965" s="114" customFormat="1" ht="48" spans="1:34">
      <c r="A2965" s="37">
        <v>15</v>
      </c>
      <c r="B2965" s="37" t="s">
        <v>84</v>
      </c>
      <c r="C2965" s="37" t="s">
        <v>7707</v>
      </c>
      <c r="D2965" s="34" t="s">
        <v>86</v>
      </c>
      <c r="E2965" s="163" t="s">
        <v>7737</v>
      </c>
      <c r="F2965" s="163" t="s">
        <v>7737</v>
      </c>
      <c r="G2965" s="34" t="s">
        <v>114</v>
      </c>
      <c r="H2965" s="166" t="s">
        <v>7757</v>
      </c>
      <c r="I2965" s="163" t="s">
        <v>7758</v>
      </c>
      <c r="J2965" s="163" t="s">
        <v>7758</v>
      </c>
      <c r="K2965" s="163" t="s">
        <v>7744</v>
      </c>
      <c r="L2965" s="163" t="s">
        <v>7759</v>
      </c>
      <c r="M2965" s="167">
        <v>45981</v>
      </c>
      <c r="N2965" s="256">
        <v>45983</v>
      </c>
      <c r="O2965" s="256">
        <v>46347</v>
      </c>
      <c r="P2965" s="257">
        <v>40</v>
      </c>
      <c r="Q2965" s="261">
        <v>5000</v>
      </c>
      <c r="R2965" s="262">
        <v>0.03</v>
      </c>
      <c r="S2965" s="263">
        <v>150</v>
      </c>
      <c r="T2965" s="264">
        <v>6000</v>
      </c>
      <c r="U2965" s="259">
        <v>2100</v>
      </c>
      <c r="V2965" s="265">
        <v>0.35</v>
      </c>
      <c r="W2965" s="259">
        <v>1500</v>
      </c>
      <c r="X2965" s="260">
        <v>0.25</v>
      </c>
      <c r="Y2965" s="259">
        <v>600</v>
      </c>
      <c r="Z2965" s="268">
        <v>0.1</v>
      </c>
      <c r="AA2965" s="259">
        <v>900</v>
      </c>
      <c r="AB2965" s="260">
        <v>0.15</v>
      </c>
      <c r="AC2965" s="270">
        <v>2400</v>
      </c>
      <c r="AD2965" s="271">
        <v>0.4</v>
      </c>
      <c r="AE2965" s="147">
        <v>2100</v>
      </c>
      <c r="AF2965" s="182"/>
      <c r="AG2965" s="114" t="e">
        <f>VLOOKUP(H:H,#REF!,2,0)</f>
        <v>#REF!</v>
      </c>
      <c r="AH2965" s="34" t="s">
        <v>86</v>
      </c>
    </row>
    <row r="2966" s="114" customFormat="1" ht="60" spans="1:34">
      <c r="A2966" s="37">
        <v>16</v>
      </c>
      <c r="B2966" s="37" t="s">
        <v>84</v>
      </c>
      <c r="C2966" s="37" t="s">
        <v>7707</v>
      </c>
      <c r="D2966" s="34" t="s">
        <v>86</v>
      </c>
      <c r="E2966" s="163" t="s">
        <v>7737</v>
      </c>
      <c r="F2966" s="163" t="s">
        <v>7737</v>
      </c>
      <c r="G2966" s="34" t="s">
        <v>114</v>
      </c>
      <c r="H2966" s="166" t="s">
        <v>7760</v>
      </c>
      <c r="I2966" s="163" t="s">
        <v>7761</v>
      </c>
      <c r="J2966" s="163" t="s">
        <v>7761</v>
      </c>
      <c r="K2966" s="163" t="s">
        <v>7762</v>
      </c>
      <c r="L2966" s="163" t="s">
        <v>7763</v>
      </c>
      <c r="M2966" s="167">
        <v>45980</v>
      </c>
      <c r="N2966" s="256">
        <v>46019</v>
      </c>
      <c r="O2966" s="256">
        <v>46383</v>
      </c>
      <c r="P2966" s="257">
        <v>50</v>
      </c>
      <c r="Q2966" s="261">
        <v>5000</v>
      </c>
      <c r="R2966" s="262">
        <v>0.03</v>
      </c>
      <c r="S2966" s="263">
        <v>150</v>
      </c>
      <c r="T2966" s="264">
        <v>7500</v>
      </c>
      <c r="U2966" s="259">
        <v>2625</v>
      </c>
      <c r="V2966" s="265">
        <v>0.35</v>
      </c>
      <c r="W2966" s="259">
        <v>1875</v>
      </c>
      <c r="X2966" s="260">
        <v>0.25</v>
      </c>
      <c r="Y2966" s="259">
        <v>750</v>
      </c>
      <c r="Z2966" s="268">
        <v>0.1</v>
      </c>
      <c r="AA2966" s="259">
        <v>1125</v>
      </c>
      <c r="AB2966" s="260">
        <v>0.15</v>
      </c>
      <c r="AC2966" s="270">
        <v>3000</v>
      </c>
      <c r="AD2966" s="271">
        <v>0.4</v>
      </c>
      <c r="AE2966" s="147">
        <v>2625</v>
      </c>
      <c r="AF2966" s="182"/>
      <c r="AG2966" s="114" t="e">
        <f>VLOOKUP(H:H,#REF!,2,0)</f>
        <v>#REF!</v>
      </c>
      <c r="AH2966" s="34" t="s">
        <v>86</v>
      </c>
    </row>
    <row r="2967" s="114" customFormat="1" ht="72" spans="1:34">
      <c r="A2967" s="37">
        <v>17</v>
      </c>
      <c r="B2967" s="37" t="s">
        <v>84</v>
      </c>
      <c r="C2967" s="37" t="s">
        <v>7707</v>
      </c>
      <c r="D2967" s="34" t="s">
        <v>86</v>
      </c>
      <c r="E2967" s="163" t="s">
        <v>7737</v>
      </c>
      <c r="F2967" s="163" t="s">
        <v>7737</v>
      </c>
      <c r="G2967" s="34" t="s">
        <v>114</v>
      </c>
      <c r="H2967" s="166" t="s">
        <v>7764</v>
      </c>
      <c r="I2967" s="163" t="s">
        <v>7765</v>
      </c>
      <c r="J2967" s="163" t="s">
        <v>7765</v>
      </c>
      <c r="K2967" s="163" t="s">
        <v>7766</v>
      </c>
      <c r="L2967" s="163" t="s">
        <v>7767</v>
      </c>
      <c r="M2967" s="167">
        <v>45979</v>
      </c>
      <c r="N2967" s="256">
        <v>46010</v>
      </c>
      <c r="O2967" s="256">
        <v>46374</v>
      </c>
      <c r="P2967" s="257">
        <v>175</v>
      </c>
      <c r="Q2967" s="261">
        <v>5000</v>
      </c>
      <c r="R2967" s="262">
        <v>0.03</v>
      </c>
      <c r="S2967" s="263">
        <v>150</v>
      </c>
      <c r="T2967" s="264">
        <v>26250</v>
      </c>
      <c r="U2967" s="259">
        <v>9187.5</v>
      </c>
      <c r="V2967" s="265">
        <v>0.35</v>
      </c>
      <c r="W2967" s="259">
        <v>6562.5</v>
      </c>
      <c r="X2967" s="260">
        <v>0.25</v>
      </c>
      <c r="Y2967" s="259">
        <v>2625</v>
      </c>
      <c r="Z2967" s="268">
        <v>0.1</v>
      </c>
      <c r="AA2967" s="259">
        <v>3937.5</v>
      </c>
      <c r="AB2967" s="260">
        <v>0.15</v>
      </c>
      <c r="AC2967" s="270">
        <v>10500</v>
      </c>
      <c r="AD2967" s="271">
        <v>0.4</v>
      </c>
      <c r="AE2967" s="147">
        <v>9187.5</v>
      </c>
      <c r="AF2967" s="182"/>
      <c r="AG2967" s="114" t="e">
        <f>VLOOKUP(H:H,#REF!,2,0)</f>
        <v>#REF!</v>
      </c>
      <c r="AH2967" s="34" t="s">
        <v>86</v>
      </c>
    </row>
    <row r="2968" s="114" customFormat="1" ht="60" spans="1:34">
      <c r="A2968" s="37">
        <v>18</v>
      </c>
      <c r="B2968" s="37" t="s">
        <v>84</v>
      </c>
      <c r="C2968" s="37" t="s">
        <v>7707</v>
      </c>
      <c r="D2968" s="34" t="s">
        <v>86</v>
      </c>
      <c r="E2968" s="163" t="s">
        <v>7737</v>
      </c>
      <c r="F2968" s="163" t="s">
        <v>7737</v>
      </c>
      <c r="G2968" s="34" t="s">
        <v>114</v>
      </c>
      <c r="H2968" s="166" t="s">
        <v>7768</v>
      </c>
      <c r="I2968" s="163" t="s">
        <v>7769</v>
      </c>
      <c r="J2968" s="163" t="s">
        <v>7769</v>
      </c>
      <c r="K2968" s="163" t="s">
        <v>7755</v>
      </c>
      <c r="L2968" s="163" t="s">
        <v>7770</v>
      </c>
      <c r="M2968" s="167">
        <v>45979</v>
      </c>
      <c r="N2968" s="256">
        <v>46004</v>
      </c>
      <c r="O2968" s="256">
        <v>46368</v>
      </c>
      <c r="P2968" s="257">
        <v>457</v>
      </c>
      <c r="Q2968" s="261">
        <v>5000</v>
      </c>
      <c r="R2968" s="262">
        <v>0.03</v>
      </c>
      <c r="S2968" s="263">
        <v>150</v>
      </c>
      <c r="T2968" s="264">
        <v>68550</v>
      </c>
      <c r="U2968" s="259">
        <v>23992.5</v>
      </c>
      <c r="V2968" s="265">
        <v>0.35</v>
      </c>
      <c r="W2968" s="259">
        <v>17137.5</v>
      </c>
      <c r="X2968" s="260">
        <v>0.25</v>
      </c>
      <c r="Y2968" s="259">
        <v>6855</v>
      </c>
      <c r="Z2968" s="268">
        <v>0.1</v>
      </c>
      <c r="AA2968" s="259">
        <v>10282.5</v>
      </c>
      <c r="AB2968" s="260">
        <v>0.15</v>
      </c>
      <c r="AC2968" s="270">
        <v>27420</v>
      </c>
      <c r="AD2968" s="271">
        <v>0.4</v>
      </c>
      <c r="AE2968" s="147">
        <v>23992.5</v>
      </c>
      <c r="AF2968" s="182"/>
      <c r="AG2968" s="114" t="e">
        <f>VLOOKUP(H:H,#REF!,2,0)</f>
        <v>#REF!</v>
      </c>
      <c r="AH2968" s="34" t="s">
        <v>86</v>
      </c>
    </row>
    <row r="2969" s="114" customFormat="1" ht="48" spans="1:34">
      <c r="A2969" s="37">
        <v>19</v>
      </c>
      <c r="B2969" s="37" t="s">
        <v>84</v>
      </c>
      <c r="C2969" s="37" t="s">
        <v>7707</v>
      </c>
      <c r="D2969" s="34" t="s">
        <v>86</v>
      </c>
      <c r="E2969" s="163" t="s">
        <v>7737</v>
      </c>
      <c r="F2969" s="163" t="s">
        <v>7737</v>
      </c>
      <c r="G2969" s="34" t="s">
        <v>114</v>
      </c>
      <c r="H2969" s="166" t="s">
        <v>7771</v>
      </c>
      <c r="I2969" s="163" t="s">
        <v>7772</v>
      </c>
      <c r="J2969" s="163" t="s">
        <v>7772</v>
      </c>
      <c r="K2969" s="163" t="s">
        <v>7744</v>
      </c>
      <c r="L2969" s="163" t="s">
        <v>7759</v>
      </c>
      <c r="M2969" s="167">
        <v>45979</v>
      </c>
      <c r="N2969" s="256">
        <v>46003</v>
      </c>
      <c r="O2969" s="256">
        <v>46367</v>
      </c>
      <c r="P2969" s="257">
        <v>100</v>
      </c>
      <c r="Q2969" s="261">
        <v>5000</v>
      </c>
      <c r="R2969" s="262">
        <v>0.03</v>
      </c>
      <c r="S2969" s="263">
        <v>150</v>
      </c>
      <c r="T2969" s="264">
        <v>15000</v>
      </c>
      <c r="U2969" s="259">
        <v>5250</v>
      </c>
      <c r="V2969" s="265">
        <v>0.35</v>
      </c>
      <c r="W2969" s="259">
        <v>3750</v>
      </c>
      <c r="X2969" s="260">
        <v>0.25</v>
      </c>
      <c r="Y2969" s="259">
        <v>1500</v>
      </c>
      <c r="Z2969" s="268">
        <v>0.1</v>
      </c>
      <c r="AA2969" s="259">
        <v>2250</v>
      </c>
      <c r="AB2969" s="260">
        <v>0.15</v>
      </c>
      <c r="AC2969" s="270">
        <v>6000</v>
      </c>
      <c r="AD2969" s="271">
        <v>0.4</v>
      </c>
      <c r="AE2969" s="147">
        <v>5250</v>
      </c>
      <c r="AF2969" s="182"/>
      <c r="AG2969" s="114" t="e">
        <f>VLOOKUP(H:H,#REF!,2,0)</f>
        <v>#REF!</v>
      </c>
      <c r="AH2969" s="34" t="s">
        <v>86</v>
      </c>
    </row>
    <row r="2970" s="114" customFormat="1" ht="84" spans="1:34">
      <c r="A2970" s="37">
        <v>20</v>
      </c>
      <c r="B2970" s="37" t="s">
        <v>84</v>
      </c>
      <c r="C2970" s="37" t="s">
        <v>7707</v>
      </c>
      <c r="D2970" s="34" t="s">
        <v>86</v>
      </c>
      <c r="E2970" s="163" t="s">
        <v>7737</v>
      </c>
      <c r="F2970" s="163" t="s">
        <v>7737</v>
      </c>
      <c r="G2970" s="34" t="s">
        <v>114</v>
      </c>
      <c r="H2970" s="166" t="s">
        <v>7773</v>
      </c>
      <c r="I2970" s="163" t="s">
        <v>7774</v>
      </c>
      <c r="J2970" s="163" t="s">
        <v>7774</v>
      </c>
      <c r="K2970" s="163" t="s">
        <v>7775</v>
      </c>
      <c r="L2970" s="163" t="s">
        <v>7776</v>
      </c>
      <c r="M2970" s="167">
        <v>45985</v>
      </c>
      <c r="N2970" s="256">
        <v>46005</v>
      </c>
      <c r="O2970" s="256">
        <v>46369</v>
      </c>
      <c r="P2970" s="257">
        <v>100</v>
      </c>
      <c r="Q2970" s="261">
        <v>5000</v>
      </c>
      <c r="R2970" s="262">
        <v>0.03</v>
      </c>
      <c r="S2970" s="263">
        <v>150</v>
      </c>
      <c r="T2970" s="264">
        <v>15000</v>
      </c>
      <c r="U2970" s="259">
        <v>5250</v>
      </c>
      <c r="V2970" s="265">
        <v>0.35</v>
      </c>
      <c r="W2970" s="259">
        <v>3750</v>
      </c>
      <c r="X2970" s="260">
        <v>0.25</v>
      </c>
      <c r="Y2970" s="259">
        <v>1500</v>
      </c>
      <c r="Z2970" s="268">
        <v>0.1</v>
      </c>
      <c r="AA2970" s="259">
        <v>2250</v>
      </c>
      <c r="AB2970" s="260">
        <v>0.15</v>
      </c>
      <c r="AC2970" s="270">
        <v>6000</v>
      </c>
      <c r="AD2970" s="271">
        <v>0.4</v>
      </c>
      <c r="AE2970" s="147">
        <v>5250</v>
      </c>
      <c r="AF2970" s="182"/>
      <c r="AG2970" s="114" t="e">
        <f>VLOOKUP(H:H,#REF!,2,0)</f>
        <v>#REF!</v>
      </c>
      <c r="AH2970" s="34" t="s">
        <v>86</v>
      </c>
    </row>
    <row r="2971" s="114" customFormat="1" ht="72" spans="1:34">
      <c r="A2971" s="37">
        <v>21</v>
      </c>
      <c r="B2971" s="37" t="s">
        <v>84</v>
      </c>
      <c r="C2971" s="37" t="s">
        <v>7707</v>
      </c>
      <c r="D2971" s="34" t="s">
        <v>86</v>
      </c>
      <c r="E2971" s="163" t="s">
        <v>7737</v>
      </c>
      <c r="F2971" s="163" t="s">
        <v>7737</v>
      </c>
      <c r="G2971" s="34" t="s">
        <v>114</v>
      </c>
      <c r="H2971" s="166" t="s">
        <v>7777</v>
      </c>
      <c r="I2971" s="163" t="s">
        <v>7778</v>
      </c>
      <c r="J2971" s="163" t="s">
        <v>7778</v>
      </c>
      <c r="K2971" s="163" t="s">
        <v>7779</v>
      </c>
      <c r="L2971" s="163" t="s">
        <v>7780</v>
      </c>
      <c r="M2971" s="167">
        <v>45979</v>
      </c>
      <c r="N2971" s="256">
        <v>46008</v>
      </c>
      <c r="O2971" s="256">
        <v>46372</v>
      </c>
      <c r="P2971" s="257">
        <v>210</v>
      </c>
      <c r="Q2971" s="261">
        <v>5000</v>
      </c>
      <c r="R2971" s="262">
        <v>0.03</v>
      </c>
      <c r="S2971" s="263">
        <v>150</v>
      </c>
      <c r="T2971" s="264">
        <v>31500</v>
      </c>
      <c r="U2971" s="259">
        <v>11025</v>
      </c>
      <c r="V2971" s="265">
        <v>0.35</v>
      </c>
      <c r="W2971" s="259">
        <v>7875</v>
      </c>
      <c r="X2971" s="260">
        <v>0.25</v>
      </c>
      <c r="Y2971" s="259">
        <v>3150</v>
      </c>
      <c r="Z2971" s="268">
        <v>0.1</v>
      </c>
      <c r="AA2971" s="259">
        <v>4725</v>
      </c>
      <c r="AB2971" s="260">
        <v>0.15</v>
      </c>
      <c r="AC2971" s="270">
        <v>12600</v>
      </c>
      <c r="AD2971" s="271">
        <v>0.4</v>
      </c>
      <c r="AE2971" s="147">
        <v>11025</v>
      </c>
      <c r="AF2971" s="182"/>
      <c r="AG2971" s="114" t="e">
        <f>VLOOKUP(H:H,#REF!,2,0)</f>
        <v>#REF!</v>
      </c>
      <c r="AH2971" s="34" t="s">
        <v>86</v>
      </c>
    </row>
    <row r="2972" s="114" customFormat="1" ht="84" spans="1:34">
      <c r="A2972" s="37">
        <v>22</v>
      </c>
      <c r="B2972" s="37" t="s">
        <v>84</v>
      </c>
      <c r="C2972" s="37" t="s">
        <v>7707</v>
      </c>
      <c r="D2972" s="34" t="s">
        <v>86</v>
      </c>
      <c r="E2972" s="163" t="s">
        <v>7737</v>
      </c>
      <c r="F2972" s="163" t="s">
        <v>7737</v>
      </c>
      <c r="G2972" s="34" t="s">
        <v>114</v>
      </c>
      <c r="H2972" s="166" t="s">
        <v>7781</v>
      </c>
      <c r="I2972" s="163" t="s">
        <v>7782</v>
      </c>
      <c r="J2972" s="163" t="s">
        <v>7782</v>
      </c>
      <c r="K2972" s="163" t="s">
        <v>7783</v>
      </c>
      <c r="L2972" s="163" t="s">
        <v>7784</v>
      </c>
      <c r="M2972" s="167">
        <v>45979</v>
      </c>
      <c r="N2972" s="256">
        <v>46004</v>
      </c>
      <c r="O2972" s="256">
        <v>46368</v>
      </c>
      <c r="P2972" s="257">
        <v>310</v>
      </c>
      <c r="Q2972" s="261">
        <v>5000</v>
      </c>
      <c r="R2972" s="262">
        <v>0.03</v>
      </c>
      <c r="S2972" s="263">
        <v>150</v>
      </c>
      <c r="T2972" s="264">
        <v>46500</v>
      </c>
      <c r="U2972" s="259">
        <v>16275</v>
      </c>
      <c r="V2972" s="265">
        <v>0.35</v>
      </c>
      <c r="W2972" s="259">
        <v>11625</v>
      </c>
      <c r="X2972" s="260">
        <v>0.25</v>
      </c>
      <c r="Y2972" s="259">
        <v>4650</v>
      </c>
      <c r="Z2972" s="268">
        <v>0.1</v>
      </c>
      <c r="AA2972" s="259">
        <v>6975</v>
      </c>
      <c r="AB2972" s="260">
        <v>0.15</v>
      </c>
      <c r="AC2972" s="270">
        <v>18600</v>
      </c>
      <c r="AD2972" s="271">
        <v>0.4</v>
      </c>
      <c r="AE2972" s="147">
        <v>16275</v>
      </c>
      <c r="AF2972" s="182"/>
      <c r="AG2972" s="114" t="e">
        <f>VLOOKUP(H:H,#REF!,2,0)</f>
        <v>#REF!</v>
      </c>
      <c r="AH2972" s="34" t="s">
        <v>86</v>
      </c>
    </row>
    <row r="2973" s="114" customFormat="1" ht="72" spans="1:34">
      <c r="A2973" s="37">
        <v>23</v>
      </c>
      <c r="B2973" s="37" t="s">
        <v>84</v>
      </c>
      <c r="C2973" s="37" t="s">
        <v>7707</v>
      </c>
      <c r="D2973" s="34" t="s">
        <v>86</v>
      </c>
      <c r="E2973" s="163" t="s">
        <v>7737</v>
      </c>
      <c r="F2973" s="163" t="s">
        <v>7737</v>
      </c>
      <c r="G2973" s="34" t="s">
        <v>114</v>
      </c>
      <c r="H2973" s="166" t="s">
        <v>7785</v>
      </c>
      <c r="I2973" s="163" t="s">
        <v>7786</v>
      </c>
      <c r="J2973" s="163" t="s">
        <v>7786</v>
      </c>
      <c r="K2973" s="163" t="s">
        <v>7787</v>
      </c>
      <c r="L2973" s="163" t="s">
        <v>7788</v>
      </c>
      <c r="M2973" s="167">
        <v>45999</v>
      </c>
      <c r="N2973" s="256">
        <v>46003</v>
      </c>
      <c r="O2973" s="256">
        <v>46367</v>
      </c>
      <c r="P2973" s="257">
        <v>71</v>
      </c>
      <c r="Q2973" s="261">
        <v>5000</v>
      </c>
      <c r="R2973" s="262">
        <v>0.03</v>
      </c>
      <c r="S2973" s="263">
        <v>150</v>
      </c>
      <c r="T2973" s="264">
        <v>10650</v>
      </c>
      <c r="U2973" s="259">
        <v>3727.5</v>
      </c>
      <c r="V2973" s="265">
        <v>0.35</v>
      </c>
      <c r="W2973" s="259">
        <v>2662.5</v>
      </c>
      <c r="X2973" s="260">
        <v>0.25</v>
      </c>
      <c r="Y2973" s="259">
        <v>1065</v>
      </c>
      <c r="Z2973" s="268">
        <v>0.1</v>
      </c>
      <c r="AA2973" s="259">
        <v>1597.5</v>
      </c>
      <c r="AB2973" s="260">
        <v>0.15</v>
      </c>
      <c r="AC2973" s="270">
        <v>4260</v>
      </c>
      <c r="AD2973" s="271">
        <v>0.4</v>
      </c>
      <c r="AE2973" s="147">
        <v>3727.5</v>
      </c>
      <c r="AF2973" s="182"/>
      <c r="AG2973" s="114" t="e">
        <f>VLOOKUP(H:H,#REF!,2,0)</f>
        <v>#REF!</v>
      </c>
      <c r="AH2973" s="34" t="s">
        <v>86</v>
      </c>
    </row>
    <row r="2974" s="114" customFormat="1" ht="84" spans="1:34">
      <c r="A2974" s="37">
        <v>24</v>
      </c>
      <c r="B2974" s="37" t="s">
        <v>84</v>
      </c>
      <c r="C2974" s="37" t="s">
        <v>7707</v>
      </c>
      <c r="D2974" s="34" t="s">
        <v>86</v>
      </c>
      <c r="E2974" s="163" t="s">
        <v>7737</v>
      </c>
      <c r="F2974" s="163" t="s">
        <v>7737</v>
      </c>
      <c r="G2974" s="34" t="s">
        <v>114</v>
      </c>
      <c r="H2974" s="166" t="s">
        <v>7789</v>
      </c>
      <c r="I2974" s="163" t="s">
        <v>7790</v>
      </c>
      <c r="J2974" s="163" t="s">
        <v>7790</v>
      </c>
      <c r="K2974" s="163" t="s">
        <v>7791</v>
      </c>
      <c r="L2974" s="163" t="s">
        <v>7792</v>
      </c>
      <c r="M2974" s="167">
        <v>45975</v>
      </c>
      <c r="N2974" s="256">
        <v>46005</v>
      </c>
      <c r="O2974" s="256">
        <v>46369</v>
      </c>
      <c r="P2974" s="257">
        <v>149</v>
      </c>
      <c r="Q2974" s="261">
        <v>5000</v>
      </c>
      <c r="R2974" s="262">
        <v>0.03</v>
      </c>
      <c r="S2974" s="263">
        <v>150</v>
      </c>
      <c r="T2974" s="264">
        <v>22350</v>
      </c>
      <c r="U2974" s="259">
        <v>7822.5</v>
      </c>
      <c r="V2974" s="265">
        <v>0.35</v>
      </c>
      <c r="W2974" s="259">
        <v>5587.5</v>
      </c>
      <c r="X2974" s="260">
        <v>0.25</v>
      </c>
      <c r="Y2974" s="259">
        <v>2235</v>
      </c>
      <c r="Z2974" s="268">
        <v>0.1</v>
      </c>
      <c r="AA2974" s="259">
        <v>3352.5</v>
      </c>
      <c r="AB2974" s="260">
        <v>0.15</v>
      </c>
      <c r="AC2974" s="270">
        <v>8940</v>
      </c>
      <c r="AD2974" s="271">
        <v>0.4</v>
      </c>
      <c r="AE2974" s="147">
        <v>7822.5</v>
      </c>
      <c r="AF2974" s="182"/>
      <c r="AG2974" s="114" t="e">
        <f>VLOOKUP(H:H,#REF!,2,0)</f>
        <v>#REF!</v>
      </c>
      <c r="AH2974" s="34" t="s">
        <v>86</v>
      </c>
    </row>
    <row r="2975" s="114" customFormat="1" ht="60" spans="1:34">
      <c r="A2975" s="37">
        <v>25</v>
      </c>
      <c r="B2975" s="37" t="s">
        <v>84</v>
      </c>
      <c r="C2975" s="37" t="s">
        <v>7707</v>
      </c>
      <c r="D2975" s="34" t="s">
        <v>86</v>
      </c>
      <c r="E2975" s="163" t="s">
        <v>7737</v>
      </c>
      <c r="F2975" s="163" t="s">
        <v>7737</v>
      </c>
      <c r="G2975" s="34" t="s">
        <v>114</v>
      </c>
      <c r="H2975" s="166" t="s">
        <v>7793</v>
      </c>
      <c r="I2975" s="163" t="s">
        <v>7794</v>
      </c>
      <c r="J2975" s="163" t="s">
        <v>7794</v>
      </c>
      <c r="K2975" s="163" t="s">
        <v>7795</v>
      </c>
      <c r="L2975" s="163" t="s">
        <v>7796</v>
      </c>
      <c r="M2975" s="167">
        <v>46003</v>
      </c>
      <c r="N2975" s="256">
        <v>46007</v>
      </c>
      <c r="O2975" s="256">
        <v>46371</v>
      </c>
      <c r="P2975" s="257">
        <v>233</v>
      </c>
      <c r="Q2975" s="261">
        <v>5000</v>
      </c>
      <c r="R2975" s="262">
        <v>0.03</v>
      </c>
      <c r="S2975" s="263">
        <v>150</v>
      </c>
      <c r="T2975" s="264">
        <v>34950</v>
      </c>
      <c r="U2975" s="259">
        <v>12232.5</v>
      </c>
      <c r="V2975" s="265">
        <v>0.35</v>
      </c>
      <c r="W2975" s="259">
        <v>8737.5</v>
      </c>
      <c r="X2975" s="260">
        <v>0.25</v>
      </c>
      <c r="Y2975" s="259">
        <v>3495</v>
      </c>
      <c r="Z2975" s="268">
        <v>0.1</v>
      </c>
      <c r="AA2975" s="259">
        <v>5242.5</v>
      </c>
      <c r="AB2975" s="260">
        <v>0.15</v>
      </c>
      <c r="AC2975" s="270">
        <v>13980</v>
      </c>
      <c r="AD2975" s="271">
        <v>0.4</v>
      </c>
      <c r="AE2975" s="147">
        <v>12232.5</v>
      </c>
      <c r="AF2975" s="182"/>
      <c r="AG2975" s="114" t="e">
        <f>VLOOKUP(H:H,#REF!,2,0)</f>
        <v>#REF!</v>
      </c>
      <c r="AH2975" s="34" t="s">
        <v>86</v>
      </c>
    </row>
    <row r="2976" s="114" customFormat="1" ht="120" spans="1:34">
      <c r="A2976" s="37">
        <v>26</v>
      </c>
      <c r="B2976" s="37" t="s">
        <v>84</v>
      </c>
      <c r="C2976" s="37" t="s">
        <v>7707</v>
      </c>
      <c r="D2976" s="34" t="s">
        <v>86</v>
      </c>
      <c r="E2976" s="163" t="s">
        <v>7737</v>
      </c>
      <c r="F2976" s="163" t="s">
        <v>7737</v>
      </c>
      <c r="G2976" s="34" t="s">
        <v>114</v>
      </c>
      <c r="H2976" s="166" t="s">
        <v>7797</v>
      </c>
      <c r="I2976" s="163" t="s">
        <v>7798</v>
      </c>
      <c r="J2976" s="163" t="s">
        <v>7798</v>
      </c>
      <c r="K2976" s="163" t="s">
        <v>7799</v>
      </c>
      <c r="L2976" s="163" t="s">
        <v>7800</v>
      </c>
      <c r="M2976" s="167">
        <v>45994</v>
      </c>
      <c r="N2976" s="256">
        <v>46018</v>
      </c>
      <c r="O2976" s="256">
        <v>46382</v>
      </c>
      <c r="P2976" s="257">
        <v>1294</v>
      </c>
      <c r="Q2976" s="261">
        <v>5000</v>
      </c>
      <c r="R2976" s="262">
        <v>0.03</v>
      </c>
      <c r="S2976" s="263">
        <v>150</v>
      </c>
      <c r="T2976" s="264">
        <v>194100</v>
      </c>
      <c r="U2976" s="259">
        <v>67935</v>
      </c>
      <c r="V2976" s="265">
        <v>0.35</v>
      </c>
      <c r="W2976" s="259">
        <v>48525</v>
      </c>
      <c r="X2976" s="260">
        <v>0.25</v>
      </c>
      <c r="Y2976" s="259">
        <v>19410</v>
      </c>
      <c r="Z2976" s="268">
        <v>0.1</v>
      </c>
      <c r="AA2976" s="259">
        <v>29115</v>
      </c>
      <c r="AB2976" s="260">
        <v>0.15</v>
      </c>
      <c r="AC2976" s="270">
        <v>77640</v>
      </c>
      <c r="AD2976" s="271">
        <v>0.4</v>
      </c>
      <c r="AE2976" s="147">
        <v>67935</v>
      </c>
      <c r="AF2976" s="182"/>
      <c r="AG2976" s="114" t="e">
        <f>VLOOKUP(H:H,#REF!,2,0)</f>
        <v>#REF!</v>
      </c>
      <c r="AH2976" s="34" t="s">
        <v>86</v>
      </c>
    </row>
    <row r="2977" s="114" customFormat="1" ht="48" spans="1:34">
      <c r="A2977" s="37">
        <v>27</v>
      </c>
      <c r="B2977" s="37" t="s">
        <v>84</v>
      </c>
      <c r="C2977" s="37" t="s">
        <v>7712</v>
      </c>
      <c r="D2977" s="163" t="s">
        <v>87</v>
      </c>
      <c r="E2977" s="163" t="s">
        <v>87</v>
      </c>
      <c r="F2977" s="163" t="s">
        <v>87</v>
      </c>
      <c r="G2977" s="34" t="s">
        <v>119</v>
      </c>
      <c r="H2977" s="166" t="s">
        <v>7801</v>
      </c>
      <c r="I2977" s="163" t="s">
        <v>7802</v>
      </c>
      <c r="J2977" s="163" t="s">
        <v>7802</v>
      </c>
      <c r="K2977" s="163" t="s">
        <v>7803</v>
      </c>
      <c r="L2977" s="163" t="s">
        <v>7803</v>
      </c>
      <c r="M2977" s="167">
        <v>45909</v>
      </c>
      <c r="N2977" s="167">
        <v>45910</v>
      </c>
      <c r="O2977" s="167">
        <v>46274</v>
      </c>
      <c r="P2977" s="163">
        <v>162.6</v>
      </c>
      <c r="Q2977" s="174">
        <v>4000</v>
      </c>
      <c r="R2977" s="175">
        <v>0.1</v>
      </c>
      <c r="S2977" s="176">
        <v>400</v>
      </c>
      <c r="T2977" s="164">
        <v>65040</v>
      </c>
      <c r="U2977" s="266">
        <v>22764</v>
      </c>
      <c r="V2977" s="267">
        <v>0.35</v>
      </c>
      <c r="W2977" s="259">
        <v>9756</v>
      </c>
      <c r="X2977" s="260">
        <v>0.15</v>
      </c>
      <c r="Y2977" s="259">
        <v>9756</v>
      </c>
      <c r="Z2977" s="268">
        <v>0.15</v>
      </c>
      <c r="AA2977" s="266">
        <v>0</v>
      </c>
      <c r="AB2977" s="267">
        <v>0</v>
      </c>
      <c r="AC2977" s="259">
        <v>32520</v>
      </c>
      <c r="AD2977" s="269">
        <v>0.5</v>
      </c>
      <c r="AE2977" s="147">
        <v>22764</v>
      </c>
      <c r="AF2977" s="203"/>
      <c r="AG2977" s="114" t="e">
        <f>VLOOKUP(H:H,#REF!,2,0)</f>
        <v>#REF!</v>
      </c>
      <c r="AH2977" s="163" t="s">
        <v>87</v>
      </c>
    </row>
    <row r="2978" s="114" customFormat="1" ht="48" spans="1:34">
      <c r="A2978" s="37">
        <v>28</v>
      </c>
      <c r="B2978" s="37" t="s">
        <v>84</v>
      </c>
      <c r="C2978" s="37" t="s">
        <v>7712</v>
      </c>
      <c r="D2978" s="163" t="s">
        <v>87</v>
      </c>
      <c r="E2978" s="163" t="s">
        <v>87</v>
      </c>
      <c r="F2978" s="163" t="s">
        <v>87</v>
      </c>
      <c r="G2978" s="34" t="s">
        <v>119</v>
      </c>
      <c r="H2978" s="166" t="s">
        <v>7804</v>
      </c>
      <c r="I2978" s="163" t="s">
        <v>7805</v>
      </c>
      <c r="J2978" s="163" t="s">
        <v>7805</v>
      </c>
      <c r="K2978" s="163" t="s">
        <v>7806</v>
      </c>
      <c r="L2978" s="163" t="s">
        <v>7806</v>
      </c>
      <c r="M2978" s="167">
        <v>45915</v>
      </c>
      <c r="N2978" s="167">
        <v>45916</v>
      </c>
      <c r="O2978" s="167">
        <v>46280</v>
      </c>
      <c r="P2978" s="163">
        <v>170.1</v>
      </c>
      <c r="Q2978" s="174">
        <v>4000</v>
      </c>
      <c r="R2978" s="175">
        <v>0.1</v>
      </c>
      <c r="S2978" s="176">
        <v>400</v>
      </c>
      <c r="T2978" s="164">
        <v>68040</v>
      </c>
      <c r="U2978" s="266">
        <v>23814</v>
      </c>
      <c r="V2978" s="267">
        <v>0.35</v>
      </c>
      <c r="W2978" s="259">
        <v>10206</v>
      </c>
      <c r="X2978" s="260">
        <v>0.15</v>
      </c>
      <c r="Y2978" s="259">
        <v>10206</v>
      </c>
      <c r="Z2978" s="268">
        <v>0.15</v>
      </c>
      <c r="AA2978" s="266">
        <v>0</v>
      </c>
      <c r="AB2978" s="267">
        <v>0</v>
      </c>
      <c r="AC2978" s="259">
        <v>34020</v>
      </c>
      <c r="AD2978" s="269">
        <v>0.5</v>
      </c>
      <c r="AE2978" s="147">
        <v>23814</v>
      </c>
      <c r="AF2978" s="182"/>
      <c r="AG2978" s="114" t="e">
        <f>VLOOKUP(H:H,#REF!,2,0)</f>
        <v>#REF!</v>
      </c>
      <c r="AH2978" s="163" t="s">
        <v>87</v>
      </c>
    </row>
    <row r="2979" s="114" customFormat="1" ht="48" spans="1:34">
      <c r="A2979" s="37">
        <v>29</v>
      </c>
      <c r="B2979" s="37" t="s">
        <v>84</v>
      </c>
      <c r="C2979" s="37" t="s">
        <v>7712</v>
      </c>
      <c r="D2979" s="163" t="s">
        <v>87</v>
      </c>
      <c r="E2979" s="163" t="s">
        <v>87</v>
      </c>
      <c r="F2979" s="163" t="s">
        <v>87</v>
      </c>
      <c r="G2979" s="34" t="s">
        <v>119</v>
      </c>
      <c r="H2979" s="166" t="s">
        <v>7807</v>
      </c>
      <c r="I2979" s="163" t="s">
        <v>7808</v>
      </c>
      <c r="J2979" s="163" t="s">
        <v>7808</v>
      </c>
      <c r="K2979" s="163" t="s">
        <v>7809</v>
      </c>
      <c r="L2979" s="163" t="s">
        <v>7809</v>
      </c>
      <c r="M2979" s="167">
        <v>45915</v>
      </c>
      <c r="N2979" s="167">
        <v>45916</v>
      </c>
      <c r="O2979" s="167">
        <v>46280</v>
      </c>
      <c r="P2979" s="163">
        <v>86.7</v>
      </c>
      <c r="Q2979" s="174">
        <v>4000</v>
      </c>
      <c r="R2979" s="175">
        <v>0.1</v>
      </c>
      <c r="S2979" s="176">
        <v>400</v>
      </c>
      <c r="T2979" s="164">
        <v>34680</v>
      </c>
      <c r="U2979" s="266">
        <v>12138</v>
      </c>
      <c r="V2979" s="267">
        <v>0.35</v>
      </c>
      <c r="W2979" s="259">
        <v>5202</v>
      </c>
      <c r="X2979" s="260">
        <v>0.15</v>
      </c>
      <c r="Y2979" s="259">
        <v>5202</v>
      </c>
      <c r="Z2979" s="268">
        <v>0.15</v>
      </c>
      <c r="AA2979" s="266">
        <v>0</v>
      </c>
      <c r="AB2979" s="267">
        <v>0</v>
      </c>
      <c r="AC2979" s="259">
        <v>17340</v>
      </c>
      <c r="AD2979" s="269">
        <v>0.5</v>
      </c>
      <c r="AE2979" s="147">
        <v>12138</v>
      </c>
      <c r="AF2979" s="182"/>
      <c r="AG2979" s="114" t="e">
        <f>VLOOKUP(H:H,#REF!,2,0)</f>
        <v>#REF!</v>
      </c>
      <c r="AH2979" s="163" t="s">
        <v>87</v>
      </c>
    </row>
    <row r="2980" s="114" customFormat="1" ht="48" spans="1:34">
      <c r="A2980" s="37">
        <v>30</v>
      </c>
      <c r="B2980" s="37" t="s">
        <v>84</v>
      </c>
      <c r="C2980" s="37" t="s">
        <v>7712</v>
      </c>
      <c r="D2980" s="163" t="s">
        <v>87</v>
      </c>
      <c r="E2980" s="163" t="s">
        <v>87</v>
      </c>
      <c r="F2980" s="163" t="s">
        <v>87</v>
      </c>
      <c r="G2980" s="34" t="s">
        <v>119</v>
      </c>
      <c r="H2980" s="166" t="s">
        <v>7810</v>
      </c>
      <c r="I2980" s="163" t="s">
        <v>7811</v>
      </c>
      <c r="J2980" s="163" t="s">
        <v>7811</v>
      </c>
      <c r="K2980" s="163" t="s">
        <v>7812</v>
      </c>
      <c r="L2980" s="163" t="s">
        <v>7812</v>
      </c>
      <c r="M2980" s="167">
        <v>45915</v>
      </c>
      <c r="N2980" s="167">
        <v>45916</v>
      </c>
      <c r="O2980" s="167">
        <v>46280</v>
      </c>
      <c r="P2980" s="163">
        <v>208.2</v>
      </c>
      <c r="Q2980" s="174">
        <v>4000</v>
      </c>
      <c r="R2980" s="175">
        <v>0.1</v>
      </c>
      <c r="S2980" s="176">
        <v>400</v>
      </c>
      <c r="T2980" s="164">
        <v>83280</v>
      </c>
      <c r="U2980" s="266">
        <v>29148</v>
      </c>
      <c r="V2980" s="267">
        <v>0.35</v>
      </c>
      <c r="W2980" s="259">
        <v>12492</v>
      </c>
      <c r="X2980" s="260">
        <v>0.15</v>
      </c>
      <c r="Y2980" s="259">
        <v>12492</v>
      </c>
      <c r="Z2980" s="268">
        <v>0.15</v>
      </c>
      <c r="AA2980" s="266">
        <v>0</v>
      </c>
      <c r="AB2980" s="267">
        <v>0</v>
      </c>
      <c r="AC2980" s="259">
        <v>41640</v>
      </c>
      <c r="AD2980" s="269">
        <v>0.5</v>
      </c>
      <c r="AE2980" s="147">
        <v>29148</v>
      </c>
      <c r="AF2980" s="182"/>
      <c r="AG2980" s="114" t="e">
        <f>VLOOKUP(H:H,#REF!,2,0)</f>
        <v>#REF!</v>
      </c>
      <c r="AH2980" s="163" t="s">
        <v>87</v>
      </c>
    </row>
    <row r="2981" s="114" customFormat="1" ht="48" spans="1:34">
      <c r="A2981" s="37">
        <v>31</v>
      </c>
      <c r="B2981" s="37" t="s">
        <v>84</v>
      </c>
      <c r="C2981" s="37" t="s">
        <v>7712</v>
      </c>
      <c r="D2981" s="163" t="s">
        <v>87</v>
      </c>
      <c r="E2981" s="163" t="s">
        <v>87</v>
      </c>
      <c r="F2981" s="163" t="s">
        <v>87</v>
      </c>
      <c r="G2981" s="34" t="s">
        <v>119</v>
      </c>
      <c r="H2981" s="166" t="s">
        <v>7813</v>
      </c>
      <c r="I2981" s="163" t="s">
        <v>7814</v>
      </c>
      <c r="J2981" s="163" t="s">
        <v>7814</v>
      </c>
      <c r="K2981" s="163" t="s">
        <v>7815</v>
      </c>
      <c r="L2981" s="163" t="s">
        <v>7815</v>
      </c>
      <c r="M2981" s="167">
        <v>45924</v>
      </c>
      <c r="N2981" s="167">
        <v>45927</v>
      </c>
      <c r="O2981" s="167">
        <v>46291</v>
      </c>
      <c r="P2981" s="163">
        <v>250</v>
      </c>
      <c r="Q2981" s="174">
        <v>4000</v>
      </c>
      <c r="R2981" s="175">
        <v>0.1</v>
      </c>
      <c r="S2981" s="176">
        <v>400</v>
      </c>
      <c r="T2981" s="164">
        <v>100000</v>
      </c>
      <c r="U2981" s="266">
        <v>35000</v>
      </c>
      <c r="V2981" s="267">
        <v>0.35</v>
      </c>
      <c r="W2981" s="259">
        <v>15000</v>
      </c>
      <c r="X2981" s="260">
        <v>0.15</v>
      </c>
      <c r="Y2981" s="259">
        <v>15000</v>
      </c>
      <c r="Z2981" s="268">
        <v>0.15</v>
      </c>
      <c r="AA2981" s="266">
        <v>0</v>
      </c>
      <c r="AB2981" s="267">
        <v>0</v>
      </c>
      <c r="AC2981" s="259">
        <v>50000</v>
      </c>
      <c r="AD2981" s="269">
        <v>0.5</v>
      </c>
      <c r="AE2981" s="147">
        <v>35000</v>
      </c>
      <c r="AF2981" s="182"/>
      <c r="AG2981" s="114" t="e">
        <f>VLOOKUP(H:H,#REF!,2,0)</f>
        <v>#REF!</v>
      </c>
      <c r="AH2981" s="163" t="s">
        <v>87</v>
      </c>
    </row>
    <row r="2982" s="114" customFormat="1" ht="48" spans="1:34">
      <c r="A2982" s="37">
        <v>32</v>
      </c>
      <c r="B2982" s="37" t="s">
        <v>84</v>
      </c>
      <c r="C2982" s="37" t="s">
        <v>7712</v>
      </c>
      <c r="D2982" s="163" t="s">
        <v>87</v>
      </c>
      <c r="E2982" s="163" t="s">
        <v>87</v>
      </c>
      <c r="F2982" s="163" t="s">
        <v>87</v>
      </c>
      <c r="G2982" s="34" t="s">
        <v>119</v>
      </c>
      <c r="H2982" s="166" t="s">
        <v>7816</v>
      </c>
      <c r="I2982" s="163" t="s">
        <v>7817</v>
      </c>
      <c r="J2982" s="163" t="s">
        <v>7817</v>
      </c>
      <c r="K2982" s="163" t="s">
        <v>7818</v>
      </c>
      <c r="L2982" s="163" t="s">
        <v>7818</v>
      </c>
      <c r="M2982" s="167">
        <v>45926</v>
      </c>
      <c r="N2982" s="167">
        <v>45930</v>
      </c>
      <c r="O2982" s="167">
        <v>46294</v>
      </c>
      <c r="P2982" s="163">
        <v>511.4</v>
      </c>
      <c r="Q2982" s="174">
        <v>4000</v>
      </c>
      <c r="R2982" s="175">
        <v>0.1</v>
      </c>
      <c r="S2982" s="176">
        <v>400</v>
      </c>
      <c r="T2982" s="164">
        <v>204560</v>
      </c>
      <c r="U2982" s="266">
        <v>71596</v>
      </c>
      <c r="V2982" s="267">
        <v>0.35</v>
      </c>
      <c r="W2982" s="259">
        <v>30684</v>
      </c>
      <c r="X2982" s="260">
        <v>0.15</v>
      </c>
      <c r="Y2982" s="259">
        <v>30684</v>
      </c>
      <c r="Z2982" s="268">
        <v>0.15</v>
      </c>
      <c r="AA2982" s="266">
        <v>0</v>
      </c>
      <c r="AB2982" s="267">
        <v>0</v>
      </c>
      <c r="AC2982" s="259">
        <v>102280</v>
      </c>
      <c r="AD2982" s="269">
        <v>0.5</v>
      </c>
      <c r="AE2982" s="147">
        <v>71596</v>
      </c>
      <c r="AF2982" s="182"/>
      <c r="AG2982" s="114" t="e">
        <f>VLOOKUP(H:H,#REF!,2,0)</f>
        <v>#REF!</v>
      </c>
      <c r="AH2982" s="163" t="s">
        <v>87</v>
      </c>
    </row>
    <row r="2983" s="114" customFormat="1" ht="48" spans="1:34">
      <c r="A2983" s="37">
        <v>33</v>
      </c>
      <c r="B2983" s="37" t="s">
        <v>84</v>
      </c>
      <c r="C2983" s="37" t="s">
        <v>7712</v>
      </c>
      <c r="D2983" s="163" t="s">
        <v>87</v>
      </c>
      <c r="E2983" s="163" t="s">
        <v>87</v>
      </c>
      <c r="F2983" s="163" t="s">
        <v>87</v>
      </c>
      <c r="G2983" s="34" t="s">
        <v>119</v>
      </c>
      <c r="H2983" s="166" t="s">
        <v>7819</v>
      </c>
      <c r="I2983" s="163" t="s">
        <v>7820</v>
      </c>
      <c r="J2983" s="163" t="s">
        <v>7820</v>
      </c>
      <c r="K2983" s="163" t="s">
        <v>7821</v>
      </c>
      <c r="L2983" s="163" t="s">
        <v>7821</v>
      </c>
      <c r="M2983" s="167">
        <v>45929</v>
      </c>
      <c r="N2983" s="167">
        <v>45930</v>
      </c>
      <c r="O2983" s="167">
        <v>46294</v>
      </c>
      <c r="P2983" s="163">
        <v>263.7</v>
      </c>
      <c r="Q2983" s="174">
        <v>4000</v>
      </c>
      <c r="R2983" s="175">
        <v>0.1</v>
      </c>
      <c r="S2983" s="176">
        <v>400</v>
      </c>
      <c r="T2983" s="164">
        <v>105480</v>
      </c>
      <c r="U2983" s="266">
        <v>36918</v>
      </c>
      <c r="V2983" s="267">
        <v>0.35</v>
      </c>
      <c r="W2983" s="259">
        <v>15822</v>
      </c>
      <c r="X2983" s="260">
        <v>0.15</v>
      </c>
      <c r="Y2983" s="259">
        <v>15822</v>
      </c>
      <c r="Z2983" s="268">
        <v>0.15</v>
      </c>
      <c r="AA2983" s="266">
        <v>0</v>
      </c>
      <c r="AB2983" s="267">
        <v>0</v>
      </c>
      <c r="AC2983" s="259">
        <v>52740</v>
      </c>
      <c r="AD2983" s="269">
        <v>0.5</v>
      </c>
      <c r="AE2983" s="147">
        <v>36918</v>
      </c>
      <c r="AF2983" s="182"/>
      <c r="AG2983" s="114" t="e">
        <f>VLOOKUP(H:H,#REF!,2,0)</f>
        <v>#REF!</v>
      </c>
      <c r="AH2983" s="163" t="s">
        <v>87</v>
      </c>
    </row>
    <row r="2984" s="114" customFormat="1" ht="48" spans="1:34">
      <c r="A2984" s="37">
        <v>34</v>
      </c>
      <c r="B2984" s="37" t="s">
        <v>84</v>
      </c>
      <c r="C2984" s="37" t="s">
        <v>7712</v>
      </c>
      <c r="D2984" s="163" t="s">
        <v>87</v>
      </c>
      <c r="E2984" s="163" t="s">
        <v>87</v>
      </c>
      <c r="F2984" s="163" t="s">
        <v>87</v>
      </c>
      <c r="G2984" s="34" t="s">
        <v>119</v>
      </c>
      <c r="H2984" s="166" t="s">
        <v>7822</v>
      </c>
      <c r="I2984" s="163" t="s">
        <v>7823</v>
      </c>
      <c r="J2984" s="163" t="s">
        <v>7823</v>
      </c>
      <c r="K2984" s="163" t="s">
        <v>7821</v>
      </c>
      <c r="L2984" s="163" t="s">
        <v>7821</v>
      </c>
      <c r="M2984" s="167">
        <v>45929</v>
      </c>
      <c r="N2984" s="167">
        <v>45930</v>
      </c>
      <c r="O2984" s="167">
        <v>46294</v>
      </c>
      <c r="P2984" s="163">
        <v>216.8</v>
      </c>
      <c r="Q2984" s="174">
        <v>4000</v>
      </c>
      <c r="R2984" s="175">
        <v>0.1</v>
      </c>
      <c r="S2984" s="176">
        <v>400</v>
      </c>
      <c r="T2984" s="164">
        <v>86720</v>
      </c>
      <c r="U2984" s="266">
        <v>30352</v>
      </c>
      <c r="V2984" s="267">
        <v>0.35</v>
      </c>
      <c r="W2984" s="259">
        <v>13008</v>
      </c>
      <c r="X2984" s="260">
        <v>0.15</v>
      </c>
      <c r="Y2984" s="259">
        <v>13008</v>
      </c>
      <c r="Z2984" s="268">
        <v>0.15</v>
      </c>
      <c r="AA2984" s="266">
        <v>0</v>
      </c>
      <c r="AB2984" s="267">
        <v>0</v>
      </c>
      <c r="AC2984" s="259">
        <v>43360</v>
      </c>
      <c r="AD2984" s="269">
        <v>0.5</v>
      </c>
      <c r="AE2984" s="147">
        <v>30352</v>
      </c>
      <c r="AF2984" s="182"/>
      <c r="AG2984" s="114" t="e">
        <f>VLOOKUP(H:H,#REF!,2,0)</f>
        <v>#REF!</v>
      </c>
      <c r="AH2984" s="163" t="s">
        <v>87</v>
      </c>
    </row>
    <row r="2985" s="114" customFormat="1" ht="48" spans="1:34">
      <c r="A2985" s="37">
        <v>35</v>
      </c>
      <c r="B2985" s="37" t="s">
        <v>84</v>
      </c>
      <c r="C2985" s="37" t="s">
        <v>7712</v>
      </c>
      <c r="D2985" s="163" t="s">
        <v>87</v>
      </c>
      <c r="E2985" s="163" t="s">
        <v>87</v>
      </c>
      <c r="F2985" s="163" t="s">
        <v>87</v>
      </c>
      <c r="G2985" s="34" t="s">
        <v>119</v>
      </c>
      <c r="H2985" s="166" t="s">
        <v>7824</v>
      </c>
      <c r="I2985" s="163" t="s">
        <v>7825</v>
      </c>
      <c r="J2985" s="163" t="s">
        <v>7825</v>
      </c>
      <c r="K2985" s="163" t="s">
        <v>7821</v>
      </c>
      <c r="L2985" s="163" t="s">
        <v>7821</v>
      </c>
      <c r="M2985" s="167">
        <v>45930</v>
      </c>
      <c r="N2985" s="167">
        <v>45933</v>
      </c>
      <c r="O2985" s="167">
        <v>46297</v>
      </c>
      <c r="P2985" s="163">
        <v>197.7</v>
      </c>
      <c r="Q2985" s="174">
        <v>4000</v>
      </c>
      <c r="R2985" s="175">
        <v>0.1</v>
      </c>
      <c r="S2985" s="176">
        <v>400</v>
      </c>
      <c r="T2985" s="164">
        <v>79080</v>
      </c>
      <c r="U2985" s="266">
        <v>27678</v>
      </c>
      <c r="V2985" s="267">
        <v>0.35</v>
      </c>
      <c r="W2985" s="259">
        <v>11862</v>
      </c>
      <c r="X2985" s="260">
        <v>0.15</v>
      </c>
      <c r="Y2985" s="259">
        <v>11862</v>
      </c>
      <c r="Z2985" s="268">
        <v>0.15</v>
      </c>
      <c r="AA2985" s="266">
        <v>0</v>
      </c>
      <c r="AB2985" s="267">
        <v>0</v>
      </c>
      <c r="AC2985" s="259">
        <v>39540</v>
      </c>
      <c r="AD2985" s="269">
        <v>0.5</v>
      </c>
      <c r="AE2985" s="147">
        <v>27678</v>
      </c>
      <c r="AF2985" s="182"/>
      <c r="AG2985" s="114" t="e">
        <f>VLOOKUP(H:H,#REF!,2,0)</f>
        <v>#REF!</v>
      </c>
      <c r="AH2985" s="163" t="s">
        <v>87</v>
      </c>
    </row>
    <row r="2986" s="114" customFormat="1" ht="48" spans="1:34">
      <c r="A2986" s="37">
        <v>36</v>
      </c>
      <c r="B2986" s="37" t="s">
        <v>84</v>
      </c>
      <c r="C2986" s="37" t="s">
        <v>7712</v>
      </c>
      <c r="D2986" s="163" t="s">
        <v>87</v>
      </c>
      <c r="E2986" s="163" t="s">
        <v>87</v>
      </c>
      <c r="F2986" s="163" t="s">
        <v>87</v>
      </c>
      <c r="G2986" s="34" t="s">
        <v>119</v>
      </c>
      <c r="H2986" s="166" t="s">
        <v>7826</v>
      </c>
      <c r="I2986" s="163" t="s">
        <v>7827</v>
      </c>
      <c r="J2986" s="163" t="s">
        <v>7827</v>
      </c>
      <c r="K2986" s="163" t="s">
        <v>7828</v>
      </c>
      <c r="L2986" s="163" t="s">
        <v>7828</v>
      </c>
      <c r="M2986" s="167">
        <v>45930</v>
      </c>
      <c r="N2986" s="167">
        <v>45934</v>
      </c>
      <c r="O2986" s="167">
        <v>46298</v>
      </c>
      <c r="P2986" s="163">
        <v>73.2</v>
      </c>
      <c r="Q2986" s="174">
        <v>4000</v>
      </c>
      <c r="R2986" s="175">
        <v>0.1</v>
      </c>
      <c r="S2986" s="176">
        <v>400</v>
      </c>
      <c r="T2986" s="164">
        <v>29280</v>
      </c>
      <c r="U2986" s="266">
        <v>10248</v>
      </c>
      <c r="V2986" s="267">
        <v>0.35</v>
      </c>
      <c r="W2986" s="259">
        <v>4392</v>
      </c>
      <c r="X2986" s="260">
        <v>0.15</v>
      </c>
      <c r="Y2986" s="259">
        <v>4392</v>
      </c>
      <c r="Z2986" s="268">
        <v>0.15</v>
      </c>
      <c r="AA2986" s="266">
        <v>0</v>
      </c>
      <c r="AB2986" s="267">
        <v>0</v>
      </c>
      <c r="AC2986" s="259">
        <v>14640</v>
      </c>
      <c r="AD2986" s="269">
        <v>0.5</v>
      </c>
      <c r="AE2986" s="147">
        <v>10248</v>
      </c>
      <c r="AF2986" s="182"/>
      <c r="AG2986" s="114" t="e">
        <f>VLOOKUP(H:H,#REF!,2,0)</f>
        <v>#REF!</v>
      </c>
      <c r="AH2986" s="163" t="s">
        <v>87</v>
      </c>
    </row>
    <row r="2987" s="114" customFormat="1" ht="48" spans="1:34">
      <c r="A2987" s="37">
        <v>37</v>
      </c>
      <c r="B2987" s="37" t="s">
        <v>84</v>
      </c>
      <c r="C2987" s="37" t="s">
        <v>7712</v>
      </c>
      <c r="D2987" s="163" t="s">
        <v>87</v>
      </c>
      <c r="E2987" s="163" t="s">
        <v>87</v>
      </c>
      <c r="F2987" s="163" t="s">
        <v>87</v>
      </c>
      <c r="G2987" s="34" t="s">
        <v>119</v>
      </c>
      <c r="H2987" s="166" t="s">
        <v>7829</v>
      </c>
      <c r="I2987" s="163" t="s">
        <v>7830</v>
      </c>
      <c r="J2987" s="163" t="s">
        <v>7830</v>
      </c>
      <c r="K2987" s="163" t="s">
        <v>7831</v>
      </c>
      <c r="L2987" s="163" t="s">
        <v>7831</v>
      </c>
      <c r="M2987" s="167">
        <v>45931</v>
      </c>
      <c r="N2987" s="167">
        <v>45933</v>
      </c>
      <c r="O2987" s="167">
        <v>46297</v>
      </c>
      <c r="P2987" s="163">
        <v>432.7</v>
      </c>
      <c r="Q2987" s="174">
        <v>4000</v>
      </c>
      <c r="R2987" s="175">
        <v>0.1</v>
      </c>
      <c r="S2987" s="176">
        <v>400</v>
      </c>
      <c r="T2987" s="164">
        <v>173080</v>
      </c>
      <c r="U2987" s="266">
        <v>60578</v>
      </c>
      <c r="V2987" s="267">
        <v>0.35</v>
      </c>
      <c r="W2987" s="259">
        <v>25962</v>
      </c>
      <c r="X2987" s="260">
        <v>0.15</v>
      </c>
      <c r="Y2987" s="259">
        <v>25962</v>
      </c>
      <c r="Z2987" s="268">
        <v>0.15</v>
      </c>
      <c r="AA2987" s="266">
        <v>0</v>
      </c>
      <c r="AB2987" s="267">
        <v>0</v>
      </c>
      <c r="AC2987" s="259">
        <v>86540</v>
      </c>
      <c r="AD2987" s="269">
        <v>0.5</v>
      </c>
      <c r="AE2987" s="147">
        <v>60578</v>
      </c>
      <c r="AF2987" s="182"/>
      <c r="AG2987" s="114" t="e">
        <f>VLOOKUP(H:H,#REF!,2,0)</f>
        <v>#REF!</v>
      </c>
      <c r="AH2987" s="163" t="s">
        <v>87</v>
      </c>
    </row>
    <row r="2988" s="114" customFormat="1" ht="48" spans="1:34">
      <c r="A2988" s="37">
        <v>38</v>
      </c>
      <c r="B2988" s="37" t="s">
        <v>84</v>
      </c>
      <c r="C2988" s="37" t="s">
        <v>7712</v>
      </c>
      <c r="D2988" s="163" t="s">
        <v>87</v>
      </c>
      <c r="E2988" s="163" t="s">
        <v>87</v>
      </c>
      <c r="F2988" s="163" t="s">
        <v>87</v>
      </c>
      <c r="G2988" s="34" t="s">
        <v>119</v>
      </c>
      <c r="H2988" s="166" t="s">
        <v>7832</v>
      </c>
      <c r="I2988" s="163" t="s">
        <v>7833</v>
      </c>
      <c r="J2988" s="163" t="s">
        <v>7833</v>
      </c>
      <c r="K2988" s="163" t="s">
        <v>7834</v>
      </c>
      <c r="L2988" s="163" t="s">
        <v>7834</v>
      </c>
      <c r="M2988" s="167">
        <v>45932</v>
      </c>
      <c r="N2988" s="167">
        <v>45934</v>
      </c>
      <c r="O2988" s="167">
        <v>46298</v>
      </c>
      <c r="P2988" s="163">
        <v>70.8</v>
      </c>
      <c r="Q2988" s="174">
        <v>4000</v>
      </c>
      <c r="R2988" s="175">
        <v>0.1</v>
      </c>
      <c r="S2988" s="176">
        <v>400</v>
      </c>
      <c r="T2988" s="164">
        <v>28320</v>
      </c>
      <c r="U2988" s="266">
        <v>9912</v>
      </c>
      <c r="V2988" s="267">
        <v>0.35</v>
      </c>
      <c r="W2988" s="259">
        <v>4248</v>
      </c>
      <c r="X2988" s="260">
        <v>0.15</v>
      </c>
      <c r="Y2988" s="259">
        <v>4248</v>
      </c>
      <c r="Z2988" s="268">
        <v>0.15</v>
      </c>
      <c r="AA2988" s="266">
        <v>0</v>
      </c>
      <c r="AB2988" s="267">
        <v>0</v>
      </c>
      <c r="AC2988" s="259">
        <v>14160</v>
      </c>
      <c r="AD2988" s="269">
        <v>0.5</v>
      </c>
      <c r="AE2988" s="147">
        <v>9912</v>
      </c>
      <c r="AF2988" s="182"/>
      <c r="AG2988" s="114" t="e">
        <f>VLOOKUP(H:H,#REF!,2,0)</f>
        <v>#REF!</v>
      </c>
      <c r="AH2988" s="163" t="s">
        <v>87</v>
      </c>
    </row>
    <row r="2989" s="114" customFormat="1" ht="48" spans="1:34">
      <c r="A2989" s="37">
        <v>39</v>
      </c>
      <c r="B2989" s="37" t="s">
        <v>84</v>
      </c>
      <c r="C2989" s="37" t="s">
        <v>7712</v>
      </c>
      <c r="D2989" s="163" t="s">
        <v>87</v>
      </c>
      <c r="E2989" s="163" t="s">
        <v>87</v>
      </c>
      <c r="F2989" s="163" t="s">
        <v>87</v>
      </c>
      <c r="G2989" s="34" t="s">
        <v>119</v>
      </c>
      <c r="H2989" s="166" t="s">
        <v>7835</v>
      </c>
      <c r="I2989" s="163" t="s">
        <v>7836</v>
      </c>
      <c r="J2989" s="163" t="s">
        <v>7836</v>
      </c>
      <c r="K2989" s="163" t="s">
        <v>7834</v>
      </c>
      <c r="L2989" s="163" t="s">
        <v>7834</v>
      </c>
      <c r="M2989" s="167">
        <v>45939</v>
      </c>
      <c r="N2989" s="167">
        <v>45940</v>
      </c>
      <c r="O2989" s="167">
        <v>46304</v>
      </c>
      <c r="P2989" s="163">
        <v>50.1</v>
      </c>
      <c r="Q2989" s="174">
        <v>4000</v>
      </c>
      <c r="R2989" s="175">
        <v>0.1</v>
      </c>
      <c r="S2989" s="176">
        <v>400</v>
      </c>
      <c r="T2989" s="164">
        <v>20040</v>
      </c>
      <c r="U2989" s="266">
        <v>7014</v>
      </c>
      <c r="V2989" s="267">
        <v>0.35</v>
      </c>
      <c r="W2989" s="259">
        <v>3006</v>
      </c>
      <c r="X2989" s="260">
        <v>0.15</v>
      </c>
      <c r="Y2989" s="259">
        <v>3006</v>
      </c>
      <c r="Z2989" s="268">
        <v>0.15</v>
      </c>
      <c r="AA2989" s="266">
        <v>0</v>
      </c>
      <c r="AB2989" s="267">
        <v>0</v>
      </c>
      <c r="AC2989" s="259">
        <v>10020</v>
      </c>
      <c r="AD2989" s="269">
        <v>0.5</v>
      </c>
      <c r="AE2989" s="147">
        <v>7014</v>
      </c>
      <c r="AF2989" s="182"/>
      <c r="AG2989" s="114" t="e">
        <f>VLOOKUP(H:H,#REF!,2,0)</f>
        <v>#REF!</v>
      </c>
      <c r="AH2989" s="163" t="s">
        <v>87</v>
      </c>
    </row>
    <row r="2990" s="114" customFormat="1" ht="48" spans="1:34">
      <c r="A2990" s="37">
        <v>40</v>
      </c>
      <c r="B2990" s="37" t="s">
        <v>84</v>
      </c>
      <c r="C2990" s="37" t="s">
        <v>7712</v>
      </c>
      <c r="D2990" s="163" t="s">
        <v>87</v>
      </c>
      <c r="E2990" s="163" t="s">
        <v>87</v>
      </c>
      <c r="F2990" s="163" t="s">
        <v>87</v>
      </c>
      <c r="G2990" s="34" t="s">
        <v>119</v>
      </c>
      <c r="H2990" s="166" t="s">
        <v>7837</v>
      </c>
      <c r="I2990" s="163" t="s">
        <v>7838</v>
      </c>
      <c r="J2990" s="163" t="s">
        <v>7838</v>
      </c>
      <c r="K2990" s="163" t="s">
        <v>7839</v>
      </c>
      <c r="L2990" s="163" t="s">
        <v>7839</v>
      </c>
      <c r="M2990" s="167">
        <v>45952</v>
      </c>
      <c r="N2990" s="167">
        <v>45953</v>
      </c>
      <c r="O2990" s="167">
        <v>46317</v>
      </c>
      <c r="P2990" s="163">
        <v>307</v>
      </c>
      <c r="Q2990" s="174">
        <v>4000</v>
      </c>
      <c r="R2990" s="175">
        <v>0.1</v>
      </c>
      <c r="S2990" s="176">
        <v>400</v>
      </c>
      <c r="T2990" s="164">
        <v>122800</v>
      </c>
      <c r="U2990" s="266">
        <v>42980</v>
      </c>
      <c r="V2990" s="267">
        <v>0.35</v>
      </c>
      <c r="W2990" s="259">
        <v>18420</v>
      </c>
      <c r="X2990" s="260">
        <v>0.15</v>
      </c>
      <c r="Y2990" s="259">
        <v>18420</v>
      </c>
      <c r="Z2990" s="268">
        <v>0.15</v>
      </c>
      <c r="AA2990" s="266">
        <v>0</v>
      </c>
      <c r="AB2990" s="267">
        <v>0</v>
      </c>
      <c r="AC2990" s="259">
        <v>61400</v>
      </c>
      <c r="AD2990" s="269">
        <v>0.5</v>
      </c>
      <c r="AE2990" s="147">
        <v>42980</v>
      </c>
      <c r="AF2990" s="182"/>
      <c r="AG2990" s="114" t="e">
        <f>VLOOKUP(H:H,#REF!,2,0)</f>
        <v>#REF!</v>
      </c>
      <c r="AH2990" s="163" t="s">
        <v>87</v>
      </c>
    </row>
    <row r="2991" s="114" customFormat="1" ht="48" spans="1:34">
      <c r="A2991" s="37">
        <v>41</v>
      </c>
      <c r="B2991" s="37" t="s">
        <v>84</v>
      </c>
      <c r="C2991" s="37" t="s">
        <v>7712</v>
      </c>
      <c r="D2991" s="163" t="s">
        <v>87</v>
      </c>
      <c r="E2991" s="163" t="s">
        <v>87</v>
      </c>
      <c r="F2991" s="163" t="s">
        <v>87</v>
      </c>
      <c r="G2991" s="34" t="s">
        <v>119</v>
      </c>
      <c r="H2991" s="166" t="s">
        <v>7840</v>
      </c>
      <c r="I2991" s="163" t="s">
        <v>7841</v>
      </c>
      <c r="J2991" s="163" t="s">
        <v>7841</v>
      </c>
      <c r="K2991" s="163" t="s">
        <v>7842</v>
      </c>
      <c r="L2991" s="163" t="s">
        <v>7842</v>
      </c>
      <c r="M2991" s="167">
        <v>45958</v>
      </c>
      <c r="N2991" s="167">
        <v>45959</v>
      </c>
      <c r="O2991" s="167">
        <v>46323</v>
      </c>
      <c r="P2991" s="163">
        <v>422</v>
      </c>
      <c r="Q2991" s="174">
        <v>4000</v>
      </c>
      <c r="R2991" s="175">
        <v>0.1</v>
      </c>
      <c r="S2991" s="176">
        <v>400</v>
      </c>
      <c r="T2991" s="164">
        <v>168800</v>
      </c>
      <c r="U2991" s="266">
        <v>59080</v>
      </c>
      <c r="V2991" s="267">
        <v>0.35</v>
      </c>
      <c r="W2991" s="259">
        <v>25320</v>
      </c>
      <c r="X2991" s="260">
        <v>0.15</v>
      </c>
      <c r="Y2991" s="259">
        <v>25320</v>
      </c>
      <c r="Z2991" s="268">
        <v>0.15</v>
      </c>
      <c r="AA2991" s="266">
        <v>0</v>
      </c>
      <c r="AB2991" s="267">
        <v>0</v>
      </c>
      <c r="AC2991" s="259">
        <v>84400</v>
      </c>
      <c r="AD2991" s="269">
        <v>0.5</v>
      </c>
      <c r="AE2991" s="147">
        <v>59080</v>
      </c>
      <c r="AF2991" s="182"/>
      <c r="AG2991" s="114" t="e">
        <f>VLOOKUP(H:H,#REF!,2,0)</f>
        <v>#REF!</v>
      </c>
      <c r="AH2991" s="163" t="s">
        <v>87</v>
      </c>
    </row>
    <row r="2992" s="114" customFormat="1" ht="48" spans="1:34">
      <c r="A2992" s="37">
        <v>42</v>
      </c>
      <c r="B2992" s="37" t="s">
        <v>84</v>
      </c>
      <c r="C2992" s="37" t="s">
        <v>7712</v>
      </c>
      <c r="D2992" s="163" t="s">
        <v>87</v>
      </c>
      <c r="E2992" s="163" t="s">
        <v>87</v>
      </c>
      <c r="F2992" s="163" t="s">
        <v>87</v>
      </c>
      <c r="G2992" s="34" t="s">
        <v>119</v>
      </c>
      <c r="H2992" s="166" t="s">
        <v>7843</v>
      </c>
      <c r="I2992" s="163" t="s">
        <v>7844</v>
      </c>
      <c r="J2992" s="163" t="s">
        <v>7844</v>
      </c>
      <c r="K2992" s="163" t="s">
        <v>7845</v>
      </c>
      <c r="L2992" s="163" t="s">
        <v>7845</v>
      </c>
      <c r="M2992" s="167">
        <v>45978</v>
      </c>
      <c r="N2992" s="167">
        <v>45980</v>
      </c>
      <c r="O2992" s="167">
        <v>46344</v>
      </c>
      <c r="P2992" s="163">
        <v>704</v>
      </c>
      <c r="Q2992" s="174">
        <v>4000</v>
      </c>
      <c r="R2992" s="175">
        <v>0.1</v>
      </c>
      <c r="S2992" s="176">
        <v>400</v>
      </c>
      <c r="T2992" s="164">
        <v>281600</v>
      </c>
      <c r="U2992" s="266">
        <v>98560</v>
      </c>
      <c r="V2992" s="267">
        <v>0.35</v>
      </c>
      <c r="W2992" s="259">
        <v>42240</v>
      </c>
      <c r="X2992" s="260">
        <v>0.15</v>
      </c>
      <c r="Y2992" s="259">
        <v>42240</v>
      </c>
      <c r="Z2992" s="268">
        <v>0.15</v>
      </c>
      <c r="AA2992" s="266">
        <v>0</v>
      </c>
      <c r="AB2992" s="267">
        <v>0</v>
      </c>
      <c r="AC2992" s="259">
        <v>140800</v>
      </c>
      <c r="AD2992" s="269">
        <v>0.5</v>
      </c>
      <c r="AE2992" s="147">
        <v>98560</v>
      </c>
      <c r="AF2992" s="182"/>
      <c r="AG2992" s="114" t="e">
        <f>VLOOKUP(H:H,#REF!,2,0)</f>
        <v>#REF!</v>
      </c>
      <c r="AH2992" s="163" t="s">
        <v>87</v>
      </c>
    </row>
    <row r="2993" s="114" customFormat="1" ht="48" spans="1:34">
      <c r="A2993" s="37">
        <v>43</v>
      </c>
      <c r="B2993" s="37" t="s">
        <v>84</v>
      </c>
      <c r="C2993" s="37" t="s">
        <v>7712</v>
      </c>
      <c r="D2993" s="163" t="s">
        <v>87</v>
      </c>
      <c r="E2993" s="163" t="s">
        <v>87</v>
      </c>
      <c r="F2993" s="163" t="s">
        <v>87</v>
      </c>
      <c r="G2993" s="34" t="s">
        <v>119</v>
      </c>
      <c r="H2993" s="166" t="s">
        <v>7846</v>
      </c>
      <c r="I2993" s="163" t="s">
        <v>7847</v>
      </c>
      <c r="J2993" s="163" t="s">
        <v>7847</v>
      </c>
      <c r="K2993" s="163" t="s">
        <v>7848</v>
      </c>
      <c r="L2993" s="163" t="s">
        <v>7848</v>
      </c>
      <c r="M2993" s="167">
        <v>45981</v>
      </c>
      <c r="N2993" s="167">
        <v>45982</v>
      </c>
      <c r="O2993" s="167">
        <v>46346</v>
      </c>
      <c r="P2993" s="163">
        <v>120</v>
      </c>
      <c r="Q2993" s="174">
        <v>4000</v>
      </c>
      <c r="R2993" s="175">
        <v>0.1</v>
      </c>
      <c r="S2993" s="176">
        <v>400</v>
      </c>
      <c r="T2993" s="164">
        <v>48000</v>
      </c>
      <c r="U2993" s="266">
        <v>16800</v>
      </c>
      <c r="V2993" s="267">
        <v>0.35</v>
      </c>
      <c r="W2993" s="259">
        <v>7200</v>
      </c>
      <c r="X2993" s="260">
        <v>0.15</v>
      </c>
      <c r="Y2993" s="259">
        <v>7200</v>
      </c>
      <c r="Z2993" s="268">
        <v>0.15</v>
      </c>
      <c r="AA2993" s="266">
        <v>0</v>
      </c>
      <c r="AB2993" s="267">
        <v>0</v>
      </c>
      <c r="AC2993" s="259">
        <v>24000</v>
      </c>
      <c r="AD2993" s="269">
        <v>0.5</v>
      </c>
      <c r="AE2993" s="147">
        <v>16800</v>
      </c>
      <c r="AF2993" s="182"/>
      <c r="AG2993" s="114" t="e">
        <f>VLOOKUP(H:H,#REF!,2,0)</f>
        <v>#REF!</v>
      </c>
      <c r="AH2993" s="163" t="s">
        <v>87</v>
      </c>
    </row>
    <row r="2994" s="114" customFormat="1" ht="48" spans="1:34">
      <c r="A2994" s="37">
        <v>44</v>
      </c>
      <c r="B2994" s="37" t="s">
        <v>84</v>
      </c>
      <c r="C2994" s="37" t="s">
        <v>7712</v>
      </c>
      <c r="D2994" s="34" t="s">
        <v>89</v>
      </c>
      <c r="E2994" s="163" t="s">
        <v>89</v>
      </c>
      <c r="F2994" s="163" t="s">
        <v>7849</v>
      </c>
      <c r="G2994" s="34" t="s">
        <v>119</v>
      </c>
      <c r="H2994" s="166" t="s">
        <v>7850</v>
      </c>
      <c r="I2994" s="163" t="s">
        <v>7851</v>
      </c>
      <c r="J2994" s="163" t="s">
        <v>7851</v>
      </c>
      <c r="K2994" s="163" t="s">
        <v>7852</v>
      </c>
      <c r="L2994" s="163" t="s">
        <v>7852</v>
      </c>
      <c r="M2994" s="167">
        <v>45992</v>
      </c>
      <c r="N2994" s="167">
        <v>45994</v>
      </c>
      <c r="O2994" s="167">
        <v>46081</v>
      </c>
      <c r="P2994" s="163">
        <v>59.1</v>
      </c>
      <c r="Q2994" s="174">
        <v>900</v>
      </c>
      <c r="R2994" s="175">
        <v>0.08</v>
      </c>
      <c r="S2994" s="176">
        <v>72</v>
      </c>
      <c r="T2994" s="164">
        <v>4255.2</v>
      </c>
      <c r="U2994" s="266">
        <v>1489.32</v>
      </c>
      <c r="V2994" s="267">
        <v>0.35</v>
      </c>
      <c r="W2994" s="259">
        <v>1063.8</v>
      </c>
      <c r="X2994" s="260">
        <v>0.25</v>
      </c>
      <c r="Y2994" s="259">
        <v>425.52</v>
      </c>
      <c r="Z2994" s="268">
        <v>0.1</v>
      </c>
      <c r="AA2994" s="266">
        <v>638.28</v>
      </c>
      <c r="AB2994" s="267">
        <v>0.15</v>
      </c>
      <c r="AC2994" s="259">
        <v>1702.08</v>
      </c>
      <c r="AD2994" s="269">
        <v>0.4</v>
      </c>
      <c r="AE2994" s="147">
        <v>1489.32</v>
      </c>
      <c r="AF2994" s="182"/>
      <c r="AG2994" s="114" t="e">
        <f>VLOOKUP(H:H,#REF!,2,0)</f>
        <v>#REF!</v>
      </c>
      <c r="AH2994" s="34" t="s">
        <v>89</v>
      </c>
    </row>
    <row r="2995" s="114" customFormat="1" ht="48" spans="1:34">
      <c r="A2995" s="37">
        <v>45</v>
      </c>
      <c r="B2995" s="37" t="s">
        <v>84</v>
      </c>
      <c r="C2995" s="37" t="s">
        <v>7712</v>
      </c>
      <c r="D2995" s="34" t="s">
        <v>89</v>
      </c>
      <c r="E2995" s="163" t="s">
        <v>89</v>
      </c>
      <c r="F2995" s="163" t="s">
        <v>7849</v>
      </c>
      <c r="G2995" s="34" t="s">
        <v>119</v>
      </c>
      <c r="H2995" s="166" t="s">
        <v>7853</v>
      </c>
      <c r="I2995" s="163" t="s">
        <v>7851</v>
      </c>
      <c r="J2995" s="163" t="s">
        <v>7851</v>
      </c>
      <c r="K2995" s="163" t="s">
        <v>7852</v>
      </c>
      <c r="L2995" s="163" t="s">
        <v>7852</v>
      </c>
      <c r="M2995" s="167">
        <v>45996</v>
      </c>
      <c r="N2995" s="167">
        <v>46002</v>
      </c>
      <c r="O2995" s="167">
        <v>46081</v>
      </c>
      <c r="P2995" s="163">
        <v>44.7</v>
      </c>
      <c r="Q2995" s="174">
        <v>900</v>
      </c>
      <c r="R2995" s="175">
        <v>0.08</v>
      </c>
      <c r="S2995" s="176">
        <v>72</v>
      </c>
      <c r="T2995" s="164">
        <v>3218.4</v>
      </c>
      <c r="U2995" s="266">
        <v>1126.44</v>
      </c>
      <c r="V2995" s="267">
        <v>0.35</v>
      </c>
      <c r="W2995" s="259">
        <v>804.6</v>
      </c>
      <c r="X2995" s="260">
        <v>0.25</v>
      </c>
      <c r="Y2995" s="259">
        <v>321.84</v>
      </c>
      <c r="Z2995" s="268">
        <v>0.1</v>
      </c>
      <c r="AA2995" s="266">
        <v>482.76</v>
      </c>
      <c r="AB2995" s="267">
        <v>0.15</v>
      </c>
      <c r="AC2995" s="259">
        <v>1287.36</v>
      </c>
      <c r="AD2995" s="269">
        <v>0.4</v>
      </c>
      <c r="AE2995" s="147">
        <v>1126.44</v>
      </c>
      <c r="AF2995" s="182"/>
      <c r="AG2995" s="114" t="e">
        <f>VLOOKUP(H:H,#REF!,2,0)</f>
        <v>#REF!</v>
      </c>
      <c r="AH2995" s="34" t="s">
        <v>89</v>
      </c>
    </row>
    <row r="2996" s="114" customFormat="1" ht="36" spans="1:34">
      <c r="A2996" s="37">
        <v>46</v>
      </c>
      <c r="B2996" s="37" t="s">
        <v>84</v>
      </c>
      <c r="C2996" s="37" t="s">
        <v>7717</v>
      </c>
      <c r="D2996" s="163" t="s">
        <v>90</v>
      </c>
      <c r="E2996" s="163" t="s">
        <v>90</v>
      </c>
      <c r="F2996" s="163" t="s">
        <v>90</v>
      </c>
      <c r="G2996" s="34" t="s">
        <v>931</v>
      </c>
      <c r="H2996" s="166" t="s">
        <v>7854</v>
      </c>
      <c r="I2996" s="163" t="s">
        <v>7855</v>
      </c>
      <c r="J2996" s="163" t="s">
        <v>7855</v>
      </c>
      <c r="K2996" s="163" t="s">
        <v>7856</v>
      </c>
      <c r="L2996" s="163" t="s">
        <v>7857</v>
      </c>
      <c r="M2996" s="167">
        <v>45813</v>
      </c>
      <c r="N2996" s="167">
        <v>45814</v>
      </c>
      <c r="O2996" s="167">
        <v>46178</v>
      </c>
      <c r="P2996" s="163">
        <v>26</v>
      </c>
      <c r="Q2996" s="174">
        <v>6000</v>
      </c>
      <c r="R2996" s="175">
        <v>0.06</v>
      </c>
      <c r="S2996" s="176">
        <v>360</v>
      </c>
      <c r="T2996" s="164">
        <v>9360</v>
      </c>
      <c r="U2996" s="259">
        <v>3276</v>
      </c>
      <c r="V2996" s="265">
        <v>0.35</v>
      </c>
      <c r="W2996" s="259">
        <v>4212</v>
      </c>
      <c r="X2996" s="260">
        <v>0.45</v>
      </c>
      <c r="Y2996" s="259">
        <v>1170</v>
      </c>
      <c r="Z2996" s="268">
        <v>0.125</v>
      </c>
      <c r="AA2996" s="259">
        <v>3042</v>
      </c>
      <c r="AB2996" s="260">
        <v>0.325</v>
      </c>
      <c r="AC2996" s="259">
        <v>1872</v>
      </c>
      <c r="AD2996" s="269">
        <v>0.2</v>
      </c>
      <c r="AE2996" s="147">
        <v>3276</v>
      </c>
      <c r="AF2996" s="203"/>
      <c r="AG2996" s="114" t="e">
        <f>VLOOKUP(H:H,#REF!,2,0)</f>
        <v>#REF!</v>
      </c>
      <c r="AH2996" s="163" t="s">
        <v>90</v>
      </c>
    </row>
    <row r="2997" s="114" customFormat="1" ht="48" spans="1:34">
      <c r="A2997" s="37">
        <v>47</v>
      </c>
      <c r="B2997" s="37" t="s">
        <v>84</v>
      </c>
      <c r="C2997" s="37" t="s">
        <v>7717</v>
      </c>
      <c r="D2997" s="163" t="s">
        <v>90</v>
      </c>
      <c r="E2997" s="163" t="s">
        <v>90</v>
      </c>
      <c r="F2997" s="163" t="s">
        <v>90</v>
      </c>
      <c r="G2997" s="34" t="s">
        <v>931</v>
      </c>
      <c r="H2997" s="166" t="s">
        <v>7858</v>
      </c>
      <c r="I2997" s="163" t="s">
        <v>7859</v>
      </c>
      <c r="J2997" s="163" t="s">
        <v>7859</v>
      </c>
      <c r="K2997" s="163" t="s">
        <v>7860</v>
      </c>
      <c r="L2997" s="163" t="s">
        <v>7861</v>
      </c>
      <c r="M2997" s="167">
        <v>45814</v>
      </c>
      <c r="N2997" s="167">
        <v>45815</v>
      </c>
      <c r="O2997" s="167">
        <v>46179</v>
      </c>
      <c r="P2997" s="163">
        <v>15</v>
      </c>
      <c r="Q2997" s="174">
        <v>6000</v>
      </c>
      <c r="R2997" s="175">
        <v>0.06</v>
      </c>
      <c r="S2997" s="176">
        <v>360</v>
      </c>
      <c r="T2997" s="164">
        <v>5400</v>
      </c>
      <c r="U2997" s="259">
        <v>1890</v>
      </c>
      <c r="V2997" s="265">
        <v>0.35</v>
      </c>
      <c r="W2997" s="259">
        <v>2430</v>
      </c>
      <c r="X2997" s="260">
        <v>0.45</v>
      </c>
      <c r="Y2997" s="259">
        <v>675</v>
      </c>
      <c r="Z2997" s="268">
        <v>0.125</v>
      </c>
      <c r="AA2997" s="259">
        <v>1755</v>
      </c>
      <c r="AB2997" s="260">
        <v>0.325</v>
      </c>
      <c r="AC2997" s="259">
        <v>1080</v>
      </c>
      <c r="AD2997" s="269">
        <v>0.2</v>
      </c>
      <c r="AE2997" s="147">
        <v>1890</v>
      </c>
      <c r="AF2997" s="203"/>
      <c r="AG2997" s="114" t="e">
        <f>VLOOKUP(H:H,#REF!,2,0)</f>
        <v>#REF!</v>
      </c>
      <c r="AH2997" s="163" t="s">
        <v>90</v>
      </c>
    </row>
    <row r="2998" s="114" customFormat="1" ht="48" spans="1:34">
      <c r="A2998" s="37">
        <v>48</v>
      </c>
      <c r="B2998" s="37" t="s">
        <v>84</v>
      </c>
      <c r="C2998" s="37" t="s">
        <v>7717</v>
      </c>
      <c r="D2998" s="163" t="s">
        <v>90</v>
      </c>
      <c r="E2998" s="163" t="s">
        <v>90</v>
      </c>
      <c r="F2998" s="163" t="s">
        <v>90</v>
      </c>
      <c r="G2998" s="34" t="s">
        <v>931</v>
      </c>
      <c r="H2998" s="166" t="s">
        <v>7862</v>
      </c>
      <c r="I2998" s="163" t="s">
        <v>7863</v>
      </c>
      <c r="J2998" s="163" t="s">
        <v>7863</v>
      </c>
      <c r="K2998" s="163" t="s">
        <v>7860</v>
      </c>
      <c r="L2998" s="163" t="s">
        <v>7864</v>
      </c>
      <c r="M2998" s="167">
        <v>45817</v>
      </c>
      <c r="N2998" s="167">
        <v>45818</v>
      </c>
      <c r="O2998" s="167">
        <v>46182</v>
      </c>
      <c r="P2998" s="163">
        <v>40</v>
      </c>
      <c r="Q2998" s="174">
        <v>6000</v>
      </c>
      <c r="R2998" s="175">
        <v>0.06</v>
      </c>
      <c r="S2998" s="176">
        <v>360</v>
      </c>
      <c r="T2998" s="164">
        <v>14400</v>
      </c>
      <c r="U2998" s="259">
        <v>5040</v>
      </c>
      <c r="V2998" s="265">
        <v>0.35</v>
      </c>
      <c r="W2998" s="259">
        <v>6480</v>
      </c>
      <c r="X2998" s="260">
        <v>0.45</v>
      </c>
      <c r="Y2998" s="259">
        <v>1800</v>
      </c>
      <c r="Z2998" s="268">
        <v>0.125</v>
      </c>
      <c r="AA2998" s="259">
        <v>4680</v>
      </c>
      <c r="AB2998" s="260">
        <v>0.325</v>
      </c>
      <c r="AC2998" s="259">
        <v>2880</v>
      </c>
      <c r="AD2998" s="269">
        <v>0.2</v>
      </c>
      <c r="AE2998" s="147">
        <v>5040</v>
      </c>
      <c r="AF2998" s="203"/>
      <c r="AG2998" s="114" t="e">
        <f>VLOOKUP(H:H,#REF!,2,0)</f>
        <v>#REF!</v>
      </c>
      <c r="AH2998" s="163" t="s">
        <v>90</v>
      </c>
    </row>
    <row r="2999" s="114" customFormat="1" ht="48" spans="1:34">
      <c r="A2999" s="37">
        <v>49</v>
      </c>
      <c r="B2999" s="37" t="s">
        <v>84</v>
      </c>
      <c r="C2999" s="37" t="s">
        <v>7717</v>
      </c>
      <c r="D2999" s="163" t="s">
        <v>90</v>
      </c>
      <c r="E2999" s="163" t="s">
        <v>90</v>
      </c>
      <c r="F2999" s="163" t="s">
        <v>90</v>
      </c>
      <c r="G2999" s="34" t="s">
        <v>931</v>
      </c>
      <c r="H2999" s="166" t="s">
        <v>7865</v>
      </c>
      <c r="I2999" s="163" t="s">
        <v>7866</v>
      </c>
      <c r="J2999" s="163" t="s">
        <v>7866</v>
      </c>
      <c r="K2999" s="163" t="s">
        <v>7867</v>
      </c>
      <c r="L2999" s="163" t="s">
        <v>7868</v>
      </c>
      <c r="M2999" s="167">
        <v>45834</v>
      </c>
      <c r="N2999" s="167">
        <v>45835</v>
      </c>
      <c r="O2999" s="167">
        <v>46199</v>
      </c>
      <c r="P2999" s="163">
        <v>30</v>
      </c>
      <c r="Q2999" s="174">
        <v>6000</v>
      </c>
      <c r="R2999" s="175">
        <v>0.06</v>
      </c>
      <c r="S2999" s="176">
        <v>360</v>
      </c>
      <c r="T2999" s="164">
        <v>10800</v>
      </c>
      <c r="U2999" s="259">
        <v>3780</v>
      </c>
      <c r="V2999" s="265">
        <v>0.35</v>
      </c>
      <c r="W2999" s="259">
        <v>4860</v>
      </c>
      <c r="X2999" s="260">
        <v>0.45</v>
      </c>
      <c r="Y2999" s="259">
        <v>1350</v>
      </c>
      <c r="Z2999" s="268">
        <v>0.125</v>
      </c>
      <c r="AA2999" s="259">
        <v>3510</v>
      </c>
      <c r="AB2999" s="260">
        <v>0.325</v>
      </c>
      <c r="AC2999" s="259">
        <v>2160</v>
      </c>
      <c r="AD2999" s="269">
        <v>0.2</v>
      </c>
      <c r="AE2999" s="147">
        <v>3780</v>
      </c>
      <c r="AF2999" s="203"/>
      <c r="AG2999" s="114" t="e">
        <f>VLOOKUP(H:H,#REF!,2,0)</f>
        <v>#REF!</v>
      </c>
      <c r="AH2999" s="163" t="s">
        <v>90</v>
      </c>
    </row>
    <row r="3000" s="114" customFormat="1" ht="48" spans="1:34">
      <c r="A3000" s="37">
        <v>50</v>
      </c>
      <c r="B3000" s="37" t="s">
        <v>84</v>
      </c>
      <c r="C3000" s="37" t="s">
        <v>7717</v>
      </c>
      <c r="D3000" s="163" t="s">
        <v>90</v>
      </c>
      <c r="E3000" s="163" t="s">
        <v>90</v>
      </c>
      <c r="F3000" s="163" t="s">
        <v>90</v>
      </c>
      <c r="G3000" s="34" t="s">
        <v>931</v>
      </c>
      <c r="H3000" s="166" t="s">
        <v>7869</v>
      </c>
      <c r="I3000" s="163" t="s">
        <v>7870</v>
      </c>
      <c r="J3000" s="163" t="s">
        <v>7870</v>
      </c>
      <c r="K3000" s="163" t="s">
        <v>7860</v>
      </c>
      <c r="L3000" s="163" t="s">
        <v>7871</v>
      </c>
      <c r="M3000" s="167">
        <v>45861</v>
      </c>
      <c r="N3000" s="167">
        <v>45862</v>
      </c>
      <c r="O3000" s="167">
        <v>46226</v>
      </c>
      <c r="P3000" s="163">
        <v>570</v>
      </c>
      <c r="Q3000" s="174">
        <v>6000</v>
      </c>
      <c r="R3000" s="175">
        <v>0.06</v>
      </c>
      <c r="S3000" s="176">
        <v>360</v>
      </c>
      <c r="T3000" s="164">
        <v>205200</v>
      </c>
      <c r="U3000" s="259">
        <v>71820</v>
      </c>
      <c r="V3000" s="265">
        <v>0.35</v>
      </c>
      <c r="W3000" s="259">
        <v>92340</v>
      </c>
      <c r="X3000" s="260">
        <v>0.45</v>
      </c>
      <c r="Y3000" s="259">
        <v>25650</v>
      </c>
      <c r="Z3000" s="268">
        <v>0.125</v>
      </c>
      <c r="AA3000" s="259">
        <v>66690</v>
      </c>
      <c r="AB3000" s="260">
        <v>0.325</v>
      </c>
      <c r="AC3000" s="259">
        <v>41040</v>
      </c>
      <c r="AD3000" s="269">
        <v>0.2</v>
      </c>
      <c r="AE3000" s="147">
        <v>71820</v>
      </c>
      <c r="AF3000" s="203"/>
      <c r="AG3000" s="114" t="e">
        <f>VLOOKUP(H:H,#REF!,2,0)</f>
        <v>#REF!</v>
      </c>
      <c r="AH3000" s="163" t="s">
        <v>90</v>
      </c>
    </row>
    <row r="3001" s="114" customFormat="1" ht="36" spans="1:34">
      <c r="A3001" s="37">
        <v>51</v>
      </c>
      <c r="B3001" s="37" t="s">
        <v>84</v>
      </c>
      <c r="C3001" s="37" t="s">
        <v>7717</v>
      </c>
      <c r="D3001" s="163" t="s">
        <v>90</v>
      </c>
      <c r="E3001" s="163" t="s">
        <v>90</v>
      </c>
      <c r="F3001" s="163" t="s">
        <v>90</v>
      </c>
      <c r="G3001" s="34" t="s">
        <v>931</v>
      </c>
      <c r="H3001" s="166" t="s">
        <v>7872</v>
      </c>
      <c r="I3001" s="163" t="s">
        <v>7873</v>
      </c>
      <c r="J3001" s="163" t="s">
        <v>7873</v>
      </c>
      <c r="K3001" s="163" t="s">
        <v>7860</v>
      </c>
      <c r="L3001" s="163" t="s">
        <v>7874</v>
      </c>
      <c r="M3001" s="167">
        <v>45909</v>
      </c>
      <c r="N3001" s="167">
        <v>45910</v>
      </c>
      <c r="O3001" s="167">
        <v>46274</v>
      </c>
      <c r="P3001" s="163">
        <v>349</v>
      </c>
      <c r="Q3001" s="174">
        <v>6000</v>
      </c>
      <c r="R3001" s="175">
        <v>0.06</v>
      </c>
      <c r="S3001" s="176">
        <v>360</v>
      </c>
      <c r="T3001" s="164">
        <v>125640</v>
      </c>
      <c r="U3001" s="259">
        <v>43974</v>
      </c>
      <c r="V3001" s="265">
        <v>0.35</v>
      </c>
      <c r="W3001" s="259">
        <v>56538</v>
      </c>
      <c r="X3001" s="260">
        <v>0.45</v>
      </c>
      <c r="Y3001" s="259">
        <v>15705</v>
      </c>
      <c r="Z3001" s="268">
        <v>0.125</v>
      </c>
      <c r="AA3001" s="259">
        <v>40833</v>
      </c>
      <c r="AB3001" s="260">
        <v>0.325</v>
      </c>
      <c r="AC3001" s="259">
        <v>25128</v>
      </c>
      <c r="AD3001" s="269">
        <v>0.2</v>
      </c>
      <c r="AE3001" s="147">
        <v>43974</v>
      </c>
      <c r="AF3001" s="203"/>
      <c r="AG3001" s="114" t="e">
        <f>VLOOKUP(H:H,#REF!,2,0)</f>
        <v>#REF!</v>
      </c>
      <c r="AH3001" s="163" t="s">
        <v>90</v>
      </c>
    </row>
    <row r="3002" s="114" customFormat="1" ht="36" spans="1:34">
      <c r="A3002" s="37">
        <v>1</v>
      </c>
      <c r="B3002" s="37" t="s">
        <v>92</v>
      </c>
      <c r="C3002" s="37" t="s">
        <v>7875</v>
      </c>
      <c r="D3002" s="34" t="s">
        <v>93</v>
      </c>
      <c r="E3002" s="163" t="s">
        <v>7876</v>
      </c>
      <c r="F3002" s="163"/>
      <c r="G3002" s="34" t="s">
        <v>117</v>
      </c>
      <c r="H3002" s="385" t="s">
        <v>7877</v>
      </c>
      <c r="I3002" s="163" t="s">
        <v>7878</v>
      </c>
      <c r="J3002" s="163" t="s">
        <v>7878</v>
      </c>
      <c r="K3002" s="163" t="s">
        <v>7879</v>
      </c>
      <c r="L3002" s="163" t="s">
        <v>7879</v>
      </c>
      <c r="M3002" s="258">
        <v>45743</v>
      </c>
      <c r="N3002" s="258" t="s">
        <v>1433</v>
      </c>
      <c r="O3002" s="258">
        <v>46111</v>
      </c>
      <c r="P3002" s="163">
        <v>2486</v>
      </c>
      <c r="Q3002" s="174">
        <v>500</v>
      </c>
      <c r="R3002" s="175">
        <v>0.1</v>
      </c>
      <c r="S3002" s="176">
        <v>50</v>
      </c>
      <c r="T3002" s="164">
        <v>124300</v>
      </c>
      <c r="U3002" s="164">
        <v>43505</v>
      </c>
      <c r="V3002" s="171">
        <v>0.35</v>
      </c>
      <c r="W3002" s="164">
        <v>24860</v>
      </c>
      <c r="X3002" s="160">
        <v>0.2</v>
      </c>
      <c r="Y3002" s="164">
        <v>12430</v>
      </c>
      <c r="Z3002" s="177">
        <v>0.1</v>
      </c>
      <c r="AA3002" s="164">
        <v>12430</v>
      </c>
      <c r="AB3002" s="160">
        <v>0.1</v>
      </c>
      <c r="AC3002" s="164">
        <v>55935</v>
      </c>
      <c r="AD3002" s="202">
        <v>0.45</v>
      </c>
      <c r="AE3002" s="147">
        <v>43505</v>
      </c>
      <c r="AF3002" s="203"/>
      <c r="AG3002" s="114" t="e">
        <f>VLOOKUP(H:H,#REF!,2,0)</f>
        <v>#REF!</v>
      </c>
      <c r="AH3002" s="34" t="s">
        <v>93</v>
      </c>
    </row>
    <row r="3003" s="114" customFormat="1" ht="36" spans="1:34">
      <c r="A3003" s="37">
        <v>2</v>
      </c>
      <c r="B3003" s="37" t="s">
        <v>92</v>
      </c>
      <c r="C3003" s="37" t="s">
        <v>7875</v>
      </c>
      <c r="D3003" s="34" t="s">
        <v>93</v>
      </c>
      <c r="E3003" s="163" t="s">
        <v>7876</v>
      </c>
      <c r="F3003" s="163"/>
      <c r="G3003" s="34" t="s">
        <v>117</v>
      </c>
      <c r="H3003" s="34" t="s">
        <v>7880</v>
      </c>
      <c r="I3003" s="163" t="s">
        <v>7881</v>
      </c>
      <c r="J3003" s="163" t="s">
        <v>7881</v>
      </c>
      <c r="K3003" s="163" t="s">
        <v>7882</v>
      </c>
      <c r="L3003" s="163" t="s">
        <v>7882</v>
      </c>
      <c r="M3003" s="258">
        <v>45986</v>
      </c>
      <c r="N3003" s="258" t="s">
        <v>1479</v>
      </c>
      <c r="O3003" s="258">
        <v>46355</v>
      </c>
      <c r="P3003" s="163">
        <v>2400</v>
      </c>
      <c r="Q3003" s="174">
        <v>500</v>
      </c>
      <c r="R3003" s="175">
        <v>0.1</v>
      </c>
      <c r="S3003" s="176">
        <v>50</v>
      </c>
      <c r="T3003" s="164">
        <v>120000</v>
      </c>
      <c r="U3003" s="164">
        <v>42000</v>
      </c>
      <c r="V3003" s="171">
        <v>0.35</v>
      </c>
      <c r="W3003" s="164">
        <v>24000</v>
      </c>
      <c r="X3003" s="160">
        <v>0.2</v>
      </c>
      <c r="Y3003" s="164">
        <v>12000</v>
      </c>
      <c r="Z3003" s="177">
        <v>0.1</v>
      </c>
      <c r="AA3003" s="164">
        <v>12000</v>
      </c>
      <c r="AB3003" s="160">
        <v>0.1</v>
      </c>
      <c r="AC3003" s="164">
        <v>54000</v>
      </c>
      <c r="AD3003" s="202">
        <v>0.45</v>
      </c>
      <c r="AE3003" s="147">
        <v>42000</v>
      </c>
      <c r="AF3003" s="203"/>
      <c r="AG3003" s="114" t="e">
        <f>VLOOKUP(H:H,#REF!,2,0)</f>
        <v>#REF!</v>
      </c>
      <c r="AH3003" s="34" t="s">
        <v>93</v>
      </c>
    </row>
    <row r="3004" s="114" customFormat="1" ht="36" spans="1:34">
      <c r="A3004" s="37">
        <v>3</v>
      </c>
      <c r="B3004" s="37" t="s">
        <v>92</v>
      </c>
      <c r="C3004" s="37" t="s">
        <v>7875</v>
      </c>
      <c r="D3004" s="34" t="s">
        <v>93</v>
      </c>
      <c r="E3004" s="163" t="s">
        <v>7876</v>
      </c>
      <c r="F3004" s="163"/>
      <c r="G3004" s="34" t="s">
        <v>117</v>
      </c>
      <c r="H3004" s="34" t="s">
        <v>7883</v>
      </c>
      <c r="I3004" s="163" t="s">
        <v>7884</v>
      </c>
      <c r="J3004" s="163" t="s">
        <v>7884</v>
      </c>
      <c r="K3004" s="163" t="s">
        <v>7885</v>
      </c>
      <c r="L3004" s="163" t="s">
        <v>7885</v>
      </c>
      <c r="M3004" s="258">
        <v>45720</v>
      </c>
      <c r="N3004" s="258" t="s">
        <v>7886</v>
      </c>
      <c r="O3004" s="258">
        <v>46086</v>
      </c>
      <c r="P3004" s="163">
        <v>15000</v>
      </c>
      <c r="Q3004" s="174">
        <v>500</v>
      </c>
      <c r="R3004" s="175">
        <v>0.1</v>
      </c>
      <c r="S3004" s="176">
        <v>50</v>
      </c>
      <c r="T3004" s="164">
        <v>750000</v>
      </c>
      <c r="U3004" s="164">
        <v>262500</v>
      </c>
      <c r="V3004" s="171">
        <v>0.35</v>
      </c>
      <c r="W3004" s="164">
        <v>150000</v>
      </c>
      <c r="X3004" s="160">
        <v>0.2</v>
      </c>
      <c r="Y3004" s="164">
        <v>75000</v>
      </c>
      <c r="Z3004" s="177">
        <v>0.1</v>
      </c>
      <c r="AA3004" s="164">
        <v>75000</v>
      </c>
      <c r="AB3004" s="160">
        <v>0.1</v>
      </c>
      <c r="AC3004" s="164">
        <v>337500</v>
      </c>
      <c r="AD3004" s="202">
        <v>0.45</v>
      </c>
      <c r="AE3004" s="147">
        <v>262500</v>
      </c>
      <c r="AF3004" s="203"/>
      <c r="AG3004" s="114" t="e">
        <f>VLOOKUP(H:H,#REF!,2,0)</f>
        <v>#REF!</v>
      </c>
      <c r="AH3004" s="34" t="s">
        <v>93</v>
      </c>
    </row>
    <row r="3005" s="114" customFormat="1" ht="36" spans="1:34">
      <c r="A3005" s="37">
        <v>7</v>
      </c>
      <c r="B3005" s="37" t="s">
        <v>92</v>
      </c>
      <c r="C3005" s="37" t="s">
        <v>7875</v>
      </c>
      <c r="D3005" s="34" t="s">
        <v>93</v>
      </c>
      <c r="E3005" s="163" t="s">
        <v>7876</v>
      </c>
      <c r="F3005" s="163"/>
      <c r="G3005" s="34" t="s">
        <v>117</v>
      </c>
      <c r="H3005" s="34" t="s">
        <v>7887</v>
      </c>
      <c r="I3005" s="163" t="s">
        <v>7888</v>
      </c>
      <c r="J3005" s="163" t="s">
        <v>7888</v>
      </c>
      <c r="K3005" s="163" t="s">
        <v>7889</v>
      </c>
      <c r="L3005" s="163" t="s">
        <v>7889</v>
      </c>
      <c r="M3005" s="258">
        <v>45742</v>
      </c>
      <c r="N3005" s="258" t="s">
        <v>1433</v>
      </c>
      <c r="O3005" s="258">
        <v>46111</v>
      </c>
      <c r="P3005" s="163">
        <v>2000</v>
      </c>
      <c r="Q3005" s="174">
        <v>500</v>
      </c>
      <c r="R3005" s="175">
        <v>0.1</v>
      </c>
      <c r="S3005" s="176">
        <v>50</v>
      </c>
      <c r="T3005" s="164">
        <v>100000</v>
      </c>
      <c r="U3005" s="164">
        <v>35000</v>
      </c>
      <c r="V3005" s="171">
        <v>0.35</v>
      </c>
      <c r="W3005" s="164">
        <v>20000</v>
      </c>
      <c r="X3005" s="160">
        <v>0.2</v>
      </c>
      <c r="Y3005" s="164">
        <v>10000</v>
      </c>
      <c r="Z3005" s="177">
        <v>0.1</v>
      </c>
      <c r="AA3005" s="164">
        <v>10000</v>
      </c>
      <c r="AB3005" s="160">
        <v>0.1</v>
      </c>
      <c r="AC3005" s="164">
        <v>45000</v>
      </c>
      <c r="AD3005" s="202">
        <v>0.45</v>
      </c>
      <c r="AE3005" s="147">
        <v>35000</v>
      </c>
      <c r="AF3005" s="203"/>
      <c r="AG3005" s="114" t="e">
        <f>VLOOKUP(H:H,#REF!,2,0)</f>
        <v>#REF!</v>
      </c>
      <c r="AH3005" s="34" t="s">
        <v>93</v>
      </c>
    </row>
    <row r="3006" s="114" customFormat="1" ht="36" spans="1:34">
      <c r="A3006" s="37">
        <v>9</v>
      </c>
      <c r="B3006" s="37" t="s">
        <v>92</v>
      </c>
      <c r="C3006" s="37" t="s">
        <v>7875</v>
      </c>
      <c r="D3006" s="34" t="s">
        <v>93</v>
      </c>
      <c r="E3006" s="163" t="s">
        <v>7876</v>
      </c>
      <c r="F3006" s="163"/>
      <c r="G3006" s="34" t="s">
        <v>117</v>
      </c>
      <c r="H3006" s="34" t="s">
        <v>7890</v>
      </c>
      <c r="I3006" s="163" t="s">
        <v>7891</v>
      </c>
      <c r="J3006" s="163" t="s">
        <v>7891</v>
      </c>
      <c r="K3006" s="163" t="s">
        <v>7892</v>
      </c>
      <c r="L3006" s="163" t="s">
        <v>7892</v>
      </c>
      <c r="M3006" s="258">
        <v>45807</v>
      </c>
      <c r="N3006" s="258" t="s">
        <v>1414</v>
      </c>
      <c r="O3006" s="258">
        <v>46172</v>
      </c>
      <c r="P3006" s="163">
        <v>2380</v>
      </c>
      <c r="Q3006" s="174">
        <v>500</v>
      </c>
      <c r="R3006" s="175">
        <v>0.1</v>
      </c>
      <c r="S3006" s="176">
        <v>50</v>
      </c>
      <c r="T3006" s="164">
        <v>119000</v>
      </c>
      <c r="U3006" s="164">
        <v>41650</v>
      </c>
      <c r="V3006" s="171">
        <v>0.35</v>
      </c>
      <c r="W3006" s="164">
        <v>23800</v>
      </c>
      <c r="X3006" s="160">
        <v>0.2</v>
      </c>
      <c r="Y3006" s="164">
        <v>11900</v>
      </c>
      <c r="Z3006" s="177">
        <v>0.1</v>
      </c>
      <c r="AA3006" s="164">
        <v>11900</v>
      </c>
      <c r="AB3006" s="160">
        <v>0.1</v>
      </c>
      <c r="AC3006" s="164">
        <v>53550</v>
      </c>
      <c r="AD3006" s="202">
        <v>0.45</v>
      </c>
      <c r="AE3006" s="147">
        <v>41650</v>
      </c>
      <c r="AF3006" s="203"/>
      <c r="AG3006" s="114" t="e">
        <f>VLOOKUP(H:H,#REF!,2,0)</f>
        <v>#REF!</v>
      </c>
      <c r="AH3006" s="34" t="s">
        <v>93</v>
      </c>
    </row>
    <row r="3007" s="114" customFormat="1" ht="36" spans="1:34">
      <c r="A3007" s="37">
        <v>11</v>
      </c>
      <c r="B3007" s="37" t="s">
        <v>92</v>
      </c>
      <c r="C3007" s="37" t="s">
        <v>7875</v>
      </c>
      <c r="D3007" s="34" t="s">
        <v>93</v>
      </c>
      <c r="E3007" s="163" t="s">
        <v>7876</v>
      </c>
      <c r="F3007" s="163"/>
      <c r="G3007" s="34" t="s">
        <v>117</v>
      </c>
      <c r="H3007" s="34" t="s">
        <v>7893</v>
      </c>
      <c r="I3007" s="163" t="s">
        <v>7894</v>
      </c>
      <c r="J3007" s="163" t="s">
        <v>7894</v>
      </c>
      <c r="K3007" s="163" t="s">
        <v>7882</v>
      </c>
      <c r="L3007" s="163" t="s">
        <v>7882</v>
      </c>
      <c r="M3007" s="258">
        <v>45670</v>
      </c>
      <c r="N3007" s="258" t="s">
        <v>7895</v>
      </c>
      <c r="O3007" s="258">
        <v>46035</v>
      </c>
      <c r="P3007" s="163">
        <v>2400</v>
      </c>
      <c r="Q3007" s="174">
        <v>500</v>
      </c>
      <c r="R3007" s="175">
        <v>0.1</v>
      </c>
      <c r="S3007" s="176">
        <v>50</v>
      </c>
      <c r="T3007" s="164">
        <v>120000</v>
      </c>
      <c r="U3007" s="164">
        <v>42000</v>
      </c>
      <c r="V3007" s="171">
        <v>0.35</v>
      </c>
      <c r="W3007" s="164">
        <v>24000</v>
      </c>
      <c r="X3007" s="160">
        <v>0.2</v>
      </c>
      <c r="Y3007" s="164">
        <v>12000</v>
      </c>
      <c r="Z3007" s="177">
        <v>0.1</v>
      </c>
      <c r="AA3007" s="164">
        <v>12000</v>
      </c>
      <c r="AB3007" s="160">
        <v>0.1</v>
      </c>
      <c r="AC3007" s="164">
        <v>54000</v>
      </c>
      <c r="AD3007" s="202">
        <v>0.45</v>
      </c>
      <c r="AE3007" s="147">
        <v>42000</v>
      </c>
      <c r="AF3007" s="203"/>
      <c r="AG3007" s="114" t="e">
        <f>VLOOKUP(H:H,#REF!,2,0)</f>
        <v>#REF!</v>
      </c>
      <c r="AH3007" s="34" t="s">
        <v>93</v>
      </c>
    </row>
    <row r="3008" s="114" customFormat="1" ht="36" spans="1:34">
      <c r="A3008" s="37">
        <v>12</v>
      </c>
      <c r="B3008" s="37" t="s">
        <v>92</v>
      </c>
      <c r="C3008" s="37" t="s">
        <v>7875</v>
      </c>
      <c r="D3008" s="34" t="s">
        <v>93</v>
      </c>
      <c r="E3008" s="163" t="s">
        <v>7876</v>
      </c>
      <c r="F3008" s="163"/>
      <c r="G3008" s="34" t="s">
        <v>117</v>
      </c>
      <c r="H3008" s="34" t="s">
        <v>7896</v>
      </c>
      <c r="I3008" s="163" t="s">
        <v>7897</v>
      </c>
      <c r="J3008" s="163" t="s">
        <v>7897</v>
      </c>
      <c r="K3008" s="163" t="s">
        <v>7889</v>
      </c>
      <c r="L3008" s="163" t="s">
        <v>7889</v>
      </c>
      <c r="M3008" s="258">
        <v>45742</v>
      </c>
      <c r="N3008" s="258" t="s">
        <v>1433</v>
      </c>
      <c r="O3008" s="258">
        <v>46111</v>
      </c>
      <c r="P3008" s="163">
        <v>2400</v>
      </c>
      <c r="Q3008" s="174">
        <v>500</v>
      </c>
      <c r="R3008" s="175">
        <v>0.1</v>
      </c>
      <c r="S3008" s="176">
        <v>50</v>
      </c>
      <c r="T3008" s="164">
        <v>120000</v>
      </c>
      <c r="U3008" s="164">
        <v>42000</v>
      </c>
      <c r="V3008" s="171">
        <v>0.35</v>
      </c>
      <c r="W3008" s="164">
        <v>24000</v>
      </c>
      <c r="X3008" s="160">
        <v>0.2</v>
      </c>
      <c r="Y3008" s="164">
        <v>12000</v>
      </c>
      <c r="Z3008" s="177">
        <v>0.1</v>
      </c>
      <c r="AA3008" s="164">
        <v>12000</v>
      </c>
      <c r="AB3008" s="160">
        <v>0.1</v>
      </c>
      <c r="AC3008" s="164">
        <v>54000</v>
      </c>
      <c r="AD3008" s="202">
        <v>0.45</v>
      </c>
      <c r="AE3008" s="147">
        <v>42000</v>
      </c>
      <c r="AF3008" s="203"/>
      <c r="AG3008" s="114" t="e">
        <f>VLOOKUP(H:H,#REF!,2,0)</f>
        <v>#REF!</v>
      </c>
      <c r="AH3008" s="34" t="s">
        <v>93</v>
      </c>
    </row>
    <row r="3009" s="114" customFormat="1" ht="36" spans="1:34">
      <c r="A3009" s="37">
        <v>13</v>
      </c>
      <c r="B3009" s="37" t="s">
        <v>92</v>
      </c>
      <c r="C3009" s="37" t="s">
        <v>7875</v>
      </c>
      <c r="D3009" s="34" t="s">
        <v>93</v>
      </c>
      <c r="E3009" s="163" t="s">
        <v>7876</v>
      </c>
      <c r="F3009" s="163"/>
      <c r="G3009" s="34" t="s">
        <v>117</v>
      </c>
      <c r="H3009" s="34" t="s">
        <v>7898</v>
      </c>
      <c r="I3009" s="163" t="s">
        <v>7899</v>
      </c>
      <c r="J3009" s="163" t="s">
        <v>7899</v>
      </c>
      <c r="K3009" s="163" t="s">
        <v>7900</v>
      </c>
      <c r="L3009" s="163" t="s">
        <v>7900</v>
      </c>
      <c r="M3009" s="258">
        <v>45867</v>
      </c>
      <c r="N3009" s="258" t="s">
        <v>1365</v>
      </c>
      <c r="O3009" s="258">
        <v>46233</v>
      </c>
      <c r="P3009" s="163">
        <v>2016</v>
      </c>
      <c r="Q3009" s="174">
        <v>500</v>
      </c>
      <c r="R3009" s="175">
        <v>0.1</v>
      </c>
      <c r="S3009" s="176">
        <v>50</v>
      </c>
      <c r="T3009" s="164">
        <v>100800</v>
      </c>
      <c r="U3009" s="164">
        <v>35280</v>
      </c>
      <c r="V3009" s="171">
        <v>0.35</v>
      </c>
      <c r="W3009" s="164">
        <v>20160</v>
      </c>
      <c r="X3009" s="160">
        <v>0.2</v>
      </c>
      <c r="Y3009" s="164">
        <v>10080</v>
      </c>
      <c r="Z3009" s="177">
        <v>0.1</v>
      </c>
      <c r="AA3009" s="164">
        <v>10080</v>
      </c>
      <c r="AB3009" s="160">
        <v>0.1</v>
      </c>
      <c r="AC3009" s="164">
        <v>45360</v>
      </c>
      <c r="AD3009" s="202">
        <v>0.45</v>
      </c>
      <c r="AE3009" s="147">
        <v>35280</v>
      </c>
      <c r="AF3009" s="203"/>
      <c r="AG3009" s="114" t="e">
        <f>VLOOKUP(H:H,#REF!,2,0)</f>
        <v>#REF!</v>
      </c>
      <c r="AH3009" s="34" t="s">
        <v>93</v>
      </c>
    </row>
    <row r="3010" s="114" customFormat="1" ht="48" spans="1:34">
      <c r="A3010" s="37">
        <v>14</v>
      </c>
      <c r="B3010" s="37" t="s">
        <v>92</v>
      </c>
      <c r="C3010" s="37" t="s">
        <v>7901</v>
      </c>
      <c r="D3010" s="34" t="s">
        <v>93</v>
      </c>
      <c r="E3010" s="163" t="s">
        <v>7876</v>
      </c>
      <c r="F3010" s="163" t="s">
        <v>7524</v>
      </c>
      <c r="G3010" s="34" t="s">
        <v>7902</v>
      </c>
      <c r="H3010" s="166" t="s">
        <v>7903</v>
      </c>
      <c r="I3010" s="163" t="s">
        <v>7904</v>
      </c>
      <c r="J3010" s="163" t="s">
        <v>7904</v>
      </c>
      <c r="K3010" s="163" t="s">
        <v>7905</v>
      </c>
      <c r="L3010" s="163" t="s">
        <v>7905</v>
      </c>
      <c r="M3010" s="167">
        <v>45659</v>
      </c>
      <c r="N3010" s="167">
        <v>45660</v>
      </c>
      <c r="O3010" s="167">
        <v>46024</v>
      </c>
      <c r="P3010" s="163">
        <v>2000</v>
      </c>
      <c r="Q3010" s="174">
        <v>500</v>
      </c>
      <c r="R3010" s="175">
        <v>0.1</v>
      </c>
      <c r="S3010" s="176">
        <v>50</v>
      </c>
      <c r="T3010" s="164">
        <v>100000</v>
      </c>
      <c r="U3010" s="164">
        <v>35000</v>
      </c>
      <c r="V3010" s="164">
        <v>0.35</v>
      </c>
      <c r="W3010" s="164">
        <v>20000</v>
      </c>
      <c r="X3010" s="160">
        <v>0.2</v>
      </c>
      <c r="Y3010" s="164">
        <v>10000</v>
      </c>
      <c r="Z3010" s="177">
        <v>0.1</v>
      </c>
      <c r="AA3010" s="164">
        <v>10000</v>
      </c>
      <c r="AB3010" s="160">
        <v>0.1</v>
      </c>
      <c r="AC3010" s="164">
        <v>45000</v>
      </c>
      <c r="AD3010" s="180">
        <v>0.45</v>
      </c>
      <c r="AE3010" s="147">
        <v>35000</v>
      </c>
      <c r="AF3010" s="182"/>
      <c r="AG3010" s="114" t="e">
        <f>VLOOKUP(H:H,#REF!,2,0)</f>
        <v>#REF!</v>
      </c>
      <c r="AH3010" s="34" t="s">
        <v>93</v>
      </c>
    </row>
    <row r="3011" s="114" customFormat="1" ht="48" spans="1:34">
      <c r="A3011" s="37">
        <v>15</v>
      </c>
      <c r="B3011" s="37" t="s">
        <v>92</v>
      </c>
      <c r="C3011" s="37" t="s">
        <v>7901</v>
      </c>
      <c r="D3011" s="34" t="s">
        <v>93</v>
      </c>
      <c r="E3011" s="163" t="s">
        <v>7876</v>
      </c>
      <c r="F3011" s="163" t="s">
        <v>7524</v>
      </c>
      <c r="G3011" s="34" t="s">
        <v>7902</v>
      </c>
      <c r="H3011" s="166" t="s">
        <v>7906</v>
      </c>
      <c r="I3011" s="163" t="s">
        <v>7907</v>
      </c>
      <c r="J3011" s="163" t="s">
        <v>7907</v>
      </c>
      <c r="K3011" s="163" t="s">
        <v>7908</v>
      </c>
      <c r="L3011" s="163" t="s">
        <v>7908</v>
      </c>
      <c r="M3011" s="167">
        <v>45673</v>
      </c>
      <c r="N3011" s="167">
        <v>45675</v>
      </c>
      <c r="O3011" s="167">
        <v>46039</v>
      </c>
      <c r="P3011" s="163">
        <v>8028</v>
      </c>
      <c r="Q3011" s="174">
        <v>500</v>
      </c>
      <c r="R3011" s="175">
        <v>0.1</v>
      </c>
      <c r="S3011" s="176">
        <v>50</v>
      </c>
      <c r="T3011" s="164">
        <v>401400</v>
      </c>
      <c r="U3011" s="164">
        <v>140490</v>
      </c>
      <c r="V3011" s="164">
        <v>0.35</v>
      </c>
      <c r="W3011" s="164">
        <v>80280</v>
      </c>
      <c r="X3011" s="160">
        <v>0.2</v>
      </c>
      <c r="Y3011" s="164">
        <v>40140</v>
      </c>
      <c r="Z3011" s="177">
        <v>0.1</v>
      </c>
      <c r="AA3011" s="164">
        <v>40140</v>
      </c>
      <c r="AB3011" s="160">
        <v>0.1</v>
      </c>
      <c r="AC3011" s="164">
        <v>180630</v>
      </c>
      <c r="AD3011" s="180">
        <v>0.45</v>
      </c>
      <c r="AE3011" s="147">
        <v>140490</v>
      </c>
      <c r="AF3011" s="182"/>
      <c r="AG3011" s="114" t="e">
        <f>VLOOKUP(H:H,#REF!,2,0)</f>
        <v>#REF!</v>
      </c>
      <c r="AH3011" s="34" t="s">
        <v>93</v>
      </c>
    </row>
    <row r="3012" s="114" customFormat="1" ht="36" spans="1:34">
      <c r="A3012" s="37">
        <v>16</v>
      </c>
      <c r="B3012" s="37" t="s">
        <v>92</v>
      </c>
      <c r="C3012" s="37" t="s">
        <v>7901</v>
      </c>
      <c r="D3012" s="34" t="s">
        <v>93</v>
      </c>
      <c r="E3012" s="163" t="s">
        <v>7876</v>
      </c>
      <c r="F3012" s="163" t="s">
        <v>7524</v>
      </c>
      <c r="G3012" s="34" t="s">
        <v>7902</v>
      </c>
      <c r="H3012" s="166" t="s">
        <v>7909</v>
      </c>
      <c r="I3012" s="163" t="s">
        <v>7910</v>
      </c>
      <c r="J3012" s="163" t="s">
        <v>7910</v>
      </c>
      <c r="K3012" s="163" t="s">
        <v>7911</v>
      </c>
      <c r="L3012" s="163" t="s">
        <v>7911</v>
      </c>
      <c r="M3012" s="167">
        <v>45695</v>
      </c>
      <c r="N3012" s="167">
        <v>45699</v>
      </c>
      <c r="O3012" s="167">
        <v>46063</v>
      </c>
      <c r="P3012" s="163">
        <v>26500</v>
      </c>
      <c r="Q3012" s="174">
        <v>500</v>
      </c>
      <c r="R3012" s="175">
        <v>0.1</v>
      </c>
      <c r="S3012" s="176">
        <v>50</v>
      </c>
      <c r="T3012" s="164">
        <v>1325000</v>
      </c>
      <c r="U3012" s="164">
        <v>463750</v>
      </c>
      <c r="V3012" s="164">
        <v>0.35</v>
      </c>
      <c r="W3012" s="164">
        <v>265000</v>
      </c>
      <c r="X3012" s="160">
        <v>0.2</v>
      </c>
      <c r="Y3012" s="164">
        <v>132500</v>
      </c>
      <c r="Z3012" s="177">
        <v>0.1</v>
      </c>
      <c r="AA3012" s="164">
        <v>132500</v>
      </c>
      <c r="AB3012" s="160">
        <v>0.1</v>
      </c>
      <c r="AC3012" s="164">
        <v>596250</v>
      </c>
      <c r="AD3012" s="180">
        <v>0.45</v>
      </c>
      <c r="AE3012" s="147">
        <v>463750</v>
      </c>
      <c r="AF3012" s="182"/>
      <c r="AG3012" s="114" t="e">
        <f>VLOOKUP(H:H,#REF!,2,0)</f>
        <v>#REF!</v>
      </c>
      <c r="AH3012" s="34" t="s">
        <v>93</v>
      </c>
    </row>
    <row r="3013" s="114" customFormat="1" ht="48" spans="1:34">
      <c r="A3013" s="37">
        <v>17</v>
      </c>
      <c r="B3013" s="37" t="s">
        <v>92</v>
      </c>
      <c r="C3013" s="37" t="s">
        <v>7901</v>
      </c>
      <c r="D3013" s="34" t="s">
        <v>93</v>
      </c>
      <c r="E3013" s="163" t="s">
        <v>7876</v>
      </c>
      <c r="F3013" s="163" t="s">
        <v>7524</v>
      </c>
      <c r="G3013" s="34" t="s">
        <v>7902</v>
      </c>
      <c r="H3013" s="166" t="s">
        <v>7912</v>
      </c>
      <c r="I3013" s="163" t="s">
        <v>7913</v>
      </c>
      <c r="J3013" s="163" t="s">
        <v>7913</v>
      </c>
      <c r="K3013" s="163" t="s">
        <v>7914</v>
      </c>
      <c r="L3013" s="163" t="s">
        <v>7914</v>
      </c>
      <c r="M3013" s="167">
        <v>45705</v>
      </c>
      <c r="N3013" s="167">
        <v>45706</v>
      </c>
      <c r="O3013" s="167">
        <v>46070</v>
      </c>
      <c r="P3013" s="163">
        <v>14668</v>
      </c>
      <c r="Q3013" s="174">
        <v>500</v>
      </c>
      <c r="R3013" s="175">
        <v>0.1</v>
      </c>
      <c r="S3013" s="176">
        <v>50</v>
      </c>
      <c r="T3013" s="164">
        <v>733400</v>
      </c>
      <c r="U3013" s="164">
        <v>256690</v>
      </c>
      <c r="V3013" s="164">
        <v>0.35</v>
      </c>
      <c r="W3013" s="164">
        <v>146680</v>
      </c>
      <c r="X3013" s="160">
        <v>0.2</v>
      </c>
      <c r="Y3013" s="164">
        <v>73340</v>
      </c>
      <c r="Z3013" s="177">
        <v>0.1</v>
      </c>
      <c r="AA3013" s="164">
        <v>73340</v>
      </c>
      <c r="AB3013" s="160">
        <v>0.1</v>
      </c>
      <c r="AC3013" s="164">
        <v>330030</v>
      </c>
      <c r="AD3013" s="180">
        <v>0.45</v>
      </c>
      <c r="AE3013" s="147">
        <v>256690</v>
      </c>
      <c r="AF3013" s="182"/>
      <c r="AG3013" s="114" t="e">
        <f>VLOOKUP(H:H,#REF!,2,0)</f>
        <v>#REF!</v>
      </c>
      <c r="AH3013" s="34" t="s">
        <v>93</v>
      </c>
    </row>
    <row r="3014" s="114" customFormat="1" ht="36" spans="1:34">
      <c r="A3014" s="37">
        <v>18</v>
      </c>
      <c r="B3014" s="37" t="s">
        <v>92</v>
      </c>
      <c r="C3014" s="37" t="s">
        <v>7901</v>
      </c>
      <c r="D3014" s="34" t="s">
        <v>93</v>
      </c>
      <c r="E3014" s="163" t="s">
        <v>7876</v>
      </c>
      <c r="F3014" s="163" t="s">
        <v>7524</v>
      </c>
      <c r="G3014" s="34" t="s">
        <v>7902</v>
      </c>
      <c r="H3014" s="166" t="s">
        <v>7915</v>
      </c>
      <c r="I3014" s="163" t="s">
        <v>7916</v>
      </c>
      <c r="J3014" s="163" t="s">
        <v>7916</v>
      </c>
      <c r="K3014" s="163" t="s">
        <v>7917</v>
      </c>
      <c r="L3014" s="163" t="s">
        <v>7917</v>
      </c>
      <c r="M3014" s="167">
        <v>45716</v>
      </c>
      <c r="N3014" s="167">
        <v>45720</v>
      </c>
      <c r="O3014" s="167">
        <v>46084</v>
      </c>
      <c r="P3014" s="163">
        <v>6126</v>
      </c>
      <c r="Q3014" s="174">
        <v>500</v>
      </c>
      <c r="R3014" s="175">
        <v>0.1</v>
      </c>
      <c r="S3014" s="176">
        <v>50</v>
      </c>
      <c r="T3014" s="164">
        <v>306300</v>
      </c>
      <c r="U3014" s="164">
        <v>107205</v>
      </c>
      <c r="V3014" s="164">
        <v>0.35</v>
      </c>
      <c r="W3014" s="164">
        <v>61260</v>
      </c>
      <c r="X3014" s="160">
        <v>0.2</v>
      </c>
      <c r="Y3014" s="164">
        <v>30630</v>
      </c>
      <c r="Z3014" s="177">
        <v>0.1</v>
      </c>
      <c r="AA3014" s="164">
        <v>30630</v>
      </c>
      <c r="AB3014" s="160">
        <v>0.1</v>
      </c>
      <c r="AC3014" s="164">
        <v>137835</v>
      </c>
      <c r="AD3014" s="180">
        <v>0.45</v>
      </c>
      <c r="AE3014" s="147">
        <v>107205</v>
      </c>
      <c r="AF3014" s="182"/>
      <c r="AG3014" s="114" t="e">
        <f>VLOOKUP(H:H,#REF!,2,0)</f>
        <v>#REF!</v>
      </c>
      <c r="AH3014" s="34" t="s">
        <v>93</v>
      </c>
    </row>
    <row r="3015" s="114" customFormat="1" ht="48" spans="1:34">
      <c r="A3015" s="37">
        <v>19</v>
      </c>
      <c r="B3015" s="37" t="s">
        <v>92</v>
      </c>
      <c r="C3015" s="37" t="s">
        <v>7901</v>
      </c>
      <c r="D3015" s="34" t="s">
        <v>93</v>
      </c>
      <c r="E3015" s="163" t="s">
        <v>7876</v>
      </c>
      <c r="F3015" s="163" t="s">
        <v>7524</v>
      </c>
      <c r="G3015" s="34" t="s">
        <v>7902</v>
      </c>
      <c r="H3015" s="166" t="s">
        <v>7918</v>
      </c>
      <c r="I3015" s="163" t="s">
        <v>7919</v>
      </c>
      <c r="J3015" s="163" t="s">
        <v>7919</v>
      </c>
      <c r="K3015" s="163" t="s">
        <v>7920</v>
      </c>
      <c r="L3015" s="163" t="s">
        <v>7920</v>
      </c>
      <c r="M3015" s="167">
        <v>45727</v>
      </c>
      <c r="N3015" s="167">
        <v>45728</v>
      </c>
      <c r="O3015" s="167">
        <v>46092</v>
      </c>
      <c r="P3015" s="163">
        <v>2000</v>
      </c>
      <c r="Q3015" s="174">
        <v>500</v>
      </c>
      <c r="R3015" s="175">
        <v>0.1</v>
      </c>
      <c r="S3015" s="176">
        <v>50</v>
      </c>
      <c r="T3015" s="164">
        <v>100000</v>
      </c>
      <c r="U3015" s="164">
        <v>35000</v>
      </c>
      <c r="V3015" s="164">
        <v>0.35</v>
      </c>
      <c r="W3015" s="164">
        <v>20000</v>
      </c>
      <c r="X3015" s="160">
        <v>0.2</v>
      </c>
      <c r="Y3015" s="164">
        <v>10000</v>
      </c>
      <c r="Z3015" s="177">
        <v>0.1</v>
      </c>
      <c r="AA3015" s="164">
        <v>10000</v>
      </c>
      <c r="AB3015" s="160">
        <v>0.1</v>
      </c>
      <c r="AC3015" s="164">
        <v>45000</v>
      </c>
      <c r="AD3015" s="180">
        <v>0.45</v>
      </c>
      <c r="AE3015" s="147">
        <v>35000</v>
      </c>
      <c r="AF3015" s="182"/>
      <c r="AG3015" s="114" t="e">
        <f>VLOOKUP(H:H,#REF!,2,0)</f>
        <v>#REF!</v>
      </c>
      <c r="AH3015" s="34" t="s">
        <v>93</v>
      </c>
    </row>
    <row r="3016" s="114" customFormat="1" ht="48" spans="1:34">
      <c r="A3016" s="37">
        <v>20</v>
      </c>
      <c r="B3016" s="37" t="s">
        <v>92</v>
      </c>
      <c r="C3016" s="37" t="s">
        <v>7901</v>
      </c>
      <c r="D3016" s="34" t="s">
        <v>93</v>
      </c>
      <c r="E3016" s="163" t="s">
        <v>7876</v>
      </c>
      <c r="F3016" s="163" t="s">
        <v>7524</v>
      </c>
      <c r="G3016" s="34" t="s">
        <v>7902</v>
      </c>
      <c r="H3016" s="166" t="s">
        <v>7921</v>
      </c>
      <c r="I3016" s="163" t="s">
        <v>7922</v>
      </c>
      <c r="J3016" s="163" t="s">
        <v>7922</v>
      </c>
      <c r="K3016" s="163" t="s">
        <v>7920</v>
      </c>
      <c r="L3016" s="163" t="s">
        <v>7920</v>
      </c>
      <c r="M3016" s="167">
        <v>45729</v>
      </c>
      <c r="N3016" s="167">
        <v>45730</v>
      </c>
      <c r="O3016" s="167">
        <v>46094</v>
      </c>
      <c r="P3016" s="163">
        <v>3000</v>
      </c>
      <c r="Q3016" s="174">
        <v>500</v>
      </c>
      <c r="R3016" s="175">
        <v>0.1</v>
      </c>
      <c r="S3016" s="176">
        <v>50</v>
      </c>
      <c r="T3016" s="164">
        <v>150000</v>
      </c>
      <c r="U3016" s="164">
        <v>52500</v>
      </c>
      <c r="V3016" s="164">
        <v>0.35</v>
      </c>
      <c r="W3016" s="164">
        <v>30000</v>
      </c>
      <c r="X3016" s="160">
        <v>0.2</v>
      </c>
      <c r="Y3016" s="164">
        <v>15000</v>
      </c>
      <c r="Z3016" s="177">
        <v>0.1</v>
      </c>
      <c r="AA3016" s="164">
        <v>15000</v>
      </c>
      <c r="AB3016" s="160">
        <v>0.1</v>
      </c>
      <c r="AC3016" s="164">
        <v>67500</v>
      </c>
      <c r="AD3016" s="180">
        <v>0.45</v>
      </c>
      <c r="AE3016" s="147">
        <v>52500</v>
      </c>
      <c r="AF3016" s="182"/>
      <c r="AG3016" s="114" t="e">
        <f>VLOOKUP(H:H,#REF!,2,0)</f>
        <v>#REF!</v>
      </c>
      <c r="AH3016" s="34" t="s">
        <v>93</v>
      </c>
    </row>
    <row r="3017" s="114" customFormat="1" ht="48" spans="1:34">
      <c r="A3017" s="37">
        <v>21</v>
      </c>
      <c r="B3017" s="37" t="s">
        <v>92</v>
      </c>
      <c r="C3017" s="37" t="s">
        <v>7901</v>
      </c>
      <c r="D3017" s="34" t="s">
        <v>93</v>
      </c>
      <c r="E3017" s="163" t="s">
        <v>7876</v>
      </c>
      <c r="F3017" s="163" t="s">
        <v>7524</v>
      </c>
      <c r="G3017" s="34" t="s">
        <v>7902</v>
      </c>
      <c r="H3017" s="166" t="s">
        <v>7923</v>
      </c>
      <c r="I3017" s="163" t="s">
        <v>7924</v>
      </c>
      <c r="J3017" s="163" t="s">
        <v>7924</v>
      </c>
      <c r="K3017" s="163" t="s">
        <v>7925</v>
      </c>
      <c r="L3017" s="163" t="s">
        <v>7925</v>
      </c>
      <c r="M3017" s="167">
        <v>45730</v>
      </c>
      <c r="N3017" s="167">
        <v>45731</v>
      </c>
      <c r="O3017" s="167">
        <v>46095</v>
      </c>
      <c r="P3017" s="163">
        <v>3100</v>
      </c>
      <c r="Q3017" s="174">
        <v>500</v>
      </c>
      <c r="R3017" s="175">
        <v>0.1</v>
      </c>
      <c r="S3017" s="176">
        <v>50</v>
      </c>
      <c r="T3017" s="164">
        <v>155000</v>
      </c>
      <c r="U3017" s="164">
        <v>54250</v>
      </c>
      <c r="V3017" s="164">
        <v>0.35</v>
      </c>
      <c r="W3017" s="164">
        <v>31000</v>
      </c>
      <c r="X3017" s="160">
        <v>0.2</v>
      </c>
      <c r="Y3017" s="164">
        <v>15500</v>
      </c>
      <c r="Z3017" s="177">
        <v>0.1</v>
      </c>
      <c r="AA3017" s="164">
        <v>15500</v>
      </c>
      <c r="AB3017" s="160">
        <v>0.1</v>
      </c>
      <c r="AC3017" s="164">
        <v>69750</v>
      </c>
      <c r="AD3017" s="180">
        <v>0.45</v>
      </c>
      <c r="AE3017" s="147">
        <v>54250</v>
      </c>
      <c r="AF3017" s="182"/>
      <c r="AG3017" s="114" t="e">
        <f>VLOOKUP(H:H,#REF!,2,0)</f>
        <v>#REF!</v>
      </c>
      <c r="AH3017" s="34" t="s">
        <v>93</v>
      </c>
    </row>
    <row r="3018" s="114" customFormat="1" ht="48" spans="1:34">
      <c r="A3018" s="37">
        <v>22</v>
      </c>
      <c r="B3018" s="37" t="s">
        <v>92</v>
      </c>
      <c r="C3018" s="37" t="s">
        <v>7901</v>
      </c>
      <c r="D3018" s="34" t="s">
        <v>93</v>
      </c>
      <c r="E3018" s="163" t="s">
        <v>7876</v>
      </c>
      <c r="F3018" s="163" t="s">
        <v>7524</v>
      </c>
      <c r="G3018" s="34" t="s">
        <v>7902</v>
      </c>
      <c r="H3018" s="166" t="s">
        <v>7926</v>
      </c>
      <c r="I3018" s="163" t="s">
        <v>7927</v>
      </c>
      <c r="J3018" s="163" t="s">
        <v>7927</v>
      </c>
      <c r="K3018" s="163" t="s">
        <v>7928</v>
      </c>
      <c r="L3018" s="163" t="s">
        <v>7928</v>
      </c>
      <c r="M3018" s="167">
        <v>45728</v>
      </c>
      <c r="N3018" s="167">
        <v>45731</v>
      </c>
      <c r="O3018" s="167">
        <v>46095</v>
      </c>
      <c r="P3018" s="163">
        <v>10200</v>
      </c>
      <c r="Q3018" s="174">
        <v>500</v>
      </c>
      <c r="R3018" s="175">
        <v>0.1</v>
      </c>
      <c r="S3018" s="176">
        <v>50</v>
      </c>
      <c r="T3018" s="164">
        <v>510000</v>
      </c>
      <c r="U3018" s="164">
        <v>178500</v>
      </c>
      <c r="V3018" s="164">
        <v>0.35</v>
      </c>
      <c r="W3018" s="164">
        <v>102000</v>
      </c>
      <c r="X3018" s="160">
        <v>0.2</v>
      </c>
      <c r="Y3018" s="164">
        <v>51000</v>
      </c>
      <c r="Z3018" s="177">
        <v>0.1</v>
      </c>
      <c r="AA3018" s="164">
        <v>51000</v>
      </c>
      <c r="AB3018" s="160">
        <v>0.1</v>
      </c>
      <c r="AC3018" s="164">
        <v>229500</v>
      </c>
      <c r="AD3018" s="180">
        <v>0.45</v>
      </c>
      <c r="AE3018" s="147">
        <v>178500</v>
      </c>
      <c r="AF3018" s="182"/>
      <c r="AG3018" s="114" t="e">
        <f>VLOOKUP(H:H,#REF!,2,0)</f>
        <v>#REF!</v>
      </c>
      <c r="AH3018" s="34" t="s">
        <v>93</v>
      </c>
    </row>
    <row r="3019" s="114" customFormat="1" ht="48" spans="1:34">
      <c r="A3019" s="37">
        <v>23</v>
      </c>
      <c r="B3019" s="37" t="s">
        <v>92</v>
      </c>
      <c r="C3019" s="37" t="s">
        <v>7901</v>
      </c>
      <c r="D3019" s="34" t="s">
        <v>93</v>
      </c>
      <c r="E3019" s="163" t="s">
        <v>7876</v>
      </c>
      <c r="F3019" s="163" t="s">
        <v>7524</v>
      </c>
      <c r="G3019" s="34" t="s">
        <v>7902</v>
      </c>
      <c r="H3019" s="166" t="s">
        <v>7929</v>
      </c>
      <c r="I3019" s="163" t="s">
        <v>7930</v>
      </c>
      <c r="J3019" s="163" t="s">
        <v>7930</v>
      </c>
      <c r="K3019" s="163" t="s">
        <v>7925</v>
      </c>
      <c r="L3019" s="163" t="s">
        <v>7925</v>
      </c>
      <c r="M3019" s="167">
        <v>45734</v>
      </c>
      <c r="N3019" s="167">
        <v>45735</v>
      </c>
      <c r="O3019" s="167">
        <v>46099</v>
      </c>
      <c r="P3019" s="163">
        <v>2200</v>
      </c>
      <c r="Q3019" s="174">
        <v>500</v>
      </c>
      <c r="R3019" s="175">
        <v>0.1</v>
      </c>
      <c r="S3019" s="176">
        <v>50</v>
      </c>
      <c r="T3019" s="164">
        <v>110000</v>
      </c>
      <c r="U3019" s="164">
        <v>38500</v>
      </c>
      <c r="V3019" s="164">
        <v>0.35</v>
      </c>
      <c r="W3019" s="164">
        <v>22000</v>
      </c>
      <c r="X3019" s="160">
        <v>0.2</v>
      </c>
      <c r="Y3019" s="164">
        <v>11000</v>
      </c>
      <c r="Z3019" s="177">
        <v>0.1</v>
      </c>
      <c r="AA3019" s="164">
        <v>11000</v>
      </c>
      <c r="AB3019" s="160">
        <v>0.1</v>
      </c>
      <c r="AC3019" s="164">
        <v>49500</v>
      </c>
      <c r="AD3019" s="180">
        <v>0.45</v>
      </c>
      <c r="AE3019" s="147">
        <v>38500</v>
      </c>
      <c r="AF3019" s="182"/>
      <c r="AG3019" s="114" t="e">
        <f>VLOOKUP(H:H,#REF!,2,0)</f>
        <v>#REF!</v>
      </c>
      <c r="AH3019" s="34" t="s">
        <v>93</v>
      </c>
    </row>
    <row r="3020" s="114" customFormat="1" ht="48" spans="1:34">
      <c r="A3020" s="37">
        <v>24</v>
      </c>
      <c r="B3020" s="37" t="s">
        <v>92</v>
      </c>
      <c r="C3020" s="37" t="s">
        <v>7901</v>
      </c>
      <c r="D3020" s="34" t="s">
        <v>93</v>
      </c>
      <c r="E3020" s="163" t="s">
        <v>7876</v>
      </c>
      <c r="F3020" s="163" t="s">
        <v>7524</v>
      </c>
      <c r="G3020" s="34" t="s">
        <v>7902</v>
      </c>
      <c r="H3020" s="166" t="s">
        <v>7931</v>
      </c>
      <c r="I3020" s="163" t="s">
        <v>7932</v>
      </c>
      <c r="J3020" s="163" t="s">
        <v>7932</v>
      </c>
      <c r="K3020" s="163" t="s">
        <v>7933</v>
      </c>
      <c r="L3020" s="163" t="s">
        <v>7933</v>
      </c>
      <c r="M3020" s="167">
        <v>45734</v>
      </c>
      <c r="N3020" s="167">
        <v>45735</v>
      </c>
      <c r="O3020" s="167">
        <v>46099</v>
      </c>
      <c r="P3020" s="163">
        <v>5000</v>
      </c>
      <c r="Q3020" s="174">
        <v>500</v>
      </c>
      <c r="R3020" s="175">
        <v>0.1</v>
      </c>
      <c r="S3020" s="176">
        <v>50</v>
      </c>
      <c r="T3020" s="164">
        <v>250000</v>
      </c>
      <c r="U3020" s="164">
        <v>87500</v>
      </c>
      <c r="V3020" s="164">
        <v>0.35</v>
      </c>
      <c r="W3020" s="164">
        <v>50000</v>
      </c>
      <c r="X3020" s="160">
        <v>0.2</v>
      </c>
      <c r="Y3020" s="164">
        <v>25000</v>
      </c>
      <c r="Z3020" s="177">
        <v>0.1</v>
      </c>
      <c r="AA3020" s="164">
        <v>25000</v>
      </c>
      <c r="AB3020" s="160">
        <v>0.1</v>
      </c>
      <c r="AC3020" s="164">
        <v>112500</v>
      </c>
      <c r="AD3020" s="180">
        <v>0.45</v>
      </c>
      <c r="AE3020" s="147">
        <v>87500</v>
      </c>
      <c r="AF3020" s="182"/>
      <c r="AG3020" s="114" t="e">
        <f>VLOOKUP(H:H,#REF!,2,0)</f>
        <v>#REF!</v>
      </c>
      <c r="AH3020" s="34" t="s">
        <v>93</v>
      </c>
    </row>
    <row r="3021" s="114" customFormat="1" ht="48" spans="1:34">
      <c r="A3021" s="37">
        <v>25</v>
      </c>
      <c r="B3021" s="37" t="s">
        <v>92</v>
      </c>
      <c r="C3021" s="37" t="s">
        <v>7901</v>
      </c>
      <c r="D3021" s="34" t="s">
        <v>93</v>
      </c>
      <c r="E3021" s="163" t="s">
        <v>7876</v>
      </c>
      <c r="F3021" s="163" t="s">
        <v>7524</v>
      </c>
      <c r="G3021" s="34" t="s">
        <v>7902</v>
      </c>
      <c r="H3021" s="166" t="s">
        <v>7934</v>
      </c>
      <c r="I3021" s="163" t="s">
        <v>7935</v>
      </c>
      <c r="J3021" s="163" t="s">
        <v>7935</v>
      </c>
      <c r="K3021" s="163" t="s">
        <v>7925</v>
      </c>
      <c r="L3021" s="163" t="s">
        <v>7925</v>
      </c>
      <c r="M3021" s="167">
        <v>45736</v>
      </c>
      <c r="N3021" s="167">
        <v>45737</v>
      </c>
      <c r="O3021" s="167">
        <v>46101</v>
      </c>
      <c r="P3021" s="163">
        <v>4600</v>
      </c>
      <c r="Q3021" s="174">
        <v>500</v>
      </c>
      <c r="R3021" s="175">
        <v>0.1</v>
      </c>
      <c r="S3021" s="176">
        <v>50</v>
      </c>
      <c r="T3021" s="164">
        <v>230000</v>
      </c>
      <c r="U3021" s="164">
        <v>80500</v>
      </c>
      <c r="V3021" s="164">
        <v>0.35</v>
      </c>
      <c r="W3021" s="164">
        <v>46000</v>
      </c>
      <c r="X3021" s="160">
        <v>0.2</v>
      </c>
      <c r="Y3021" s="164">
        <v>23000</v>
      </c>
      <c r="Z3021" s="177">
        <v>0.1</v>
      </c>
      <c r="AA3021" s="164">
        <v>23000</v>
      </c>
      <c r="AB3021" s="160">
        <v>0.1</v>
      </c>
      <c r="AC3021" s="164">
        <v>103500</v>
      </c>
      <c r="AD3021" s="180">
        <v>0.45</v>
      </c>
      <c r="AE3021" s="147">
        <v>80500</v>
      </c>
      <c r="AF3021" s="182"/>
      <c r="AG3021" s="114" t="e">
        <f>VLOOKUP(H:H,#REF!,2,0)</f>
        <v>#REF!</v>
      </c>
      <c r="AH3021" s="34" t="s">
        <v>93</v>
      </c>
    </row>
    <row r="3022" s="114" customFormat="1" ht="48" spans="1:34">
      <c r="A3022" s="37">
        <v>26</v>
      </c>
      <c r="B3022" s="37" t="s">
        <v>92</v>
      </c>
      <c r="C3022" s="37" t="s">
        <v>7901</v>
      </c>
      <c r="D3022" s="34" t="s">
        <v>93</v>
      </c>
      <c r="E3022" s="163" t="s">
        <v>7876</v>
      </c>
      <c r="F3022" s="163" t="s">
        <v>7524</v>
      </c>
      <c r="G3022" s="34" t="s">
        <v>7902</v>
      </c>
      <c r="H3022" s="166" t="s">
        <v>7936</v>
      </c>
      <c r="I3022" s="163" t="s">
        <v>7937</v>
      </c>
      <c r="J3022" s="163" t="s">
        <v>7937</v>
      </c>
      <c r="K3022" s="163" t="s">
        <v>7925</v>
      </c>
      <c r="L3022" s="163" t="s">
        <v>7925</v>
      </c>
      <c r="M3022" s="167">
        <v>45740</v>
      </c>
      <c r="N3022" s="167">
        <v>45747</v>
      </c>
      <c r="O3022" s="167">
        <v>46111</v>
      </c>
      <c r="P3022" s="163">
        <v>18000</v>
      </c>
      <c r="Q3022" s="174">
        <v>500</v>
      </c>
      <c r="R3022" s="175">
        <v>0.1</v>
      </c>
      <c r="S3022" s="176">
        <v>50</v>
      </c>
      <c r="T3022" s="164">
        <v>900000</v>
      </c>
      <c r="U3022" s="164">
        <v>315000</v>
      </c>
      <c r="V3022" s="164">
        <v>0.35</v>
      </c>
      <c r="W3022" s="164">
        <v>180000</v>
      </c>
      <c r="X3022" s="160">
        <v>0.2</v>
      </c>
      <c r="Y3022" s="164">
        <v>90000</v>
      </c>
      <c r="Z3022" s="177">
        <v>0.1</v>
      </c>
      <c r="AA3022" s="164">
        <v>90000</v>
      </c>
      <c r="AB3022" s="160">
        <v>0.1</v>
      </c>
      <c r="AC3022" s="164">
        <v>405000</v>
      </c>
      <c r="AD3022" s="180">
        <v>0.45</v>
      </c>
      <c r="AE3022" s="147">
        <v>315000</v>
      </c>
      <c r="AF3022" s="182"/>
      <c r="AG3022" s="114" t="e">
        <f>VLOOKUP(H:H,#REF!,2,0)</f>
        <v>#REF!</v>
      </c>
      <c r="AH3022" s="34" t="s">
        <v>93</v>
      </c>
    </row>
    <row r="3023" s="114" customFormat="1" ht="48" spans="1:34">
      <c r="A3023" s="37">
        <v>27</v>
      </c>
      <c r="B3023" s="37" t="s">
        <v>92</v>
      </c>
      <c r="C3023" s="37" t="s">
        <v>7901</v>
      </c>
      <c r="D3023" s="34" t="s">
        <v>93</v>
      </c>
      <c r="E3023" s="163" t="s">
        <v>7876</v>
      </c>
      <c r="F3023" s="163" t="s">
        <v>7524</v>
      </c>
      <c r="G3023" s="34" t="s">
        <v>7902</v>
      </c>
      <c r="H3023" s="166" t="s">
        <v>7938</v>
      </c>
      <c r="I3023" s="163" t="s">
        <v>7939</v>
      </c>
      <c r="J3023" s="163" t="s">
        <v>7939</v>
      </c>
      <c r="K3023" s="163" t="s">
        <v>7940</v>
      </c>
      <c r="L3023" s="163" t="s">
        <v>7940</v>
      </c>
      <c r="M3023" s="167">
        <v>45745</v>
      </c>
      <c r="N3023" s="167">
        <v>45748</v>
      </c>
      <c r="O3023" s="167">
        <v>46112</v>
      </c>
      <c r="P3023" s="163">
        <v>10200</v>
      </c>
      <c r="Q3023" s="174">
        <v>500</v>
      </c>
      <c r="R3023" s="175">
        <v>0.1</v>
      </c>
      <c r="S3023" s="176">
        <v>50</v>
      </c>
      <c r="T3023" s="164">
        <v>510000</v>
      </c>
      <c r="U3023" s="164">
        <v>178500</v>
      </c>
      <c r="V3023" s="164">
        <v>0.35</v>
      </c>
      <c r="W3023" s="164">
        <v>102000</v>
      </c>
      <c r="X3023" s="160">
        <v>0.2</v>
      </c>
      <c r="Y3023" s="164">
        <v>51000</v>
      </c>
      <c r="Z3023" s="177">
        <v>0.1</v>
      </c>
      <c r="AA3023" s="164">
        <v>51000</v>
      </c>
      <c r="AB3023" s="160">
        <v>0.1</v>
      </c>
      <c r="AC3023" s="164">
        <v>229500</v>
      </c>
      <c r="AD3023" s="180">
        <v>0.45</v>
      </c>
      <c r="AE3023" s="147">
        <v>178500</v>
      </c>
      <c r="AF3023" s="182"/>
      <c r="AG3023" s="114" t="e">
        <f>VLOOKUP(H:H,#REF!,2,0)</f>
        <v>#REF!</v>
      </c>
      <c r="AH3023" s="34" t="s">
        <v>93</v>
      </c>
    </row>
    <row r="3024" s="114" customFormat="1" ht="48" spans="1:34">
      <c r="A3024" s="37">
        <v>28</v>
      </c>
      <c r="B3024" s="37" t="s">
        <v>92</v>
      </c>
      <c r="C3024" s="37" t="s">
        <v>7901</v>
      </c>
      <c r="D3024" s="34" t="s">
        <v>93</v>
      </c>
      <c r="E3024" s="163" t="s">
        <v>7876</v>
      </c>
      <c r="F3024" s="163" t="s">
        <v>7524</v>
      </c>
      <c r="G3024" s="34" t="s">
        <v>7902</v>
      </c>
      <c r="H3024" s="166" t="s">
        <v>7941</v>
      </c>
      <c r="I3024" s="163" t="s">
        <v>7942</v>
      </c>
      <c r="J3024" s="163" t="s">
        <v>7942</v>
      </c>
      <c r="K3024" s="163" t="s">
        <v>7933</v>
      </c>
      <c r="L3024" s="163" t="s">
        <v>7933</v>
      </c>
      <c r="M3024" s="167">
        <v>45762</v>
      </c>
      <c r="N3024" s="167">
        <v>45763</v>
      </c>
      <c r="O3024" s="167">
        <v>46127</v>
      </c>
      <c r="P3024" s="163">
        <v>6000</v>
      </c>
      <c r="Q3024" s="174">
        <v>500</v>
      </c>
      <c r="R3024" s="175">
        <v>0.1</v>
      </c>
      <c r="S3024" s="176">
        <v>50</v>
      </c>
      <c r="T3024" s="164">
        <v>300000</v>
      </c>
      <c r="U3024" s="164">
        <v>105000</v>
      </c>
      <c r="V3024" s="164">
        <v>0.35</v>
      </c>
      <c r="W3024" s="164">
        <v>60000</v>
      </c>
      <c r="X3024" s="160">
        <v>0.2</v>
      </c>
      <c r="Y3024" s="164">
        <v>30000</v>
      </c>
      <c r="Z3024" s="177">
        <v>0.1</v>
      </c>
      <c r="AA3024" s="164">
        <v>30000</v>
      </c>
      <c r="AB3024" s="160">
        <v>0.1</v>
      </c>
      <c r="AC3024" s="164">
        <v>135000</v>
      </c>
      <c r="AD3024" s="180">
        <v>0.45</v>
      </c>
      <c r="AE3024" s="147">
        <v>105000</v>
      </c>
      <c r="AF3024" s="182"/>
      <c r="AG3024" s="114" t="e">
        <f>VLOOKUP(H:H,#REF!,2,0)</f>
        <v>#REF!</v>
      </c>
      <c r="AH3024" s="34" t="s">
        <v>93</v>
      </c>
    </row>
    <row r="3025" s="114" customFormat="1" ht="48" spans="1:34">
      <c r="A3025" s="37">
        <v>29</v>
      </c>
      <c r="B3025" s="37" t="s">
        <v>92</v>
      </c>
      <c r="C3025" s="37" t="s">
        <v>7901</v>
      </c>
      <c r="D3025" s="34" t="s">
        <v>93</v>
      </c>
      <c r="E3025" s="163" t="s">
        <v>7876</v>
      </c>
      <c r="F3025" s="163" t="s">
        <v>7524</v>
      </c>
      <c r="G3025" s="34" t="s">
        <v>7902</v>
      </c>
      <c r="H3025" s="166" t="s">
        <v>7943</v>
      </c>
      <c r="I3025" s="163" t="s">
        <v>7944</v>
      </c>
      <c r="J3025" s="163" t="s">
        <v>7944</v>
      </c>
      <c r="K3025" s="163" t="s">
        <v>7933</v>
      </c>
      <c r="L3025" s="163" t="s">
        <v>7933</v>
      </c>
      <c r="M3025" s="167">
        <v>45777</v>
      </c>
      <c r="N3025" s="167">
        <v>45778</v>
      </c>
      <c r="O3025" s="167">
        <v>46142</v>
      </c>
      <c r="P3025" s="163">
        <v>2000</v>
      </c>
      <c r="Q3025" s="174">
        <v>500</v>
      </c>
      <c r="R3025" s="175">
        <v>0.1</v>
      </c>
      <c r="S3025" s="176">
        <v>50</v>
      </c>
      <c r="T3025" s="164">
        <v>100000</v>
      </c>
      <c r="U3025" s="164">
        <v>35000</v>
      </c>
      <c r="V3025" s="164">
        <v>0.35</v>
      </c>
      <c r="W3025" s="164">
        <v>20000</v>
      </c>
      <c r="X3025" s="160">
        <v>0.2</v>
      </c>
      <c r="Y3025" s="164">
        <v>10000</v>
      </c>
      <c r="Z3025" s="177">
        <v>0.1</v>
      </c>
      <c r="AA3025" s="164">
        <v>10000</v>
      </c>
      <c r="AB3025" s="160">
        <v>0.1</v>
      </c>
      <c r="AC3025" s="164">
        <v>45000</v>
      </c>
      <c r="AD3025" s="180">
        <v>0.45</v>
      </c>
      <c r="AE3025" s="147">
        <v>35000</v>
      </c>
      <c r="AF3025" s="182"/>
      <c r="AG3025" s="114" t="e">
        <f>VLOOKUP(H:H,#REF!,2,0)</f>
        <v>#REF!</v>
      </c>
      <c r="AH3025" s="34" t="s">
        <v>93</v>
      </c>
    </row>
    <row r="3026" s="114" customFormat="1" ht="48" spans="1:34">
      <c r="A3026" s="37">
        <v>30</v>
      </c>
      <c r="B3026" s="37" t="s">
        <v>92</v>
      </c>
      <c r="C3026" s="37" t="s">
        <v>7901</v>
      </c>
      <c r="D3026" s="34" t="s">
        <v>93</v>
      </c>
      <c r="E3026" s="163" t="s">
        <v>7876</v>
      </c>
      <c r="F3026" s="163" t="s">
        <v>7524</v>
      </c>
      <c r="G3026" s="34" t="s">
        <v>7902</v>
      </c>
      <c r="H3026" s="166" t="s">
        <v>7945</v>
      </c>
      <c r="I3026" s="163" t="s">
        <v>7946</v>
      </c>
      <c r="J3026" s="163" t="s">
        <v>7946</v>
      </c>
      <c r="K3026" s="163" t="s">
        <v>7940</v>
      </c>
      <c r="L3026" s="163" t="s">
        <v>7940</v>
      </c>
      <c r="M3026" s="167">
        <v>45777</v>
      </c>
      <c r="N3026" s="167">
        <v>45778</v>
      </c>
      <c r="O3026" s="167">
        <v>46142</v>
      </c>
      <c r="P3026" s="163">
        <v>5000</v>
      </c>
      <c r="Q3026" s="174">
        <v>500</v>
      </c>
      <c r="R3026" s="175">
        <v>0.1</v>
      </c>
      <c r="S3026" s="176">
        <v>50</v>
      </c>
      <c r="T3026" s="164">
        <v>250000</v>
      </c>
      <c r="U3026" s="164">
        <v>87500</v>
      </c>
      <c r="V3026" s="164">
        <v>0.35</v>
      </c>
      <c r="W3026" s="164">
        <v>50000</v>
      </c>
      <c r="X3026" s="160">
        <v>0.2</v>
      </c>
      <c r="Y3026" s="164">
        <v>25000</v>
      </c>
      <c r="Z3026" s="177">
        <v>0.1</v>
      </c>
      <c r="AA3026" s="164">
        <v>25000</v>
      </c>
      <c r="AB3026" s="160">
        <v>0.1</v>
      </c>
      <c r="AC3026" s="164">
        <v>112500</v>
      </c>
      <c r="AD3026" s="180">
        <v>0.45</v>
      </c>
      <c r="AE3026" s="147">
        <v>87500</v>
      </c>
      <c r="AF3026" s="182"/>
      <c r="AG3026" s="114" t="e">
        <f>VLOOKUP(H:H,#REF!,2,0)</f>
        <v>#REF!</v>
      </c>
      <c r="AH3026" s="34" t="s">
        <v>93</v>
      </c>
    </row>
    <row r="3027" s="114" customFormat="1" ht="48" spans="1:34">
      <c r="A3027" s="37">
        <v>31</v>
      </c>
      <c r="B3027" s="37" t="s">
        <v>92</v>
      </c>
      <c r="C3027" s="37" t="s">
        <v>7901</v>
      </c>
      <c r="D3027" s="34" t="s">
        <v>93</v>
      </c>
      <c r="E3027" s="163" t="s">
        <v>7876</v>
      </c>
      <c r="F3027" s="163" t="s">
        <v>7524</v>
      </c>
      <c r="G3027" s="34" t="s">
        <v>7902</v>
      </c>
      <c r="H3027" s="166" t="s">
        <v>7947</v>
      </c>
      <c r="I3027" s="163" t="s">
        <v>7948</v>
      </c>
      <c r="J3027" s="163" t="s">
        <v>7948</v>
      </c>
      <c r="K3027" s="163" t="s">
        <v>7949</v>
      </c>
      <c r="L3027" s="163" t="s">
        <v>7949</v>
      </c>
      <c r="M3027" s="167">
        <v>45777</v>
      </c>
      <c r="N3027" s="167">
        <v>45778</v>
      </c>
      <c r="O3027" s="167">
        <v>46142</v>
      </c>
      <c r="P3027" s="163">
        <v>4300</v>
      </c>
      <c r="Q3027" s="174">
        <v>500</v>
      </c>
      <c r="R3027" s="175">
        <v>0.1</v>
      </c>
      <c r="S3027" s="176">
        <v>50</v>
      </c>
      <c r="T3027" s="164">
        <v>215000</v>
      </c>
      <c r="U3027" s="164">
        <v>75250</v>
      </c>
      <c r="V3027" s="164">
        <v>0.35</v>
      </c>
      <c r="W3027" s="164">
        <v>43000</v>
      </c>
      <c r="X3027" s="160">
        <v>0.2</v>
      </c>
      <c r="Y3027" s="164">
        <v>21500</v>
      </c>
      <c r="Z3027" s="177">
        <v>0.1</v>
      </c>
      <c r="AA3027" s="164">
        <v>21500</v>
      </c>
      <c r="AB3027" s="160">
        <v>0.1</v>
      </c>
      <c r="AC3027" s="164">
        <v>96750</v>
      </c>
      <c r="AD3027" s="180">
        <v>0.45</v>
      </c>
      <c r="AE3027" s="147">
        <v>75250</v>
      </c>
      <c r="AF3027" s="182"/>
      <c r="AG3027" s="114" t="e">
        <f>VLOOKUP(H:H,#REF!,2,0)</f>
        <v>#REF!</v>
      </c>
      <c r="AH3027" s="34" t="s">
        <v>93</v>
      </c>
    </row>
    <row r="3028" s="114" customFormat="1" ht="48" spans="1:34">
      <c r="A3028" s="37">
        <v>32</v>
      </c>
      <c r="B3028" s="37" t="s">
        <v>92</v>
      </c>
      <c r="C3028" s="37" t="s">
        <v>7901</v>
      </c>
      <c r="D3028" s="34" t="s">
        <v>93</v>
      </c>
      <c r="E3028" s="163" t="s">
        <v>7876</v>
      </c>
      <c r="F3028" s="163" t="s">
        <v>7524</v>
      </c>
      <c r="G3028" s="34" t="s">
        <v>7902</v>
      </c>
      <c r="H3028" s="166" t="s">
        <v>7950</v>
      </c>
      <c r="I3028" s="163" t="s">
        <v>7951</v>
      </c>
      <c r="J3028" s="163" t="s">
        <v>7951</v>
      </c>
      <c r="K3028" s="163" t="s">
        <v>7952</v>
      </c>
      <c r="L3028" s="163" t="s">
        <v>7952</v>
      </c>
      <c r="M3028" s="167">
        <v>45785</v>
      </c>
      <c r="N3028" s="167">
        <v>45789</v>
      </c>
      <c r="O3028" s="167">
        <v>46153</v>
      </c>
      <c r="P3028" s="163">
        <v>3380</v>
      </c>
      <c r="Q3028" s="174">
        <v>500</v>
      </c>
      <c r="R3028" s="175">
        <v>0.1</v>
      </c>
      <c r="S3028" s="176">
        <v>50</v>
      </c>
      <c r="T3028" s="164">
        <v>169000</v>
      </c>
      <c r="U3028" s="164">
        <v>59150</v>
      </c>
      <c r="V3028" s="164">
        <v>0.35</v>
      </c>
      <c r="W3028" s="164">
        <v>33800</v>
      </c>
      <c r="X3028" s="160">
        <v>0.2</v>
      </c>
      <c r="Y3028" s="164">
        <v>16900</v>
      </c>
      <c r="Z3028" s="177">
        <v>0.1</v>
      </c>
      <c r="AA3028" s="164">
        <v>16900</v>
      </c>
      <c r="AB3028" s="160">
        <v>0.1</v>
      </c>
      <c r="AC3028" s="164">
        <v>76050</v>
      </c>
      <c r="AD3028" s="180">
        <v>0.45</v>
      </c>
      <c r="AE3028" s="147">
        <v>59150</v>
      </c>
      <c r="AF3028" s="182"/>
      <c r="AG3028" s="114" t="e">
        <f>VLOOKUP(H:H,#REF!,2,0)</f>
        <v>#REF!</v>
      </c>
      <c r="AH3028" s="34" t="s">
        <v>93</v>
      </c>
    </row>
    <row r="3029" s="114" customFormat="1" ht="48" spans="1:34">
      <c r="A3029" s="37">
        <v>33</v>
      </c>
      <c r="B3029" s="37" t="s">
        <v>92</v>
      </c>
      <c r="C3029" s="37" t="s">
        <v>7901</v>
      </c>
      <c r="D3029" s="34" t="s">
        <v>93</v>
      </c>
      <c r="E3029" s="163" t="s">
        <v>7876</v>
      </c>
      <c r="F3029" s="163" t="s">
        <v>7524</v>
      </c>
      <c r="G3029" s="34" t="s">
        <v>7902</v>
      </c>
      <c r="H3029" s="166" t="s">
        <v>7953</v>
      </c>
      <c r="I3029" s="163" t="s">
        <v>7954</v>
      </c>
      <c r="J3029" s="163" t="s">
        <v>7954</v>
      </c>
      <c r="K3029" s="163" t="s">
        <v>7908</v>
      </c>
      <c r="L3029" s="163" t="s">
        <v>7908</v>
      </c>
      <c r="M3029" s="167">
        <v>45785</v>
      </c>
      <c r="N3029" s="167">
        <v>45789</v>
      </c>
      <c r="O3029" s="167">
        <v>46153</v>
      </c>
      <c r="P3029" s="163">
        <v>5122</v>
      </c>
      <c r="Q3029" s="174">
        <v>500</v>
      </c>
      <c r="R3029" s="175">
        <v>0.1</v>
      </c>
      <c r="S3029" s="176">
        <v>50</v>
      </c>
      <c r="T3029" s="164">
        <v>256100</v>
      </c>
      <c r="U3029" s="164">
        <v>89635</v>
      </c>
      <c r="V3029" s="164">
        <v>0.35</v>
      </c>
      <c r="W3029" s="164">
        <v>51220</v>
      </c>
      <c r="X3029" s="160">
        <v>0.2</v>
      </c>
      <c r="Y3029" s="164">
        <v>25610</v>
      </c>
      <c r="Z3029" s="177">
        <v>0.1</v>
      </c>
      <c r="AA3029" s="164">
        <v>25610</v>
      </c>
      <c r="AB3029" s="160">
        <v>0.1</v>
      </c>
      <c r="AC3029" s="164">
        <v>115245</v>
      </c>
      <c r="AD3029" s="180">
        <v>0.45</v>
      </c>
      <c r="AE3029" s="147">
        <v>89635</v>
      </c>
      <c r="AF3029" s="182"/>
      <c r="AG3029" s="114" t="e">
        <f>VLOOKUP(H:H,#REF!,2,0)</f>
        <v>#REF!</v>
      </c>
      <c r="AH3029" s="34" t="s">
        <v>93</v>
      </c>
    </row>
    <row r="3030" s="114" customFormat="1" ht="48" spans="1:34">
      <c r="A3030" s="37">
        <v>34</v>
      </c>
      <c r="B3030" s="37" t="s">
        <v>92</v>
      </c>
      <c r="C3030" s="37" t="s">
        <v>7901</v>
      </c>
      <c r="D3030" s="34" t="s">
        <v>93</v>
      </c>
      <c r="E3030" s="163" t="s">
        <v>7876</v>
      </c>
      <c r="F3030" s="163" t="s">
        <v>7524</v>
      </c>
      <c r="G3030" s="34" t="s">
        <v>7902</v>
      </c>
      <c r="H3030" s="166" t="s">
        <v>7955</v>
      </c>
      <c r="I3030" s="163" t="s">
        <v>7956</v>
      </c>
      <c r="J3030" s="163" t="s">
        <v>7956</v>
      </c>
      <c r="K3030" s="163" t="s">
        <v>7933</v>
      </c>
      <c r="L3030" s="163" t="s">
        <v>7933</v>
      </c>
      <c r="M3030" s="167">
        <v>45807</v>
      </c>
      <c r="N3030" s="167">
        <v>45809</v>
      </c>
      <c r="O3030" s="167">
        <v>46173</v>
      </c>
      <c r="P3030" s="163">
        <v>1200</v>
      </c>
      <c r="Q3030" s="174">
        <v>500</v>
      </c>
      <c r="R3030" s="175">
        <v>0.1</v>
      </c>
      <c r="S3030" s="176">
        <v>50</v>
      </c>
      <c r="T3030" s="164">
        <v>60000</v>
      </c>
      <c r="U3030" s="164">
        <v>21000</v>
      </c>
      <c r="V3030" s="164">
        <v>0.35</v>
      </c>
      <c r="W3030" s="164">
        <v>12000</v>
      </c>
      <c r="X3030" s="160">
        <v>0.2</v>
      </c>
      <c r="Y3030" s="164">
        <v>6000</v>
      </c>
      <c r="Z3030" s="177">
        <v>0.1</v>
      </c>
      <c r="AA3030" s="164">
        <v>6000</v>
      </c>
      <c r="AB3030" s="160">
        <v>0.1</v>
      </c>
      <c r="AC3030" s="164">
        <v>27000</v>
      </c>
      <c r="AD3030" s="180">
        <v>0.45</v>
      </c>
      <c r="AE3030" s="147">
        <v>21000</v>
      </c>
      <c r="AF3030" s="182"/>
      <c r="AG3030" s="114" t="e">
        <f>VLOOKUP(H:H,#REF!,2,0)</f>
        <v>#REF!</v>
      </c>
      <c r="AH3030" s="34" t="s">
        <v>93</v>
      </c>
    </row>
    <row r="3031" s="114" customFormat="1" ht="36" spans="1:34">
      <c r="A3031" s="37">
        <v>35</v>
      </c>
      <c r="B3031" s="37" t="s">
        <v>92</v>
      </c>
      <c r="C3031" s="37" t="s">
        <v>7901</v>
      </c>
      <c r="D3031" s="34" t="s">
        <v>93</v>
      </c>
      <c r="E3031" s="163" t="s">
        <v>7876</v>
      </c>
      <c r="F3031" s="163" t="s">
        <v>7524</v>
      </c>
      <c r="G3031" s="34" t="s">
        <v>7902</v>
      </c>
      <c r="H3031" s="166" t="s">
        <v>7957</v>
      </c>
      <c r="I3031" s="163" t="s">
        <v>7958</v>
      </c>
      <c r="J3031" s="163" t="s">
        <v>7958</v>
      </c>
      <c r="K3031" s="163" t="s">
        <v>7959</v>
      </c>
      <c r="L3031" s="163" t="s">
        <v>7959</v>
      </c>
      <c r="M3031" s="167">
        <v>45819</v>
      </c>
      <c r="N3031" s="167">
        <v>45820</v>
      </c>
      <c r="O3031" s="167">
        <v>46184</v>
      </c>
      <c r="P3031" s="163">
        <v>1850</v>
      </c>
      <c r="Q3031" s="174">
        <v>500</v>
      </c>
      <c r="R3031" s="175">
        <v>0.1</v>
      </c>
      <c r="S3031" s="176">
        <v>50</v>
      </c>
      <c r="T3031" s="164">
        <v>92500</v>
      </c>
      <c r="U3031" s="164">
        <v>32375</v>
      </c>
      <c r="V3031" s="164">
        <v>0.35</v>
      </c>
      <c r="W3031" s="164">
        <v>18500</v>
      </c>
      <c r="X3031" s="160">
        <v>0.2</v>
      </c>
      <c r="Y3031" s="164">
        <v>9250</v>
      </c>
      <c r="Z3031" s="177">
        <v>0.1</v>
      </c>
      <c r="AA3031" s="164">
        <v>9250</v>
      </c>
      <c r="AB3031" s="160">
        <v>0.1</v>
      </c>
      <c r="AC3031" s="164">
        <v>41625</v>
      </c>
      <c r="AD3031" s="180">
        <v>0.45</v>
      </c>
      <c r="AE3031" s="147">
        <v>32375</v>
      </c>
      <c r="AF3031" s="182"/>
      <c r="AG3031" s="114" t="e">
        <f>VLOOKUP(H:H,#REF!,2,0)</f>
        <v>#REF!</v>
      </c>
      <c r="AH3031" s="34" t="s">
        <v>93</v>
      </c>
    </row>
    <row r="3032" s="114" customFormat="1" ht="48" spans="1:34">
      <c r="A3032" s="37">
        <v>36</v>
      </c>
      <c r="B3032" s="37" t="s">
        <v>92</v>
      </c>
      <c r="C3032" s="37" t="s">
        <v>7901</v>
      </c>
      <c r="D3032" s="34" t="s">
        <v>93</v>
      </c>
      <c r="E3032" s="163" t="s">
        <v>7876</v>
      </c>
      <c r="F3032" s="163" t="s">
        <v>7524</v>
      </c>
      <c r="G3032" s="34" t="s">
        <v>7902</v>
      </c>
      <c r="H3032" s="166" t="s">
        <v>7960</v>
      </c>
      <c r="I3032" s="163" t="s">
        <v>7961</v>
      </c>
      <c r="J3032" s="163" t="s">
        <v>7961</v>
      </c>
      <c r="K3032" s="163" t="s">
        <v>7952</v>
      </c>
      <c r="L3032" s="163" t="s">
        <v>7952</v>
      </c>
      <c r="M3032" s="167">
        <v>45822</v>
      </c>
      <c r="N3032" s="167">
        <v>45823</v>
      </c>
      <c r="O3032" s="167">
        <v>46187</v>
      </c>
      <c r="P3032" s="163">
        <v>5080</v>
      </c>
      <c r="Q3032" s="174">
        <v>500</v>
      </c>
      <c r="R3032" s="175">
        <v>0.1</v>
      </c>
      <c r="S3032" s="176">
        <v>50</v>
      </c>
      <c r="T3032" s="164">
        <v>254000</v>
      </c>
      <c r="U3032" s="164">
        <v>88900</v>
      </c>
      <c r="V3032" s="164">
        <v>0.35</v>
      </c>
      <c r="W3032" s="164">
        <v>50800</v>
      </c>
      <c r="X3032" s="160">
        <v>0.2</v>
      </c>
      <c r="Y3032" s="164">
        <v>25400</v>
      </c>
      <c r="Z3032" s="177">
        <v>0.1</v>
      </c>
      <c r="AA3032" s="164">
        <v>25400</v>
      </c>
      <c r="AB3032" s="160">
        <v>0.1</v>
      </c>
      <c r="AC3032" s="164">
        <v>114300</v>
      </c>
      <c r="AD3032" s="180">
        <v>0.45</v>
      </c>
      <c r="AE3032" s="147">
        <v>88900</v>
      </c>
      <c r="AF3032" s="182"/>
      <c r="AG3032" s="114" t="e">
        <f>VLOOKUP(H:H,#REF!,2,0)</f>
        <v>#REF!</v>
      </c>
      <c r="AH3032" s="34" t="s">
        <v>93</v>
      </c>
    </row>
    <row r="3033" s="114" customFormat="1" ht="48" spans="1:34">
      <c r="A3033" s="37">
        <v>37</v>
      </c>
      <c r="B3033" s="37" t="s">
        <v>92</v>
      </c>
      <c r="C3033" s="37" t="s">
        <v>7901</v>
      </c>
      <c r="D3033" s="34" t="s">
        <v>93</v>
      </c>
      <c r="E3033" s="163" t="s">
        <v>7876</v>
      </c>
      <c r="F3033" s="163" t="s">
        <v>7524</v>
      </c>
      <c r="G3033" s="34" t="s">
        <v>7902</v>
      </c>
      <c r="H3033" s="166" t="s">
        <v>7962</v>
      </c>
      <c r="I3033" s="163" t="s">
        <v>7963</v>
      </c>
      <c r="J3033" s="163" t="s">
        <v>7963</v>
      </c>
      <c r="K3033" s="163" t="s">
        <v>7952</v>
      </c>
      <c r="L3033" s="163" t="s">
        <v>7952</v>
      </c>
      <c r="M3033" s="167">
        <v>45822</v>
      </c>
      <c r="N3033" s="167">
        <v>45823</v>
      </c>
      <c r="O3033" s="167">
        <v>46187</v>
      </c>
      <c r="P3033" s="163">
        <v>1250</v>
      </c>
      <c r="Q3033" s="174">
        <v>500</v>
      </c>
      <c r="R3033" s="175">
        <v>0.1</v>
      </c>
      <c r="S3033" s="176">
        <v>50</v>
      </c>
      <c r="T3033" s="164">
        <v>62500</v>
      </c>
      <c r="U3033" s="164">
        <v>21875</v>
      </c>
      <c r="V3033" s="164">
        <v>0.35</v>
      </c>
      <c r="W3033" s="164">
        <v>12500</v>
      </c>
      <c r="X3033" s="160">
        <v>0.2</v>
      </c>
      <c r="Y3033" s="164">
        <v>6250</v>
      </c>
      <c r="Z3033" s="177">
        <v>0.1</v>
      </c>
      <c r="AA3033" s="164">
        <v>6250</v>
      </c>
      <c r="AB3033" s="160">
        <v>0.1</v>
      </c>
      <c r="AC3033" s="164">
        <v>28125</v>
      </c>
      <c r="AD3033" s="180">
        <v>0.45</v>
      </c>
      <c r="AE3033" s="147">
        <v>21875</v>
      </c>
      <c r="AF3033" s="182"/>
      <c r="AG3033" s="114" t="e">
        <f>VLOOKUP(H:H,#REF!,2,0)</f>
        <v>#REF!</v>
      </c>
      <c r="AH3033" s="34" t="s">
        <v>93</v>
      </c>
    </row>
    <row r="3034" s="114" customFormat="1" ht="48" spans="1:34">
      <c r="A3034" s="37">
        <v>38</v>
      </c>
      <c r="B3034" s="37" t="s">
        <v>92</v>
      </c>
      <c r="C3034" s="37" t="s">
        <v>7901</v>
      </c>
      <c r="D3034" s="34" t="s">
        <v>93</v>
      </c>
      <c r="E3034" s="163" t="s">
        <v>7876</v>
      </c>
      <c r="F3034" s="163" t="s">
        <v>7524</v>
      </c>
      <c r="G3034" s="34" t="s">
        <v>7902</v>
      </c>
      <c r="H3034" s="166" t="s">
        <v>7964</v>
      </c>
      <c r="I3034" s="163" t="s">
        <v>7965</v>
      </c>
      <c r="J3034" s="163" t="s">
        <v>7965</v>
      </c>
      <c r="K3034" s="163" t="s">
        <v>7966</v>
      </c>
      <c r="L3034" s="163" t="s">
        <v>7966</v>
      </c>
      <c r="M3034" s="167">
        <v>45825</v>
      </c>
      <c r="N3034" s="167">
        <v>45826</v>
      </c>
      <c r="O3034" s="167">
        <v>46190</v>
      </c>
      <c r="P3034" s="163">
        <v>5968</v>
      </c>
      <c r="Q3034" s="174">
        <v>500</v>
      </c>
      <c r="R3034" s="175">
        <v>0.1</v>
      </c>
      <c r="S3034" s="176">
        <v>50</v>
      </c>
      <c r="T3034" s="164">
        <v>298400</v>
      </c>
      <c r="U3034" s="164">
        <v>104440</v>
      </c>
      <c r="V3034" s="164">
        <v>0.35</v>
      </c>
      <c r="W3034" s="164">
        <v>59680</v>
      </c>
      <c r="X3034" s="160">
        <v>0.2</v>
      </c>
      <c r="Y3034" s="164">
        <v>29840</v>
      </c>
      <c r="Z3034" s="177">
        <v>0.1</v>
      </c>
      <c r="AA3034" s="164">
        <v>29840</v>
      </c>
      <c r="AB3034" s="160">
        <v>0.1</v>
      </c>
      <c r="AC3034" s="164">
        <v>134280</v>
      </c>
      <c r="AD3034" s="180">
        <v>0.45</v>
      </c>
      <c r="AE3034" s="147">
        <v>104440</v>
      </c>
      <c r="AF3034" s="182"/>
      <c r="AG3034" s="114" t="e">
        <f>VLOOKUP(H:H,#REF!,2,0)</f>
        <v>#REF!</v>
      </c>
      <c r="AH3034" s="34" t="s">
        <v>93</v>
      </c>
    </row>
    <row r="3035" s="114" customFormat="1" ht="48" spans="1:34">
      <c r="A3035" s="37">
        <v>39</v>
      </c>
      <c r="B3035" s="37" t="s">
        <v>92</v>
      </c>
      <c r="C3035" s="37" t="s">
        <v>7901</v>
      </c>
      <c r="D3035" s="34" t="s">
        <v>93</v>
      </c>
      <c r="E3035" s="163" t="s">
        <v>7876</v>
      </c>
      <c r="F3035" s="163" t="s">
        <v>7524</v>
      </c>
      <c r="G3035" s="34" t="s">
        <v>7902</v>
      </c>
      <c r="H3035" s="166" t="s">
        <v>7967</v>
      </c>
      <c r="I3035" s="163" t="s">
        <v>7968</v>
      </c>
      <c r="J3035" s="163" t="s">
        <v>7968</v>
      </c>
      <c r="K3035" s="163" t="s">
        <v>7969</v>
      </c>
      <c r="L3035" s="163" t="s">
        <v>7969</v>
      </c>
      <c r="M3035" s="167">
        <v>45852</v>
      </c>
      <c r="N3035" s="167">
        <v>45853</v>
      </c>
      <c r="O3035" s="167">
        <v>46217</v>
      </c>
      <c r="P3035" s="163">
        <v>2200</v>
      </c>
      <c r="Q3035" s="174">
        <v>500</v>
      </c>
      <c r="R3035" s="175">
        <v>0.1</v>
      </c>
      <c r="S3035" s="176">
        <v>50</v>
      </c>
      <c r="T3035" s="164">
        <v>110000</v>
      </c>
      <c r="U3035" s="164">
        <v>38500</v>
      </c>
      <c r="V3035" s="164">
        <v>0.35</v>
      </c>
      <c r="W3035" s="164">
        <v>22000</v>
      </c>
      <c r="X3035" s="160">
        <v>0.2</v>
      </c>
      <c r="Y3035" s="164">
        <v>11000</v>
      </c>
      <c r="Z3035" s="177">
        <v>0.1</v>
      </c>
      <c r="AA3035" s="164">
        <v>11000</v>
      </c>
      <c r="AB3035" s="160">
        <v>0.1</v>
      </c>
      <c r="AC3035" s="164">
        <v>49500</v>
      </c>
      <c r="AD3035" s="180">
        <v>0.45</v>
      </c>
      <c r="AE3035" s="147">
        <v>38500</v>
      </c>
      <c r="AF3035" s="182"/>
      <c r="AG3035" s="114" t="e">
        <f>VLOOKUP(H:H,#REF!,2,0)</f>
        <v>#REF!</v>
      </c>
      <c r="AH3035" s="34" t="s">
        <v>93</v>
      </c>
    </row>
    <row r="3036" s="114" customFormat="1" ht="48" spans="1:34">
      <c r="A3036" s="37">
        <v>40</v>
      </c>
      <c r="B3036" s="37" t="s">
        <v>92</v>
      </c>
      <c r="C3036" s="37" t="s">
        <v>7901</v>
      </c>
      <c r="D3036" s="34" t="s">
        <v>93</v>
      </c>
      <c r="E3036" s="163" t="s">
        <v>7876</v>
      </c>
      <c r="F3036" s="163" t="s">
        <v>7524</v>
      </c>
      <c r="G3036" s="34" t="s">
        <v>7902</v>
      </c>
      <c r="H3036" s="166" t="s">
        <v>7970</v>
      </c>
      <c r="I3036" s="163" t="s">
        <v>7971</v>
      </c>
      <c r="J3036" s="163" t="s">
        <v>7971</v>
      </c>
      <c r="K3036" s="163" t="s">
        <v>7914</v>
      </c>
      <c r="L3036" s="163" t="s">
        <v>7914</v>
      </c>
      <c r="M3036" s="167">
        <v>45869</v>
      </c>
      <c r="N3036" s="167">
        <v>45870</v>
      </c>
      <c r="O3036" s="167">
        <v>46234</v>
      </c>
      <c r="P3036" s="163">
        <v>3200</v>
      </c>
      <c r="Q3036" s="174">
        <v>500</v>
      </c>
      <c r="R3036" s="175">
        <v>0.1</v>
      </c>
      <c r="S3036" s="176">
        <v>50</v>
      </c>
      <c r="T3036" s="164">
        <v>160000</v>
      </c>
      <c r="U3036" s="164">
        <v>56000</v>
      </c>
      <c r="V3036" s="164">
        <v>0.35</v>
      </c>
      <c r="W3036" s="164">
        <v>32000</v>
      </c>
      <c r="X3036" s="160">
        <v>0.2</v>
      </c>
      <c r="Y3036" s="164">
        <v>16000</v>
      </c>
      <c r="Z3036" s="177">
        <v>0.1</v>
      </c>
      <c r="AA3036" s="164">
        <v>16000</v>
      </c>
      <c r="AB3036" s="160">
        <v>0.1</v>
      </c>
      <c r="AC3036" s="164">
        <v>72000</v>
      </c>
      <c r="AD3036" s="180">
        <v>0.45</v>
      </c>
      <c r="AE3036" s="147">
        <v>56000</v>
      </c>
      <c r="AF3036" s="182"/>
      <c r="AG3036" s="114" t="e">
        <f>VLOOKUP(H:H,#REF!,2,0)</f>
        <v>#REF!</v>
      </c>
      <c r="AH3036" s="34" t="s">
        <v>93</v>
      </c>
    </row>
    <row r="3037" s="114" customFormat="1" ht="48" spans="1:34">
      <c r="A3037" s="37">
        <v>41</v>
      </c>
      <c r="B3037" s="37" t="s">
        <v>92</v>
      </c>
      <c r="C3037" s="37" t="s">
        <v>7901</v>
      </c>
      <c r="D3037" s="34" t="s">
        <v>93</v>
      </c>
      <c r="E3037" s="163" t="s">
        <v>7876</v>
      </c>
      <c r="F3037" s="163" t="s">
        <v>7524</v>
      </c>
      <c r="G3037" s="34" t="s">
        <v>7902</v>
      </c>
      <c r="H3037" s="166" t="s">
        <v>7972</v>
      </c>
      <c r="I3037" s="163" t="s">
        <v>7973</v>
      </c>
      <c r="J3037" s="163" t="s">
        <v>7973</v>
      </c>
      <c r="K3037" s="163" t="s">
        <v>7905</v>
      </c>
      <c r="L3037" s="163" t="s">
        <v>7905</v>
      </c>
      <c r="M3037" s="167">
        <v>45869</v>
      </c>
      <c r="N3037" s="167">
        <v>45870</v>
      </c>
      <c r="O3037" s="167">
        <v>46234</v>
      </c>
      <c r="P3037" s="163">
        <v>2100</v>
      </c>
      <c r="Q3037" s="174">
        <v>500</v>
      </c>
      <c r="R3037" s="175">
        <v>0.1</v>
      </c>
      <c r="S3037" s="176">
        <v>50</v>
      </c>
      <c r="T3037" s="164">
        <v>105000</v>
      </c>
      <c r="U3037" s="164">
        <v>36750</v>
      </c>
      <c r="V3037" s="164">
        <v>0.35</v>
      </c>
      <c r="W3037" s="164">
        <v>21000</v>
      </c>
      <c r="X3037" s="160">
        <v>0.2</v>
      </c>
      <c r="Y3037" s="164">
        <v>10500</v>
      </c>
      <c r="Z3037" s="177">
        <v>0.1</v>
      </c>
      <c r="AA3037" s="164">
        <v>10500</v>
      </c>
      <c r="AB3037" s="160">
        <v>0.1</v>
      </c>
      <c r="AC3037" s="164">
        <v>47250</v>
      </c>
      <c r="AD3037" s="180">
        <v>0.45</v>
      </c>
      <c r="AE3037" s="147">
        <v>36750</v>
      </c>
      <c r="AF3037" s="182"/>
      <c r="AG3037" s="114" t="e">
        <f>VLOOKUP(H:H,#REF!,2,0)</f>
        <v>#REF!</v>
      </c>
      <c r="AH3037" s="34" t="s">
        <v>93</v>
      </c>
    </row>
    <row r="3038" s="114" customFormat="1" ht="48" spans="1:34">
      <c r="A3038" s="37">
        <v>42</v>
      </c>
      <c r="B3038" s="37" t="s">
        <v>92</v>
      </c>
      <c r="C3038" s="37" t="s">
        <v>7901</v>
      </c>
      <c r="D3038" s="34" t="s">
        <v>93</v>
      </c>
      <c r="E3038" s="163" t="s">
        <v>7876</v>
      </c>
      <c r="F3038" s="163" t="s">
        <v>7524</v>
      </c>
      <c r="G3038" s="34" t="s">
        <v>7902</v>
      </c>
      <c r="H3038" s="166" t="s">
        <v>7974</v>
      </c>
      <c r="I3038" s="163" t="s">
        <v>7975</v>
      </c>
      <c r="J3038" s="163" t="s">
        <v>7975</v>
      </c>
      <c r="K3038" s="163" t="s">
        <v>7933</v>
      </c>
      <c r="L3038" s="163" t="s">
        <v>7933</v>
      </c>
      <c r="M3038" s="167">
        <v>45876</v>
      </c>
      <c r="N3038" s="167">
        <v>45877</v>
      </c>
      <c r="O3038" s="167">
        <v>46241</v>
      </c>
      <c r="P3038" s="163">
        <v>3080</v>
      </c>
      <c r="Q3038" s="174">
        <v>500</v>
      </c>
      <c r="R3038" s="175">
        <v>0.1</v>
      </c>
      <c r="S3038" s="176">
        <v>50</v>
      </c>
      <c r="T3038" s="164">
        <v>154000</v>
      </c>
      <c r="U3038" s="164">
        <v>53900</v>
      </c>
      <c r="V3038" s="164">
        <v>0.35</v>
      </c>
      <c r="W3038" s="164">
        <v>30800</v>
      </c>
      <c r="X3038" s="160">
        <v>0.2</v>
      </c>
      <c r="Y3038" s="164">
        <v>15400</v>
      </c>
      <c r="Z3038" s="177">
        <v>0.1</v>
      </c>
      <c r="AA3038" s="164">
        <v>15400</v>
      </c>
      <c r="AB3038" s="160">
        <v>0.1</v>
      </c>
      <c r="AC3038" s="164">
        <v>69300</v>
      </c>
      <c r="AD3038" s="180">
        <v>0.45</v>
      </c>
      <c r="AE3038" s="147">
        <v>53900</v>
      </c>
      <c r="AF3038" s="182"/>
      <c r="AG3038" s="114" t="e">
        <f>VLOOKUP(H:H,#REF!,2,0)</f>
        <v>#REF!</v>
      </c>
      <c r="AH3038" s="34" t="s">
        <v>93</v>
      </c>
    </row>
    <row r="3039" s="114" customFormat="1" ht="48" spans="1:34">
      <c r="A3039" s="37">
        <v>43</v>
      </c>
      <c r="B3039" s="37" t="s">
        <v>92</v>
      </c>
      <c r="C3039" s="37" t="s">
        <v>7901</v>
      </c>
      <c r="D3039" s="34" t="s">
        <v>93</v>
      </c>
      <c r="E3039" s="163" t="s">
        <v>7876</v>
      </c>
      <c r="F3039" s="163" t="s">
        <v>7524</v>
      </c>
      <c r="G3039" s="34" t="s">
        <v>7902</v>
      </c>
      <c r="H3039" s="166" t="s">
        <v>7976</v>
      </c>
      <c r="I3039" s="163" t="s">
        <v>7977</v>
      </c>
      <c r="J3039" s="163" t="s">
        <v>7977</v>
      </c>
      <c r="K3039" s="163" t="s">
        <v>7940</v>
      </c>
      <c r="L3039" s="163" t="s">
        <v>7940</v>
      </c>
      <c r="M3039" s="167">
        <v>45900</v>
      </c>
      <c r="N3039" s="167">
        <v>45901</v>
      </c>
      <c r="O3039" s="167" t="s">
        <v>5097</v>
      </c>
      <c r="P3039" s="163">
        <v>4860</v>
      </c>
      <c r="Q3039" s="174">
        <v>500</v>
      </c>
      <c r="R3039" s="175">
        <v>0.1</v>
      </c>
      <c r="S3039" s="176">
        <v>50</v>
      </c>
      <c r="T3039" s="164">
        <v>243000</v>
      </c>
      <c r="U3039" s="164">
        <v>85050</v>
      </c>
      <c r="V3039" s="164">
        <v>0.35</v>
      </c>
      <c r="W3039" s="164">
        <v>48600</v>
      </c>
      <c r="X3039" s="160">
        <v>0.2</v>
      </c>
      <c r="Y3039" s="164">
        <v>24300</v>
      </c>
      <c r="Z3039" s="177">
        <v>0.1</v>
      </c>
      <c r="AA3039" s="164">
        <v>24300</v>
      </c>
      <c r="AB3039" s="160">
        <v>0.1</v>
      </c>
      <c r="AC3039" s="164">
        <v>109350</v>
      </c>
      <c r="AD3039" s="180">
        <v>0.45</v>
      </c>
      <c r="AE3039" s="147">
        <v>85050</v>
      </c>
      <c r="AF3039" s="182"/>
      <c r="AG3039" s="114" t="e">
        <f>VLOOKUP(H:H,#REF!,2,0)</f>
        <v>#REF!</v>
      </c>
      <c r="AH3039" s="34" t="s">
        <v>93</v>
      </c>
    </row>
    <row r="3040" s="114" customFormat="1" ht="48" spans="1:34">
      <c r="A3040" s="37">
        <v>44</v>
      </c>
      <c r="B3040" s="37" t="s">
        <v>92</v>
      </c>
      <c r="C3040" s="37" t="s">
        <v>7901</v>
      </c>
      <c r="D3040" s="34" t="s">
        <v>93</v>
      </c>
      <c r="E3040" s="163" t="s">
        <v>7876</v>
      </c>
      <c r="F3040" s="163" t="s">
        <v>7524</v>
      </c>
      <c r="G3040" s="34" t="s">
        <v>7902</v>
      </c>
      <c r="H3040" s="166" t="s">
        <v>7978</v>
      </c>
      <c r="I3040" s="163" t="s">
        <v>7979</v>
      </c>
      <c r="J3040" s="163" t="s">
        <v>7979</v>
      </c>
      <c r="K3040" s="163" t="s">
        <v>7980</v>
      </c>
      <c r="L3040" s="163" t="s">
        <v>7980</v>
      </c>
      <c r="M3040" s="167">
        <v>45930</v>
      </c>
      <c r="N3040" s="167">
        <v>45931</v>
      </c>
      <c r="O3040" s="167">
        <v>46295</v>
      </c>
      <c r="P3040" s="163">
        <v>2560</v>
      </c>
      <c r="Q3040" s="174">
        <v>500</v>
      </c>
      <c r="R3040" s="175">
        <v>0.1</v>
      </c>
      <c r="S3040" s="176">
        <v>50</v>
      </c>
      <c r="T3040" s="164">
        <v>128000</v>
      </c>
      <c r="U3040" s="164">
        <v>44800</v>
      </c>
      <c r="V3040" s="164">
        <v>0.35</v>
      </c>
      <c r="W3040" s="164">
        <v>25600</v>
      </c>
      <c r="X3040" s="160">
        <v>0.2</v>
      </c>
      <c r="Y3040" s="164">
        <v>12800</v>
      </c>
      <c r="Z3040" s="177">
        <v>0.1</v>
      </c>
      <c r="AA3040" s="164">
        <v>12800</v>
      </c>
      <c r="AB3040" s="160">
        <v>0.1</v>
      </c>
      <c r="AC3040" s="164">
        <v>57600</v>
      </c>
      <c r="AD3040" s="180">
        <v>0.45</v>
      </c>
      <c r="AE3040" s="147">
        <v>44800</v>
      </c>
      <c r="AF3040" s="182"/>
      <c r="AG3040" s="114" t="e">
        <f>VLOOKUP(H:H,#REF!,2,0)</f>
        <v>#REF!</v>
      </c>
      <c r="AH3040" s="34" t="s">
        <v>93</v>
      </c>
    </row>
    <row r="3041" s="114" customFormat="1" ht="48" spans="1:34">
      <c r="A3041" s="37">
        <v>45</v>
      </c>
      <c r="B3041" s="37" t="s">
        <v>92</v>
      </c>
      <c r="C3041" s="37" t="s">
        <v>7901</v>
      </c>
      <c r="D3041" s="34" t="s">
        <v>93</v>
      </c>
      <c r="E3041" s="163" t="s">
        <v>7876</v>
      </c>
      <c r="F3041" s="163" t="s">
        <v>7524</v>
      </c>
      <c r="G3041" s="34" t="s">
        <v>7902</v>
      </c>
      <c r="H3041" s="166" t="s">
        <v>7981</v>
      </c>
      <c r="I3041" s="163" t="s">
        <v>7982</v>
      </c>
      <c r="J3041" s="163" t="s">
        <v>7982</v>
      </c>
      <c r="K3041" s="163" t="s">
        <v>7949</v>
      </c>
      <c r="L3041" s="163" t="s">
        <v>7949</v>
      </c>
      <c r="M3041" s="167">
        <v>45970</v>
      </c>
      <c r="N3041" s="167">
        <v>45971</v>
      </c>
      <c r="O3041" s="167">
        <v>46335</v>
      </c>
      <c r="P3041" s="163">
        <v>27000</v>
      </c>
      <c r="Q3041" s="174">
        <v>500</v>
      </c>
      <c r="R3041" s="175">
        <v>0.1</v>
      </c>
      <c r="S3041" s="176">
        <v>50</v>
      </c>
      <c r="T3041" s="164">
        <v>1350000</v>
      </c>
      <c r="U3041" s="164">
        <v>472500</v>
      </c>
      <c r="V3041" s="164">
        <v>0.35</v>
      </c>
      <c r="W3041" s="164">
        <v>270000</v>
      </c>
      <c r="X3041" s="160">
        <v>0.2</v>
      </c>
      <c r="Y3041" s="164">
        <v>135000</v>
      </c>
      <c r="Z3041" s="177">
        <v>0.1</v>
      </c>
      <c r="AA3041" s="164">
        <v>135000</v>
      </c>
      <c r="AB3041" s="160">
        <v>0.1</v>
      </c>
      <c r="AC3041" s="164">
        <v>607500</v>
      </c>
      <c r="AD3041" s="180">
        <v>0.45</v>
      </c>
      <c r="AE3041" s="147">
        <v>472500</v>
      </c>
      <c r="AF3041" s="182"/>
      <c r="AG3041" s="114" t="e">
        <f>VLOOKUP(H:H,#REF!,2,0)</f>
        <v>#REF!</v>
      </c>
      <c r="AH3041" s="34" t="s">
        <v>93</v>
      </c>
    </row>
    <row r="3042" s="114" customFormat="1" ht="36" spans="1:34">
      <c r="A3042" s="37">
        <v>46</v>
      </c>
      <c r="B3042" s="37" t="s">
        <v>92</v>
      </c>
      <c r="C3042" s="37" t="s">
        <v>7983</v>
      </c>
      <c r="D3042" s="34" t="s">
        <v>93</v>
      </c>
      <c r="E3042" s="163" t="s">
        <v>7524</v>
      </c>
      <c r="F3042" s="163" t="s">
        <v>96</v>
      </c>
      <c r="G3042" s="34" t="s">
        <v>114</v>
      </c>
      <c r="H3042" s="166" t="s">
        <v>7984</v>
      </c>
      <c r="I3042" s="163" t="s">
        <v>7985</v>
      </c>
      <c r="J3042" s="163" t="s">
        <v>7985</v>
      </c>
      <c r="K3042" s="163" t="s">
        <v>7986</v>
      </c>
      <c r="L3042" s="163" t="s">
        <v>7986</v>
      </c>
      <c r="M3042" s="251">
        <v>45683</v>
      </c>
      <c r="N3042" s="251" t="s">
        <v>7987</v>
      </c>
      <c r="O3042" s="251" t="s">
        <v>7988</v>
      </c>
      <c r="P3042" s="163">
        <v>4718</v>
      </c>
      <c r="Q3042" s="174">
        <v>500</v>
      </c>
      <c r="R3042" s="175">
        <v>0.1</v>
      </c>
      <c r="S3042" s="176">
        <v>50</v>
      </c>
      <c r="T3042" s="164">
        <v>235900</v>
      </c>
      <c r="U3042" s="164">
        <v>82565</v>
      </c>
      <c r="V3042" s="164">
        <v>0.35</v>
      </c>
      <c r="W3042" s="164">
        <v>47180</v>
      </c>
      <c r="X3042" s="164">
        <v>0.2</v>
      </c>
      <c r="Y3042" s="164">
        <v>23590</v>
      </c>
      <c r="Z3042" s="272">
        <v>0.1</v>
      </c>
      <c r="AA3042" s="164">
        <v>23590</v>
      </c>
      <c r="AB3042" s="164">
        <v>0.1</v>
      </c>
      <c r="AC3042" s="164">
        <v>106155</v>
      </c>
      <c r="AD3042" s="273">
        <v>0.45</v>
      </c>
      <c r="AE3042" s="147">
        <v>82565</v>
      </c>
      <c r="AF3042" s="182"/>
      <c r="AG3042" s="114" t="e">
        <f>VLOOKUP(H:H,#REF!,2,0)</f>
        <v>#REF!</v>
      </c>
      <c r="AH3042" s="34" t="s">
        <v>93</v>
      </c>
    </row>
    <row r="3043" s="114" customFormat="1" ht="36" spans="1:34">
      <c r="A3043" s="37">
        <v>47</v>
      </c>
      <c r="B3043" s="37" t="s">
        <v>92</v>
      </c>
      <c r="C3043" s="37" t="s">
        <v>7983</v>
      </c>
      <c r="D3043" s="34" t="s">
        <v>93</v>
      </c>
      <c r="E3043" s="163" t="s">
        <v>7524</v>
      </c>
      <c r="F3043" s="163" t="s">
        <v>96</v>
      </c>
      <c r="G3043" s="34" t="s">
        <v>114</v>
      </c>
      <c r="H3043" s="166" t="s">
        <v>7989</v>
      </c>
      <c r="I3043" s="163" t="s">
        <v>7990</v>
      </c>
      <c r="J3043" s="163" t="s">
        <v>7990</v>
      </c>
      <c r="K3043" s="163" t="s">
        <v>7986</v>
      </c>
      <c r="L3043" s="163" t="s">
        <v>7986</v>
      </c>
      <c r="M3043" s="251">
        <v>45683</v>
      </c>
      <c r="N3043" s="251" t="s">
        <v>7987</v>
      </c>
      <c r="O3043" s="251" t="s">
        <v>7988</v>
      </c>
      <c r="P3043" s="163">
        <v>3956</v>
      </c>
      <c r="Q3043" s="174">
        <v>500</v>
      </c>
      <c r="R3043" s="175">
        <v>0.1</v>
      </c>
      <c r="S3043" s="176">
        <v>50</v>
      </c>
      <c r="T3043" s="164">
        <v>197800</v>
      </c>
      <c r="U3043" s="164">
        <v>69230</v>
      </c>
      <c r="V3043" s="164">
        <v>0.35</v>
      </c>
      <c r="W3043" s="164">
        <v>39560</v>
      </c>
      <c r="X3043" s="164">
        <v>0.2</v>
      </c>
      <c r="Y3043" s="164">
        <v>19780</v>
      </c>
      <c r="Z3043" s="272">
        <v>0.1</v>
      </c>
      <c r="AA3043" s="164">
        <v>19780</v>
      </c>
      <c r="AB3043" s="164">
        <v>0.1</v>
      </c>
      <c r="AC3043" s="164">
        <v>89010</v>
      </c>
      <c r="AD3043" s="273">
        <v>0.45</v>
      </c>
      <c r="AE3043" s="147">
        <v>69230</v>
      </c>
      <c r="AF3043" s="182"/>
      <c r="AG3043" s="114" t="e">
        <f>VLOOKUP(H:H,#REF!,2,0)</f>
        <v>#REF!</v>
      </c>
      <c r="AH3043" s="34" t="s">
        <v>93</v>
      </c>
    </row>
    <row r="3044" s="114" customFormat="1" ht="36" spans="1:34">
      <c r="A3044" s="37">
        <v>48</v>
      </c>
      <c r="B3044" s="37" t="s">
        <v>92</v>
      </c>
      <c r="C3044" s="37" t="s">
        <v>7983</v>
      </c>
      <c r="D3044" s="34" t="s">
        <v>93</v>
      </c>
      <c r="E3044" s="163" t="s">
        <v>7524</v>
      </c>
      <c r="F3044" s="163" t="s">
        <v>96</v>
      </c>
      <c r="G3044" s="34" t="s">
        <v>114</v>
      </c>
      <c r="H3044" s="166" t="s">
        <v>7991</v>
      </c>
      <c r="I3044" s="163" t="s">
        <v>7992</v>
      </c>
      <c r="J3044" s="163" t="s">
        <v>7992</v>
      </c>
      <c r="K3044" s="163" t="s">
        <v>7986</v>
      </c>
      <c r="L3044" s="163" t="s">
        <v>7986</v>
      </c>
      <c r="M3044" s="251">
        <v>45683</v>
      </c>
      <c r="N3044" s="251" t="s">
        <v>7987</v>
      </c>
      <c r="O3044" s="251" t="s">
        <v>7988</v>
      </c>
      <c r="P3044" s="163">
        <v>4150</v>
      </c>
      <c r="Q3044" s="174">
        <v>500</v>
      </c>
      <c r="R3044" s="175">
        <v>0.1</v>
      </c>
      <c r="S3044" s="176">
        <v>50</v>
      </c>
      <c r="T3044" s="164">
        <v>207500</v>
      </c>
      <c r="U3044" s="164">
        <v>72625</v>
      </c>
      <c r="V3044" s="164">
        <v>0.35</v>
      </c>
      <c r="W3044" s="164">
        <v>41500</v>
      </c>
      <c r="X3044" s="164">
        <v>0.2</v>
      </c>
      <c r="Y3044" s="164">
        <v>20750</v>
      </c>
      <c r="Z3044" s="272">
        <v>0.1</v>
      </c>
      <c r="AA3044" s="164">
        <v>20750</v>
      </c>
      <c r="AB3044" s="164">
        <v>0.1</v>
      </c>
      <c r="AC3044" s="164">
        <v>93375</v>
      </c>
      <c r="AD3044" s="273">
        <v>0.45</v>
      </c>
      <c r="AE3044" s="147">
        <v>72625</v>
      </c>
      <c r="AF3044" s="182"/>
      <c r="AG3044" s="114" t="e">
        <f>VLOOKUP(H:H,#REF!,2,0)</f>
        <v>#REF!</v>
      </c>
      <c r="AH3044" s="34" t="s">
        <v>93</v>
      </c>
    </row>
    <row r="3045" s="114" customFormat="1" ht="36" spans="1:34">
      <c r="A3045" s="37">
        <v>49</v>
      </c>
      <c r="B3045" s="37" t="s">
        <v>92</v>
      </c>
      <c r="C3045" s="37" t="s">
        <v>7983</v>
      </c>
      <c r="D3045" s="34" t="s">
        <v>93</v>
      </c>
      <c r="E3045" s="163" t="s">
        <v>7524</v>
      </c>
      <c r="F3045" s="163" t="s">
        <v>96</v>
      </c>
      <c r="G3045" s="34" t="s">
        <v>114</v>
      </c>
      <c r="H3045" s="166" t="s">
        <v>7993</v>
      </c>
      <c r="I3045" s="163" t="s">
        <v>7994</v>
      </c>
      <c r="J3045" s="163" t="s">
        <v>7994</v>
      </c>
      <c r="K3045" s="163" t="s">
        <v>7986</v>
      </c>
      <c r="L3045" s="163" t="s">
        <v>7986</v>
      </c>
      <c r="M3045" s="251">
        <v>45683</v>
      </c>
      <c r="N3045" s="251" t="s">
        <v>7987</v>
      </c>
      <c r="O3045" s="251" t="s">
        <v>7988</v>
      </c>
      <c r="P3045" s="163">
        <v>4680</v>
      </c>
      <c r="Q3045" s="174">
        <v>500</v>
      </c>
      <c r="R3045" s="175">
        <v>0.1</v>
      </c>
      <c r="S3045" s="176">
        <v>50</v>
      </c>
      <c r="T3045" s="164">
        <v>234000</v>
      </c>
      <c r="U3045" s="164">
        <v>81900</v>
      </c>
      <c r="V3045" s="164">
        <v>0.35</v>
      </c>
      <c r="W3045" s="164">
        <v>46800</v>
      </c>
      <c r="X3045" s="164">
        <v>0.2</v>
      </c>
      <c r="Y3045" s="164">
        <v>23400</v>
      </c>
      <c r="Z3045" s="272">
        <v>0.1</v>
      </c>
      <c r="AA3045" s="164">
        <v>23400</v>
      </c>
      <c r="AB3045" s="164">
        <v>0.1</v>
      </c>
      <c r="AC3045" s="164">
        <v>105300</v>
      </c>
      <c r="AD3045" s="273">
        <v>0.45</v>
      </c>
      <c r="AE3045" s="147">
        <v>81900</v>
      </c>
      <c r="AF3045" s="182"/>
      <c r="AG3045" s="114" t="e">
        <f>VLOOKUP(H:H,#REF!,2,0)</f>
        <v>#REF!</v>
      </c>
      <c r="AH3045" s="34" t="s">
        <v>93</v>
      </c>
    </row>
    <row r="3046" s="114" customFormat="1" ht="36" spans="1:34">
      <c r="A3046" s="37">
        <v>50</v>
      </c>
      <c r="B3046" s="37" t="s">
        <v>92</v>
      </c>
      <c r="C3046" s="37" t="s">
        <v>7983</v>
      </c>
      <c r="D3046" s="34" t="s">
        <v>93</v>
      </c>
      <c r="E3046" s="163" t="s">
        <v>7524</v>
      </c>
      <c r="F3046" s="163" t="s">
        <v>96</v>
      </c>
      <c r="G3046" s="34" t="s">
        <v>114</v>
      </c>
      <c r="H3046" s="166" t="s">
        <v>7995</v>
      </c>
      <c r="I3046" s="163" t="s">
        <v>7996</v>
      </c>
      <c r="J3046" s="163" t="s">
        <v>7996</v>
      </c>
      <c r="K3046" s="163" t="s">
        <v>7997</v>
      </c>
      <c r="L3046" s="163" t="s">
        <v>7997</v>
      </c>
      <c r="M3046" s="251">
        <v>45683</v>
      </c>
      <c r="N3046" s="251" t="s">
        <v>7998</v>
      </c>
      <c r="O3046" s="251" t="s">
        <v>7999</v>
      </c>
      <c r="P3046" s="163">
        <v>1860</v>
      </c>
      <c r="Q3046" s="174">
        <v>500</v>
      </c>
      <c r="R3046" s="175">
        <v>0.1</v>
      </c>
      <c r="S3046" s="176">
        <v>50</v>
      </c>
      <c r="T3046" s="164">
        <v>93000</v>
      </c>
      <c r="U3046" s="164">
        <v>32550</v>
      </c>
      <c r="V3046" s="164">
        <v>0.35</v>
      </c>
      <c r="W3046" s="164">
        <v>18600</v>
      </c>
      <c r="X3046" s="164">
        <v>0.2</v>
      </c>
      <c r="Y3046" s="164">
        <v>9300</v>
      </c>
      <c r="Z3046" s="272">
        <v>0.1</v>
      </c>
      <c r="AA3046" s="164">
        <v>9300</v>
      </c>
      <c r="AB3046" s="164">
        <v>0.1</v>
      </c>
      <c r="AC3046" s="164">
        <v>41850</v>
      </c>
      <c r="AD3046" s="273">
        <v>0.45</v>
      </c>
      <c r="AE3046" s="147">
        <v>32550</v>
      </c>
      <c r="AF3046" s="182"/>
      <c r="AG3046" s="114" t="e">
        <f>VLOOKUP(H:H,#REF!,2,0)</f>
        <v>#REF!</v>
      </c>
      <c r="AH3046" s="34" t="s">
        <v>93</v>
      </c>
    </row>
    <row r="3047" s="114" customFormat="1" ht="48" spans="1:34">
      <c r="A3047" s="37">
        <v>51</v>
      </c>
      <c r="B3047" s="37" t="s">
        <v>92</v>
      </c>
      <c r="C3047" s="37" t="s">
        <v>7983</v>
      </c>
      <c r="D3047" s="34" t="s">
        <v>93</v>
      </c>
      <c r="E3047" s="163" t="s">
        <v>7524</v>
      </c>
      <c r="F3047" s="163" t="s">
        <v>96</v>
      </c>
      <c r="G3047" s="34" t="s">
        <v>114</v>
      </c>
      <c r="H3047" s="166" t="s">
        <v>8000</v>
      </c>
      <c r="I3047" s="163" t="s">
        <v>8001</v>
      </c>
      <c r="J3047" s="163" t="s">
        <v>8001</v>
      </c>
      <c r="K3047" s="163" t="s">
        <v>8002</v>
      </c>
      <c r="L3047" s="163" t="s">
        <v>8002</v>
      </c>
      <c r="M3047" s="251">
        <v>45683</v>
      </c>
      <c r="N3047" s="251" t="s">
        <v>8003</v>
      </c>
      <c r="O3047" s="251" t="s">
        <v>8004</v>
      </c>
      <c r="P3047" s="163">
        <v>2650</v>
      </c>
      <c r="Q3047" s="174">
        <v>500</v>
      </c>
      <c r="R3047" s="175">
        <v>0.1</v>
      </c>
      <c r="S3047" s="176">
        <v>50</v>
      </c>
      <c r="T3047" s="164">
        <v>132500</v>
      </c>
      <c r="U3047" s="164">
        <v>46375</v>
      </c>
      <c r="V3047" s="164">
        <v>0.35</v>
      </c>
      <c r="W3047" s="164">
        <v>26500</v>
      </c>
      <c r="X3047" s="164">
        <v>0.2</v>
      </c>
      <c r="Y3047" s="164">
        <v>13250</v>
      </c>
      <c r="Z3047" s="272">
        <v>0.1</v>
      </c>
      <c r="AA3047" s="164">
        <v>13250</v>
      </c>
      <c r="AB3047" s="164">
        <v>0.1</v>
      </c>
      <c r="AC3047" s="164">
        <v>59625</v>
      </c>
      <c r="AD3047" s="273">
        <v>0.45</v>
      </c>
      <c r="AE3047" s="147">
        <v>46375</v>
      </c>
      <c r="AF3047" s="182"/>
      <c r="AG3047" s="114" t="e">
        <f>VLOOKUP(H:H,#REF!,2,0)</f>
        <v>#REF!</v>
      </c>
      <c r="AH3047" s="34" t="s">
        <v>93</v>
      </c>
    </row>
    <row r="3048" s="114" customFormat="1" ht="48" spans="1:34">
      <c r="A3048" s="37">
        <v>52</v>
      </c>
      <c r="B3048" s="37" t="s">
        <v>92</v>
      </c>
      <c r="C3048" s="37" t="s">
        <v>7983</v>
      </c>
      <c r="D3048" s="34" t="s">
        <v>93</v>
      </c>
      <c r="E3048" s="163" t="s">
        <v>7524</v>
      </c>
      <c r="F3048" s="163" t="s">
        <v>96</v>
      </c>
      <c r="G3048" s="34" t="s">
        <v>114</v>
      </c>
      <c r="H3048" s="166" t="s">
        <v>8005</v>
      </c>
      <c r="I3048" s="163" t="s">
        <v>8006</v>
      </c>
      <c r="J3048" s="163" t="s">
        <v>8006</v>
      </c>
      <c r="K3048" s="163" t="s">
        <v>8002</v>
      </c>
      <c r="L3048" s="163" t="s">
        <v>8002</v>
      </c>
      <c r="M3048" s="251">
        <v>45683</v>
      </c>
      <c r="N3048" s="251" t="s">
        <v>8003</v>
      </c>
      <c r="O3048" s="251" t="s">
        <v>8004</v>
      </c>
      <c r="P3048" s="163">
        <v>4530</v>
      </c>
      <c r="Q3048" s="174">
        <v>500</v>
      </c>
      <c r="R3048" s="175">
        <v>0.1</v>
      </c>
      <c r="S3048" s="176">
        <v>50</v>
      </c>
      <c r="T3048" s="164">
        <v>226500</v>
      </c>
      <c r="U3048" s="164">
        <v>79275</v>
      </c>
      <c r="V3048" s="164">
        <v>0.35</v>
      </c>
      <c r="W3048" s="164">
        <v>45300</v>
      </c>
      <c r="X3048" s="164">
        <v>0.2</v>
      </c>
      <c r="Y3048" s="164">
        <v>22650</v>
      </c>
      <c r="Z3048" s="272">
        <v>0.1</v>
      </c>
      <c r="AA3048" s="164">
        <v>22650</v>
      </c>
      <c r="AB3048" s="164">
        <v>0.1</v>
      </c>
      <c r="AC3048" s="164">
        <v>101925</v>
      </c>
      <c r="AD3048" s="273">
        <v>0.45</v>
      </c>
      <c r="AE3048" s="147">
        <v>79275</v>
      </c>
      <c r="AF3048" s="182"/>
      <c r="AG3048" s="114" t="e">
        <f>VLOOKUP(H:H,#REF!,2,0)</f>
        <v>#REF!</v>
      </c>
      <c r="AH3048" s="34" t="s">
        <v>93</v>
      </c>
    </row>
    <row r="3049" s="114" customFormat="1" ht="36" spans="1:34">
      <c r="A3049" s="37">
        <v>53</v>
      </c>
      <c r="B3049" s="37" t="s">
        <v>92</v>
      </c>
      <c r="C3049" s="37" t="s">
        <v>7983</v>
      </c>
      <c r="D3049" s="34" t="s">
        <v>93</v>
      </c>
      <c r="E3049" s="163" t="s">
        <v>7524</v>
      </c>
      <c r="F3049" s="163" t="s">
        <v>96</v>
      </c>
      <c r="G3049" s="34" t="s">
        <v>114</v>
      </c>
      <c r="H3049" s="166" t="s">
        <v>8007</v>
      </c>
      <c r="I3049" s="163" t="s">
        <v>8008</v>
      </c>
      <c r="J3049" s="163" t="s">
        <v>8008</v>
      </c>
      <c r="K3049" s="163" t="s">
        <v>7986</v>
      </c>
      <c r="L3049" s="163" t="s">
        <v>7986</v>
      </c>
      <c r="M3049" s="251">
        <v>45683</v>
      </c>
      <c r="N3049" s="251" t="s">
        <v>7987</v>
      </c>
      <c r="O3049" s="251" t="s">
        <v>7988</v>
      </c>
      <c r="P3049" s="163">
        <v>4828</v>
      </c>
      <c r="Q3049" s="174">
        <v>500</v>
      </c>
      <c r="R3049" s="175">
        <v>0.1</v>
      </c>
      <c r="S3049" s="176">
        <v>50</v>
      </c>
      <c r="T3049" s="164">
        <v>241400</v>
      </c>
      <c r="U3049" s="164">
        <v>84490</v>
      </c>
      <c r="V3049" s="164">
        <v>0.35</v>
      </c>
      <c r="W3049" s="164">
        <v>48280</v>
      </c>
      <c r="X3049" s="164">
        <v>0.2</v>
      </c>
      <c r="Y3049" s="164">
        <v>24140</v>
      </c>
      <c r="Z3049" s="272">
        <v>0.1</v>
      </c>
      <c r="AA3049" s="164">
        <v>24140</v>
      </c>
      <c r="AB3049" s="164">
        <v>0.1</v>
      </c>
      <c r="AC3049" s="164">
        <v>108630</v>
      </c>
      <c r="AD3049" s="273">
        <v>0.45</v>
      </c>
      <c r="AE3049" s="147">
        <v>84490</v>
      </c>
      <c r="AF3049" s="182"/>
      <c r="AG3049" s="114" t="e">
        <f>VLOOKUP(H:H,#REF!,2,0)</f>
        <v>#REF!</v>
      </c>
      <c r="AH3049" s="34" t="s">
        <v>93</v>
      </c>
    </row>
    <row r="3050" s="114" customFormat="1" ht="36" spans="1:34">
      <c r="A3050" s="37">
        <v>54</v>
      </c>
      <c r="B3050" s="37" t="s">
        <v>92</v>
      </c>
      <c r="C3050" s="37" t="s">
        <v>7983</v>
      </c>
      <c r="D3050" s="34" t="s">
        <v>93</v>
      </c>
      <c r="E3050" s="163" t="s">
        <v>7524</v>
      </c>
      <c r="F3050" s="163" t="s">
        <v>96</v>
      </c>
      <c r="G3050" s="34" t="s">
        <v>114</v>
      </c>
      <c r="H3050" s="166" t="s">
        <v>8009</v>
      </c>
      <c r="I3050" s="163" t="s">
        <v>8010</v>
      </c>
      <c r="J3050" s="163" t="s">
        <v>8010</v>
      </c>
      <c r="K3050" s="163" t="s">
        <v>7986</v>
      </c>
      <c r="L3050" s="163" t="s">
        <v>7986</v>
      </c>
      <c r="M3050" s="251">
        <v>45683</v>
      </c>
      <c r="N3050" s="251" t="s">
        <v>7987</v>
      </c>
      <c r="O3050" s="251" t="s">
        <v>7988</v>
      </c>
      <c r="P3050" s="163">
        <v>4742</v>
      </c>
      <c r="Q3050" s="174">
        <v>500</v>
      </c>
      <c r="R3050" s="175">
        <v>0.1</v>
      </c>
      <c r="S3050" s="176">
        <v>50</v>
      </c>
      <c r="T3050" s="164">
        <v>237100</v>
      </c>
      <c r="U3050" s="164">
        <v>82985</v>
      </c>
      <c r="V3050" s="164">
        <v>0.35</v>
      </c>
      <c r="W3050" s="164">
        <v>47420</v>
      </c>
      <c r="X3050" s="164">
        <v>0.2</v>
      </c>
      <c r="Y3050" s="164">
        <v>23710</v>
      </c>
      <c r="Z3050" s="272">
        <v>0.1</v>
      </c>
      <c r="AA3050" s="164">
        <v>23710</v>
      </c>
      <c r="AB3050" s="164">
        <v>0.1</v>
      </c>
      <c r="AC3050" s="164">
        <v>106695</v>
      </c>
      <c r="AD3050" s="273">
        <v>0.45</v>
      </c>
      <c r="AE3050" s="147">
        <v>82985</v>
      </c>
      <c r="AF3050" s="182"/>
      <c r="AG3050" s="114" t="e">
        <f>VLOOKUP(H:H,#REF!,2,0)</f>
        <v>#REF!</v>
      </c>
      <c r="AH3050" s="34" t="s">
        <v>93</v>
      </c>
    </row>
    <row r="3051" s="114" customFormat="1" ht="36" spans="1:34">
      <c r="A3051" s="37">
        <v>55</v>
      </c>
      <c r="B3051" s="37" t="s">
        <v>92</v>
      </c>
      <c r="C3051" s="37" t="s">
        <v>7983</v>
      </c>
      <c r="D3051" s="34" t="s">
        <v>93</v>
      </c>
      <c r="E3051" s="163" t="s">
        <v>7524</v>
      </c>
      <c r="F3051" s="163" t="s">
        <v>96</v>
      </c>
      <c r="G3051" s="34" t="s">
        <v>114</v>
      </c>
      <c r="H3051" s="166" t="s">
        <v>8011</v>
      </c>
      <c r="I3051" s="163" t="s">
        <v>8012</v>
      </c>
      <c r="J3051" s="163" t="s">
        <v>8012</v>
      </c>
      <c r="K3051" s="163" t="s">
        <v>7986</v>
      </c>
      <c r="L3051" s="163" t="s">
        <v>7986</v>
      </c>
      <c r="M3051" s="251">
        <v>45683</v>
      </c>
      <c r="N3051" s="251" t="s">
        <v>7987</v>
      </c>
      <c r="O3051" s="251" t="s">
        <v>7988</v>
      </c>
      <c r="P3051" s="163">
        <v>4684</v>
      </c>
      <c r="Q3051" s="174">
        <v>500</v>
      </c>
      <c r="R3051" s="175">
        <v>0.1</v>
      </c>
      <c r="S3051" s="176">
        <v>50</v>
      </c>
      <c r="T3051" s="164">
        <v>234200</v>
      </c>
      <c r="U3051" s="164">
        <v>81970</v>
      </c>
      <c r="V3051" s="164">
        <v>0.35</v>
      </c>
      <c r="W3051" s="164">
        <v>46840</v>
      </c>
      <c r="X3051" s="164">
        <v>0.2</v>
      </c>
      <c r="Y3051" s="164">
        <v>23420</v>
      </c>
      <c r="Z3051" s="272">
        <v>0.1</v>
      </c>
      <c r="AA3051" s="164">
        <v>23420</v>
      </c>
      <c r="AB3051" s="164">
        <v>0.1</v>
      </c>
      <c r="AC3051" s="164">
        <v>105390</v>
      </c>
      <c r="AD3051" s="273">
        <v>0.45</v>
      </c>
      <c r="AE3051" s="147">
        <v>81970</v>
      </c>
      <c r="AF3051" s="182"/>
      <c r="AG3051" s="114" t="e">
        <f>VLOOKUP(H:H,#REF!,2,0)</f>
        <v>#REF!</v>
      </c>
      <c r="AH3051" s="34" t="s">
        <v>93</v>
      </c>
    </row>
    <row r="3052" s="114" customFormat="1" ht="36" spans="1:34">
      <c r="A3052" s="37">
        <v>56</v>
      </c>
      <c r="B3052" s="37" t="s">
        <v>92</v>
      </c>
      <c r="C3052" s="37" t="s">
        <v>7983</v>
      </c>
      <c r="D3052" s="34" t="s">
        <v>93</v>
      </c>
      <c r="E3052" s="163" t="s">
        <v>7524</v>
      </c>
      <c r="F3052" s="163" t="s">
        <v>96</v>
      </c>
      <c r="G3052" s="34" t="s">
        <v>114</v>
      </c>
      <c r="H3052" s="166" t="s">
        <v>8013</v>
      </c>
      <c r="I3052" s="163" t="s">
        <v>8014</v>
      </c>
      <c r="J3052" s="163" t="s">
        <v>8014</v>
      </c>
      <c r="K3052" s="163" t="s">
        <v>7997</v>
      </c>
      <c r="L3052" s="163" t="s">
        <v>7997</v>
      </c>
      <c r="M3052" s="251">
        <v>45683</v>
      </c>
      <c r="N3052" s="251" t="s">
        <v>7998</v>
      </c>
      <c r="O3052" s="251" t="s">
        <v>7999</v>
      </c>
      <c r="P3052" s="163">
        <v>5662</v>
      </c>
      <c r="Q3052" s="174">
        <v>500</v>
      </c>
      <c r="R3052" s="175">
        <v>0.1</v>
      </c>
      <c r="S3052" s="176">
        <v>50</v>
      </c>
      <c r="T3052" s="164">
        <v>283100</v>
      </c>
      <c r="U3052" s="164">
        <v>99085</v>
      </c>
      <c r="V3052" s="164">
        <v>0.35</v>
      </c>
      <c r="W3052" s="164">
        <v>56620</v>
      </c>
      <c r="X3052" s="164">
        <v>0.2</v>
      </c>
      <c r="Y3052" s="164">
        <v>28310</v>
      </c>
      <c r="Z3052" s="272">
        <v>0.1</v>
      </c>
      <c r="AA3052" s="164">
        <v>28310</v>
      </c>
      <c r="AB3052" s="164">
        <v>0.1</v>
      </c>
      <c r="AC3052" s="164">
        <v>127395</v>
      </c>
      <c r="AD3052" s="273">
        <v>0.45</v>
      </c>
      <c r="AE3052" s="147">
        <v>99085</v>
      </c>
      <c r="AF3052" s="182"/>
      <c r="AG3052" s="114" t="e">
        <f>VLOOKUP(H:H,#REF!,2,0)</f>
        <v>#REF!</v>
      </c>
      <c r="AH3052" s="34" t="s">
        <v>93</v>
      </c>
    </row>
    <row r="3053" s="114" customFormat="1" ht="36" spans="1:34">
      <c r="A3053" s="37">
        <v>57</v>
      </c>
      <c r="B3053" s="37" t="s">
        <v>92</v>
      </c>
      <c r="C3053" s="37" t="s">
        <v>7983</v>
      </c>
      <c r="D3053" s="34" t="s">
        <v>93</v>
      </c>
      <c r="E3053" s="163" t="s">
        <v>7524</v>
      </c>
      <c r="F3053" s="163" t="s">
        <v>96</v>
      </c>
      <c r="G3053" s="34" t="s">
        <v>114</v>
      </c>
      <c r="H3053" s="166" t="s">
        <v>8015</v>
      </c>
      <c r="I3053" s="163" t="s">
        <v>8016</v>
      </c>
      <c r="J3053" s="163" t="s">
        <v>8016</v>
      </c>
      <c r="K3053" s="163" t="s">
        <v>7986</v>
      </c>
      <c r="L3053" s="163" t="s">
        <v>7986</v>
      </c>
      <c r="M3053" s="251">
        <v>45683</v>
      </c>
      <c r="N3053" s="251" t="s">
        <v>7987</v>
      </c>
      <c r="O3053" s="251" t="s">
        <v>7988</v>
      </c>
      <c r="P3053" s="163">
        <v>4722</v>
      </c>
      <c r="Q3053" s="174">
        <v>500</v>
      </c>
      <c r="R3053" s="175">
        <v>0.1</v>
      </c>
      <c r="S3053" s="176">
        <v>50</v>
      </c>
      <c r="T3053" s="164">
        <v>236100</v>
      </c>
      <c r="U3053" s="164">
        <v>82635</v>
      </c>
      <c r="V3053" s="164">
        <v>0.35</v>
      </c>
      <c r="W3053" s="164">
        <v>47220</v>
      </c>
      <c r="X3053" s="164">
        <v>0.2</v>
      </c>
      <c r="Y3053" s="164">
        <v>23610</v>
      </c>
      <c r="Z3053" s="272">
        <v>0.1</v>
      </c>
      <c r="AA3053" s="164">
        <v>23610</v>
      </c>
      <c r="AB3053" s="164">
        <v>0.1</v>
      </c>
      <c r="AC3053" s="164">
        <v>106245</v>
      </c>
      <c r="AD3053" s="273">
        <v>0.45</v>
      </c>
      <c r="AE3053" s="147">
        <v>82635</v>
      </c>
      <c r="AF3053" s="182"/>
      <c r="AG3053" s="114" t="e">
        <f>VLOOKUP(H:H,#REF!,2,0)</f>
        <v>#REF!</v>
      </c>
      <c r="AH3053" s="34" t="s">
        <v>93</v>
      </c>
    </row>
    <row r="3054" s="114" customFormat="1" ht="36" spans="1:34">
      <c r="A3054" s="37">
        <v>58</v>
      </c>
      <c r="B3054" s="37" t="s">
        <v>92</v>
      </c>
      <c r="C3054" s="37" t="s">
        <v>7983</v>
      </c>
      <c r="D3054" s="34" t="s">
        <v>93</v>
      </c>
      <c r="E3054" s="163" t="s">
        <v>7524</v>
      </c>
      <c r="F3054" s="163" t="s">
        <v>96</v>
      </c>
      <c r="G3054" s="34" t="s">
        <v>114</v>
      </c>
      <c r="H3054" s="166" t="s">
        <v>8017</v>
      </c>
      <c r="I3054" s="163" t="s">
        <v>8018</v>
      </c>
      <c r="J3054" s="163" t="s">
        <v>8018</v>
      </c>
      <c r="K3054" s="163" t="s">
        <v>7986</v>
      </c>
      <c r="L3054" s="163" t="s">
        <v>7986</v>
      </c>
      <c r="M3054" s="251">
        <v>45683</v>
      </c>
      <c r="N3054" s="251" t="s">
        <v>7987</v>
      </c>
      <c r="O3054" s="251" t="s">
        <v>7988</v>
      </c>
      <c r="P3054" s="163">
        <v>4690</v>
      </c>
      <c r="Q3054" s="174">
        <v>500</v>
      </c>
      <c r="R3054" s="175">
        <v>0.1</v>
      </c>
      <c r="S3054" s="176">
        <v>50</v>
      </c>
      <c r="T3054" s="164">
        <v>234500</v>
      </c>
      <c r="U3054" s="164">
        <v>82075</v>
      </c>
      <c r="V3054" s="164">
        <v>0.35</v>
      </c>
      <c r="W3054" s="164">
        <v>46900</v>
      </c>
      <c r="X3054" s="164">
        <v>0.2</v>
      </c>
      <c r="Y3054" s="164">
        <v>23450</v>
      </c>
      <c r="Z3054" s="272">
        <v>0.1</v>
      </c>
      <c r="AA3054" s="164">
        <v>23450</v>
      </c>
      <c r="AB3054" s="164">
        <v>0.1</v>
      </c>
      <c r="AC3054" s="164">
        <v>105525</v>
      </c>
      <c r="AD3054" s="273">
        <v>0.45</v>
      </c>
      <c r="AE3054" s="147">
        <v>82075</v>
      </c>
      <c r="AF3054" s="182"/>
      <c r="AG3054" s="114" t="e">
        <f>VLOOKUP(H:H,#REF!,2,0)</f>
        <v>#REF!</v>
      </c>
      <c r="AH3054" s="34" t="s">
        <v>93</v>
      </c>
    </row>
    <row r="3055" s="114" customFormat="1" ht="48" spans="1:34">
      <c r="A3055" s="37">
        <v>59</v>
      </c>
      <c r="B3055" s="37" t="s">
        <v>92</v>
      </c>
      <c r="C3055" s="37" t="s">
        <v>7983</v>
      </c>
      <c r="D3055" s="34" t="s">
        <v>93</v>
      </c>
      <c r="E3055" s="163" t="s">
        <v>7524</v>
      </c>
      <c r="F3055" s="163" t="s">
        <v>96</v>
      </c>
      <c r="G3055" s="34" t="s">
        <v>114</v>
      </c>
      <c r="H3055" s="166" t="s">
        <v>8019</v>
      </c>
      <c r="I3055" s="163" t="s">
        <v>8020</v>
      </c>
      <c r="J3055" s="163" t="s">
        <v>8020</v>
      </c>
      <c r="K3055" s="163" t="s">
        <v>8021</v>
      </c>
      <c r="L3055" s="163" t="s">
        <v>8021</v>
      </c>
      <c r="M3055" s="251">
        <v>45703</v>
      </c>
      <c r="N3055" s="251" t="s">
        <v>1357</v>
      </c>
      <c r="O3055" s="251" t="s">
        <v>2422</v>
      </c>
      <c r="P3055" s="163">
        <v>28849</v>
      </c>
      <c r="Q3055" s="174">
        <v>500</v>
      </c>
      <c r="R3055" s="175">
        <v>0.1</v>
      </c>
      <c r="S3055" s="176">
        <v>50</v>
      </c>
      <c r="T3055" s="164">
        <v>1442450</v>
      </c>
      <c r="U3055" s="164">
        <v>504857.5</v>
      </c>
      <c r="V3055" s="164">
        <v>0.35</v>
      </c>
      <c r="W3055" s="164">
        <v>288490</v>
      </c>
      <c r="X3055" s="164">
        <v>0.2</v>
      </c>
      <c r="Y3055" s="164">
        <v>144245</v>
      </c>
      <c r="Z3055" s="272">
        <v>0.1</v>
      </c>
      <c r="AA3055" s="164">
        <v>144245</v>
      </c>
      <c r="AB3055" s="164">
        <v>0.1</v>
      </c>
      <c r="AC3055" s="164">
        <v>649102.5</v>
      </c>
      <c r="AD3055" s="273">
        <v>0.45</v>
      </c>
      <c r="AE3055" s="147">
        <v>504857.5</v>
      </c>
      <c r="AF3055" s="182"/>
      <c r="AG3055" s="114" t="e">
        <f>VLOOKUP(H:H,#REF!,2,0)</f>
        <v>#REF!</v>
      </c>
      <c r="AH3055" s="34" t="s">
        <v>93</v>
      </c>
    </row>
    <row r="3056" s="114" customFormat="1" ht="36" spans="1:34">
      <c r="A3056" s="37">
        <v>60</v>
      </c>
      <c r="B3056" s="37" t="s">
        <v>92</v>
      </c>
      <c r="C3056" s="37" t="s">
        <v>7983</v>
      </c>
      <c r="D3056" s="34" t="s">
        <v>93</v>
      </c>
      <c r="E3056" s="163" t="s">
        <v>7524</v>
      </c>
      <c r="F3056" s="163" t="s">
        <v>96</v>
      </c>
      <c r="G3056" s="34" t="s">
        <v>114</v>
      </c>
      <c r="H3056" s="166" t="s">
        <v>8022</v>
      </c>
      <c r="I3056" s="163" t="s">
        <v>8023</v>
      </c>
      <c r="J3056" s="163" t="s">
        <v>8023</v>
      </c>
      <c r="K3056" s="163" t="s">
        <v>8024</v>
      </c>
      <c r="L3056" s="163" t="s">
        <v>8024</v>
      </c>
      <c r="M3056" s="251">
        <v>45706</v>
      </c>
      <c r="N3056" s="251" t="s">
        <v>8025</v>
      </c>
      <c r="O3056" s="251" t="s">
        <v>2411</v>
      </c>
      <c r="P3056" s="163">
        <v>15280</v>
      </c>
      <c r="Q3056" s="174">
        <v>500</v>
      </c>
      <c r="R3056" s="175">
        <v>0.1</v>
      </c>
      <c r="S3056" s="176">
        <v>50</v>
      </c>
      <c r="T3056" s="164">
        <v>764000</v>
      </c>
      <c r="U3056" s="164">
        <v>267400</v>
      </c>
      <c r="V3056" s="164">
        <v>0.35</v>
      </c>
      <c r="W3056" s="164">
        <v>152800</v>
      </c>
      <c r="X3056" s="164">
        <v>0.2</v>
      </c>
      <c r="Y3056" s="164">
        <v>76400</v>
      </c>
      <c r="Z3056" s="272">
        <v>0.1</v>
      </c>
      <c r="AA3056" s="164">
        <v>76400</v>
      </c>
      <c r="AB3056" s="164">
        <v>0.1</v>
      </c>
      <c r="AC3056" s="164">
        <v>343800</v>
      </c>
      <c r="AD3056" s="273">
        <v>0.45</v>
      </c>
      <c r="AE3056" s="147">
        <v>267400</v>
      </c>
      <c r="AF3056" s="182"/>
      <c r="AG3056" s="114" t="e">
        <f>VLOOKUP(H:H,#REF!,2,0)</f>
        <v>#REF!</v>
      </c>
      <c r="AH3056" s="34" t="s">
        <v>93</v>
      </c>
    </row>
    <row r="3057" s="114" customFormat="1" ht="36" spans="1:34">
      <c r="A3057" s="37">
        <v>61</v>
      </c>
      <c r="B3057" s="37" t="s">
        <v>92</v>
      </c>
      <c r="C3057" s="37" t="s">
        <v>7983</v>
      </c>
      <c r="D3057" s="34" t="s">
        <v>93</v>
      </c>
      <c r="E3057" s="163" t="s">
        <v>7524</v>
      </c>
      <c r="F3057" s="163" t="s">
        <v>96</v>
      </c>
      <c r="G3057" s="34" t="s">
        <v>114</v>
      </c>
      <c r="H3057" s="166" t="s">
        <v>8026</v>
      </c>
      <c r="I3057" s="163" t="s">
        <v>8027</v>
      </c>
      <c r="J3057" s="163" t="s">
        <v>8027</v>
      </c>
      <c r="K3057" s="163" t="s">
        <v>8028</v>
      </c>
      <c r="L3057" s="163" t="s">
        <v>8028</v>
      </c>
      <c r="M3057" s="251">
        <v>45712</v>
      </c>
      <c r="N3057" s="251" t="s">
        <v>8029</v>
      </c>
      <c r="O3057" s="251" t="s">
        <v>2419</v>
      </c>
      <c r="P3057" s="163">
        <v>3690</v>
      </c>
      <c r="Q3057" s="174">
        <v>500</v>
      </c>
      <c r="R3057" s="175">
        <v>0.1</v>
      </c>
      <c r="S3057" s="176">
        <v>50</v>
      </c>
      <c r="T3057" s="164">
        <v>184500</v>
      </c>
      <c r="U3057" s="164">
        <v>64575</v>
      </c>
      <c r="V3057" s="164">
        <v>0.35</v>
      </c>
      <c r="W3057" s="164">
        <v>36900</v>
      </c>
      <c r="X3057" s="164">
        <v>0.2</v>
      </c>
      <c r="Y3057" s="164">
        <v>18450</v>
      </c>
      <c r="Z3057" s="272">
        <v>0.1</v>
      </c>
      <c r="AA3057" s="164">
        <v>18450</v>
      </c>
      <c r="AB3057" s="164">
        <v>0.1</v>
      </c>
      <c r="AC3057" s="164">
        <v>83025</v>
      </c>
      <c r="AD3057" s="273">
        <v>0.45</v>
      </c>
      <c r="AE3057" s="147">
        <v>64575</v>
      </c>
      <c r="AF3057" s="182"/>
      <c r="AG3057" s="114" t="e">
        <f>VLOOKUP(H:H,#REF!,2,0)</f>
        <v>#REF!</v>
      </c>
      <c r="AH3057" s="34" t="s">
        <v>93</v>
      </c>
    </row>
    <row r="3058" s="114" customFormat="1" ht="36" spans="1:34">
      <c r="A3058" s="37">
        <v>62</v>
      </c>
      <c r="B3058" s="37" t="s">
        <v>92</v>
      </c>
      <c r="C3058" s="37" t="s">
        <v>7983</v>
      </c>
      <c r="D3058" s="34" t="s">
        <v>93</v>
      </c>
      <c r="E3058" s="163" t="s">
        <v>7524</v>
      </c>
      <c r="F3058" s="163" t="s">
        <v>96</v>
      </c>
      <c r="G3058" s="34" t="s">
        <v>114</v>
      </c>
      <c r="H3058" s="166" t="s">
        <v>8030</v>
      </c>
      <c r="I3058" s="163" t="s">
        <v>8031</v>
      </c>
      <c r="J3058" s="163" t="s">
        <v>8031</v>
      </c>
      <c r="K3058" s="163" t="s">
        <v>8032</v>
      </c>
      <c r="L3058" s="163" t="s">
        <v>8032</v>
      </c>
      <c r="M3058" s="251">
        <v>45712</v>
      </c>
      <c r="N3058" s="251" t="s">
        <v>5525</v>
      </c>
      <c r="O3058" s="251" t="s">
        <v>2362</v>
      </c>
      <c r="P3058" s="163">
        <v>2652</v>
      </c>
      <c r="Q3058" s="174">
        <v>500</v>
      </c>
      <c r="R3058" s="175">
        <v>0.1</v>
      </c>
      <c r="S3058" s="176">
        <v>50</v>
      </c>
      <c r="T3058" s="164">
        <v>132600</v>
      </c>
      <c r="U3058" s="164">
        <v>46410</v>
      </c>
      <c r="V3058" s="164">
        <v>0.35</v>
      </c>
      <c r="W3058" s="164">
        <v>26520</v>
      </c>
      <c r="X3058" s="164">
        <v>0.2</v>
      </c>
      <c r="Y3058" s="164">
        <v>13260</v>
      </c>
      <c r="Z3058" s="272">
        <v>0.1</v>
      </c>
      <c r="AA3058" s="164">
        <v>13260</v>
      </c>
      <c r="AB3058" s="164">
        <v>0.1</v>
      </c>
      <c r="AC3058" s="164">
        <v>59670</v>
      </c>
      <c r="AD3058" s="273">
        <v>0.45</v>
      </c>
      <c r="AE3058" s="147">
        <v>46410</v>
      </c>
      <c r="AF3058" s="182"/>
      <c r="AG3058" s="114" t="e">
        <f>VLOOKUP(H:H,#REF!,2,0)</f>
        <v>#REF!</v>
      </c>
      <c r="AH3058" s="34" t="s">
        <v>93</v>
      </c>
    </row>
    <row r="3059" s="114" customFormat="1" ht="36" spans="1:34">
      <c r="A3059" s="37">
        <v>63</v>
      </c>
      <c r="B3059" s="37" t="s">
        <v>92</v>
      </c>
      <c r="C3059" s="37" t="s">
        <v>7983</v>
      </c>
      <c r="D3059" s="34" t="s">
        <v>93</v>
      </c>
      <c r="E3059" s="163" t="s">
        <v>7524</v>
      </c>
      <c r="F3059" s="163" t="s">
        <v>96</v>
      </c>
      <c r="G3059" s="34" t="s">
        <v>114</v>
      </c>
      <c r="H3059" s="166" t="s">
        <v>8033</v>
      </c>
      <c r="I3059" s="163" t="s">
        <v>8034</v>
      </c>
      <c r="J3059" s="163" t="s">
        <v>8034</v>
      </c>
      <c r="K3059" s="163" t="s">
        <v>7997</v>
      </c>
      <c r="L3059" s="163" t="s">
        <v>7997</v>
      </c>
      <c r="M3059" s="251">
        <v>45715</v>
      </c>
      <c r="N3059" s="251" t="s">
        <v>1357</v>
      </c>
      <c r="O3059" s="251" t="s">
        <v>2422</v>
      </c>
      <c r="P3059" s="163">
        <v>8510</v>
      </c>
      <c r="Q3059" s="174">
        <v>500</v>
      </c>
      <c r="R3059" s="175">
        <v>0.1</v>
      </c>
      <c r="S3059" s="176">
        <v>50</v>
      </c>
      <c r="T3059" s="164">
        <v>425500</v>
      </c>
      <c r="U3059" s="164">
        <v>148925</v>
      </c>
      <c r="V3059" s="164">
        <v>0.35</v>
      </c>
      <c r="W3059" s="164">
        <v>85100</v>
      </c>
      <c r="X3059" s="164">
        <v>0.2</v>
      </c>
      <c r="Y3059" s="164">
        <v>42550</v>
      </c>
      <c r="Z3059" s="272">
        <v>0.1</v>
      </c>
      <c r="AA3059" s="164">
        <v>42550</v>
      </c>
      <c r="AB3059" s="164">
        <v>0.1</v>
      </c>
      <c r="AC3059" s="164">
        <v>191475</v>
      </c>
      <c r="AD3059" s="273">
        <v>0.45</v>
      </c>
      <c r="AE3059" s="147">
        <v>148925</v>
      </c>
      <c r="AF3059" s="182"/>
      <c r="AG3059" s="114" t="e">
        <f>VLOOKUP(H:H,#REF!,2,0)</f>
        <v>#REF!</v>
      </c>
      <c r="AH3059" s="34" t="s">
        <v>93</v>
      </c>
    </row>
    <row r="3060" s="114" customFormat="1" ht="48" spans="1:34">
      <c r="A3060" s="37">
        <v>64</v>
      </c>
      <c r="B3060" s="37" t="s">
        <v>92</v>
      </c>
      <c r="C3060" s="37" t="s">
        <v>7983</v>
      </c>
      <c r="D3060" s="34" t="s">
        <v>93</v>
      </c>
      <c r="E3060" s="163" t="s">
        <v>7524</v>
      </c>
      <c r="F3060" s="163" t="s">
        <v>96</v>
      </c>
      <c r="G3060" s="34" t="s">
        <v>114</v>
      </c>
      <c r="H3060" s="166" t="s">
        <v>8035</v>
      </c>
      <c r="I3060" s="163" t="s">
        <v>8036</v>
      </c>
      <c r="J3060" s="163" t="s">
        <v>8036</v>
      </c>
      <c r="K3060" s="163" t="s">
        <v>8037</v>
      </c>
      <c r="L3060" s="163" t="s">
        <v>8037</v>
      </c>
      <c r="M3060" s="251">
        <v>45723</v>
      </c>
      <c r="N3060" s="251" t="s">
        <v>8038</v>
      </c>
      <c r="O3060" s="251" t="s">
        <v>8039</v>
      </c>
      <c r="P3060" s="163">
        <v>6128</v>
      </c>
      <c r="Q3060" s="174">
        <v>500</v>
      </c>
      <c r="R3060" s="175">
        <v>0.1</v>
      </c>
      <c r="S3060" s="176">
        <v>50</v>
      </c>
      <c r="T3060" s="164">
        <v>306400</v>
      </c>
      <c r="U3060" s="164">
        <v>107240</v>
      </c>
      <c r="V3060" s="164">
        <v>0.35</v>
      </c>
      <c r="W3060" s="164">
        <v>61280</v>
      </c>
      <c r="X3060" s="164">
        <v>0.2</v>
      </c>
      <c r="Y3060" s="164">
        <v>30640</v>
      </c>
      <c r="Z3060" s="272">
        <v>0.1</v>
      </c>
      <c r="AA3060" s="164">
        <v>30640</v>
      </c>
      <c r="AB3060" s="164">
        <v>0.1</v>
      </c>
      <c r="AC3060" s="164">
        <v>137880</v>
      </c>
      <c r="AD3060" s="273">
        <v>0.45</v>
      </c>
      <c r="AE3060" s="147">
        <v>107240</v>
      </c>
      <c r="AF3060" s="182"/>
      <c r="AG3060" s="114" t="e">
        <f>VLOOKUP(H:H,#REF!,2,0)</f>
        <v>#REF!</v>
      </c>
      <c r="AH3060" s="34" t="s">
        <v>93</v>
      </c>
    </row>
    <row r="3061" s="114" customFormat="1" ht="36" spans="1:34">
      <c r="A3061" s="37">
        <v>65</v>
      </c>
      <c r="B3061" s="37" t="s">
        <v>92</v>
      </c>
      <c r="C3061" s="37" t="s">
        <v>7983</v>
      </c>
      <c r="D3061" s="34" t="s">
        <v>93</v>
      </c>
      <c r="E3061" s="163" t="s">
        <v>7524</v>
      </c>
      <c r="F3061" s="163" t="s">
        <v>96</v>
      </c>
      <c r="G3061" s="34" t="s">
        <v>114</v>
      </c>
      <c r="H3061" s="166" t="s">
        <v>8040</v>
      </c>
      <c r="I3061" s="163" t="s">
        <v>8041</v>
      </c>
      <c r="J3061" s="163" t="s">
        <v>8041</v>
      </c>
      <c r="K3061" s="163" t="s">
        <v>8042</v>
      </c>
      <c r="L3061" s="163" t="s">
        <v>8042</v>
      </c>
      <c r="M3061" s="251">
        <v>45723</v>
      </c>
      <c r="N3061" s="251" t="s">
        <v>1433</v>
      </c>
      <c r="O3061" s="251" t="s">
        <v>2531</v>
      </c>
      <c r="P3061" s="163">
        <v>1072</v>
      </c>
      <c r="Q3061" s="174">
        <v>500</v>
      </c>
      <c r="R3061" s="175">
        <v>0.1</v>
      </c>
      <c r="S3061" s="176">
        <v>50</v>
      </c>
      <c r="T3061" s="164">
        <v>53600</v>
      </c>
      <c r="U3061" s="164">
        <v>18760</v>
      </c>
      <c r="V3061" s="164">
        <v>0.35</v>
      </c>
      <c r="W3061" s="164">
        <v>10720</v>
      </c>
      <c r="X3061" s="164">
        <v>0.2</v>
      </c>
      <c r="Y3061" s="164">
        <v>5360</v>
      </c>
      <c r="Z3061" s="272">
        <v>0.1</v>
      </c>
      <c r="AA3061" s="164">
        <v>5360</v>
      </c>
      <c r="AB3061" s="164">
        <v>0.1</v>
      </c>
      <c r="AC3061" s="164">
        <v>24120</v>
      </c>
      <c r="AD3061" s="273">
        <v>0.45</v>
      </c>
      <c r="AE3061" s="147">
        <v>18760</v>
      </c>
      <c r="AF3061" s="182"/>
      <c r="AG3061" s="114" t="e">
        <f>VLOOKUP(H:H,#REF!,2,0)</f>
        <v>#REF!</v>
      </c>
      <c r="AH3061" s="34" t="s">
        <v>93</v>
      </c>
    </row>
    <row r="3062" s="114" customFormat="1" ht="36" spans="1:34">
      <c r="A3062" s="37">
        <v>66</v>
      </c>
      <c r="B3062" s="37" t="s">
        <v>92</v>
      </c>
      <c r="C3062" s="37" t="s">
        <v>7983</v>
      </c>
      <c r="D3062" s="34" t="s">
        <v>93</v>
      </c>
      <c r="E3062" s="163" t="s">
        <v>7524</v>
      </c>
      <c r="F3062" s="163" t="s">
        <v>96</v>
      </c>
      <c r="G3062" s="34" t="s">
        <v>114</v>
      </c>
      <c r="H3062" s="166" t="s">
        <v>8043</v>
      </c>
      <c r="I3062" s="163" t="s">
        <v>8044</v>
      </c>
      <c r="J3062" s="163" t="s">
        <v>8044</v>
      </c>
      <c r="K3062" s="163" t="s">
        <v>8042</v>
      </c>
      <c r="L3062" s="163" t="s">
        <v>8042</v>
      </c>
      <c r="M3062" s="251">
        <v>45727</v>
      </c>
      <c r="N3062" s="251" t="s">
        <v>8045</v>
      </c>
      <c r="O3062" s="251" t="s">
        <v>8046</v>
      </c>
      <c r="P3062" s="163">
        <v>4826</v>
      </c>
      <c r="Q3062" s="174">
        <v>500</v>
      </c>
      <c r="R3062" s="175">
        <v>0.1</v>
      </c>
      <c r="S3062" s="176">
        <v>50</v>
      </c>
      <c r="T3062" s="164">
        <v>241300</v>
      </c>
      <c r="U3062" s="164">
        <v>84455</v>
      </c>
      <c r="V3062" s="164">
        <v>0.35</v>
      </c>
      <c r="W3062" s="164">
        <v>48260</v>
      </c>
      <c r="X3062" s="164">
        <v>0.2</v>
      </c>
      <c r="Y3062" s="164">
        <v>24130</v>
      </c>
      <c r="Z3062" s="272">
        <v>0.1</v>
      </c>
      <c r="AA3062" s="164">
        <v>24130</v>
      </c>
      <c r="AB3062" s="164">
        <v>0.1</v>
      </c>
      <c r="AC3062" s="164">
        <v>108585</v>
      </c>
      <c r="AD3062" s="273">
        <v>0.45</v>
      </c>
      <c r="AE3062" s="147">
        <v>84455</v>
      </c>
      <c r="AF3062" s="182"/>
      <c r="AG3062" s="114" t="e">
        <f>VLOOKUP(H:H,#REF!,2,0)</f>
        <v>#REF!</v>
      </c>
      <c r="AH3062" s="34" t="s">
        <v>93</v>
      </c>
    </row>
    <row r="3063" s="114" customFormat="1" ht="36" spans="1:34">
      <c r="A3063" s="37">
        <v>67</v>
      </c>
      <c r="B3063" s="37" t="s">
        <v>92</v>
      </c>
      <c r="C3063" s="37" t="s">
        <v>7983</v>
      </c>
      <c r="D3063" s="34" t="s">
        <v>93</v>
      </c>
      <c r="E3063" s="163" t="s">
        <v>7524</v>
      </c>
      <c r="F3063" s="163" t="s">
        <v>96</v>
      </c>
      <c r="G3063" s="34" t="s">
        <v>114</v>
      </c>
      <c r="H3063" s="166" t="s">
        <v>8047</v>
      </c>
      <c r="I3063" s="163" t="s">
        <v>8048</v>
      </c>
      <c r="J3063" s="163" t="s">
        <v>8048</v>
      </c>
      <c r="K3063" s="163" t="s">
        <v>8049</v>
      </c>
      <c r="L3063" s="163" t="s">
        <v>8049</v>
      </c>
      <c r="M3063" s="251">
        <v>45729</v>
      </c>
      <c r="N3063" s="251" t="s">
        <v>8050</v>
      </c>
      <c r="O3063" s="251" t="s">
        <v>8051</v>
      </c>
      <c r="P3063" s="163">
        <v>4526</v>
      </c>
      <c r="Q3063" s="174">
        <v>500</v>
      </c>
      <c r="R3063" s="175">
        <v>0.1</v>
      </c>
      <c r="S3063" s="176">
        <v>50</v>
      </c>
      <c r="T3063" s="164">
        <v>226300</v>
      </c>
      <c r="U3063" s="164">
        <v>79205</v>
      </c>
      <c r="V3063" s="164">
        <v>0.35</v>
      </c>
      <c r="W3063" s="164">
        <v>45260</v>
      </c>
      <c r="X3063" s="164">
        <v>0.2</v>
      </c>
      <c r="Y3063" s="164">
        <v>22630</v>
      </c>
      <c r="Z3063" s="272">
        <v>0.1</v>
      </c>
      <c r="AA3063" s="164">
        <v>22630</v>
      </c>
      <c r="AB3063" s="164">
        <v>0.1</v>
      </c>
      <c r="AC3063" s="164">
        <v>101835</v>
      </c>
      <c r="AD3063" s="273">
        <v>0.45</v>
      </c>
      <c r="AE3063" s="147">
        <v>79205</v>
      </c>
      <c r="AF3063" s="182"/>
      <c r="AG3063" s="114" t="e">
        <f>VLOOKUP(H:H,#REF!,2,0)</f>
        <v>#REF!</v>
      </c>
      <c r="AH3063" s="34" t="s">
        <v>93</v>
      </c>
    </row>
    <row r="3064" s="114" customFormat="1" ht="36" spans="1:34">
      <c r="A3064" s="37">
        <v>68</v>
      </c>
      <c r="B3064" s="37" t="s">
        <v>92</v>
      </c>
      <c r="C3064" s="37" t="s">
        <v>7983</v>
      </c>
      <c r="D3064" s="34" t="s">
        <v>93</v>
      </c>
      <c r="E3064" s="163" t="s">
        <v>7524</v>
      </c>
      <c r="F3064" s="163" t="s">
        <v>96</v>
      </c>
      <c r="G3064" s="34" t="s">
        <v>114</v>
      </c>
      <c r="H3064" s="166" t="s">
        <v>8052</v>
      </c>
      <c r="I3064" s="163" t="s">
        <v>8053</v>
      </c>
      <c r="J3064" s="163" t="s">
        <v>8053</v>
      </c>
      <c r="K3064" s="163" t="s">
        <v>8054</v>
      </c>
      <c r="L3064" s="163" t="s">
        <v>8054</v>
      </c>
      <c r="M3064" s="251">
        <v>45740</v>
      </c>
      <c r="N3064" s="251" t="s">
        <v>8055</v>
      </c>
      <c r="O3064" s="251" t="s">
        <v>2490</v>
      </c>
      <c r="P3064" s="163">
        <v>12472</v>
      </c>
      <c r="Q3064" s="174">
        <v>500</v>
      </c>
      <c r="R3064" s="175">
        <v>0.1</v>
      </c>
      <c r="S3064" s="176">
        <v>50</v>
      </c>
      <c r="T3064" s="164">
        <v>623600</v>
      </c>
      <c r="U3064" s="164">
        <v>218260</v>
      </c>
      <c r="V3064" s="164">
        <v>0.35</v>
      </c>
      <c r="W3064" s="164">
        <v>124720</v>
      </c>
      <c r="X3064" s="164">
        <v>0.2</v>
      </c>
      <c r="Y3064" s="164">
        <v>62360</v>
      </c>
      <c r="Z3064" s="272">
        <v>0.1</v>
      </c>
      <c r="AA3064" s="164">
        <v>62360</v>
      </c>
      <c r="AB3064" s="164">
        <v>0.1</v>
      </c>
      <c r="AC3064" s="164">
        <v>280620</v>
      </c>
      <c r="AD3064" s="273">
        <v>0.45</v>
      </c>
      <c r="AE3064" s="147">
        <v>218260</v>
      </c>
      <c r="AF3064" s="182"/>
      <c r="AG3064" s="114" t="e">
        <f>VLOOKUP(H:H,#REF!,2,0)</f>
        <v>#REF!</v>
      </c>
      <c r="AH3064" s="34" t="s">
        <v>93</v>
      </c>
    </row>
    <row r="3065" s="114" customFormat="1" ht="36" spans="1:34">
      <c r="A3065" s="37">
        <v>69</v>
      </c>
      <c r="B3065" s="37" t="s">
        <v>92</v>
      </c>
      <c r="C3065" s="37" t="s">
        <v>7983</v>
      </c>
      <c r="D3065" s="34" t="s">
        <v>93</v>
      </c>
      <c r="E3065" s="163" t="s">
        <v>7524</v>
      </c>
      <c r="F3065" s="163" t="s">
        <v>96</v>
      </c>
      <c r="G3065" s="34" t="s">
        <v>114</v>
      </c>
      <c r="H3065" s="166" t="s">
        <v>8056</v>
      </c>
      <c r="I3065" s="163" t="s">
        <v>8057</v>
      </c>
      <c r="J3065" s="163" t="s">
        <v>8057</v>
      </c>
      <c r="K3065" s="163" t="s">
        <v>8058</v>
      </c>
      <c r="L3065" s="163" t="s">
        <v>8058</v>
      </c>
      <c r="M3065" s="251">
        <v>45740</v>
      </c>
      <c r="N3065" s="251" t="s">
        <v>1433</v>
      </c>
      <c r="O3065" s="251" t="s">
        <v>2531</v>
      </c>
      <c r="P3065" s="163">
        <v>11863</v>
      </c>
      <c r="Q3065" s="174">
        <v>500</v>
      </c>
      <c r="R3065" s="175">
        <v>0.1</v>
      </c>
      <c r="S3065" s="176">
        <v>50</v>
      </c>
      <c r="T3065" s="164">
        <v>593150</v>
      </c>
      <c r="U3065" s="164">
        <v>207602.5</v>
      </c>
      <c r="V3065" s="164">
        <v>0.35</v>
      </c>
      <c r="W3065" s="164">
        <v>118630</v>
      </c>
      <c r="X3065" s="164">
        <v>0.2</v>
      </c>
      <c r="Y3065" s="164">
        <v>59315</v>
      </c>
      <c r="Z3065" s="272">
        <v>0.1</v>
      </c>
      <c r="AA3065" s="164">
        <v>59315</v>
      </c>
      <c r="AB3065" s="164">
        <v>0.1</v>
      </c>
      <c r="AC3065" s="164">
        <v>266917.5</v>
      </c>
      <c r="AD3065" s="273">
        <v>0.45</v>
      </c>
      <c r="AE3065" s="147">
        <v>207602.5</v>
      </c>
      <c r="AF3065" s="182"/>
      <c r="AG3065" s="114" t="e">
        <f>VLOOKUP(H:H,#REF!,2,0)</f>
        <v>#REF!</v>
      </c>
      <c r="AH3065" s="34" t="s">
        <v>93</v>
      </c>
    </row>
    <row r="3066" s="114" customFormat="1" ht="36" spans="1:34">
      <c r="A3066" s="37">
        <v>70</v>
      </c>
      <c r="B3066" s="37" t="s">
        <v>92</v>
      </c>
      <c r="C3066" s="37" t="s">
        <v>7983</v>
      </c>
      <c r="D3066" s="34" t="s">
        <v>93</v>
      </c>
      <c r="E3066" s="163" t="s">
        <v>7524</v>
      </c>
      <c r="F3066" s="163" t="s">
        <v>96</v>
      </c>
      <c r="G3066" s="34" t="s">
        <v>114</v>
      </c>
      <c r="H3066" s="166" t="s">
        <v>8059</v>
      </c>
      <c r="I3066" s="163" t="s">
        <v>8060</v>
      </c>
      <c r="J3066" s="163" t="s">
        <v>8060</v>
      </c>
      <c r="K3066" s="163" t="s">
        <v>8061</v>
      </c>
      <c r="L3066" s="163" t="s">
        <v>8061</v>
      </c>
      <c r="M3066" s="251">
        <v>45741</v>
      </c>
      <c r="N3066" s="251" t="s">
        <v>1433</v>
      </c>
      <c r="O3066" s="251" t="s">
        <v>2531</v>
      </c>
      <c r="P3066" s="163">
        <v>21866</v>
      </c>
      <c r="Q3066" s="174">
        <v>500</v>
      </c>
      <c r="R3066" s="175">
        <v>0.1</v>
      </c>
      <c r="S3066" s="176">
        <v>50</v>
      </c>
      <c r="T3066" s="164">
        <v>1093300</v>
      </c>
      <c r="U3066" s="164">
        <v>382655</v>
      </c>
      <c r="V3066" s="164">
        <v>0.35</v>
      </c>
      <c r="W3066" s="164">
        <v>218660</v>
      </c>
      <c r="X3066" s="164">
        <v>0.2</v>
      </c>
      <c r="Y3066" s="164">
        <v>109330</v>
      </c>
      <c r="Z3066" s="272">
        <v>0.1</v>
      </c>
      <c r="AA3066" s="164">
        <v>109330</v>
      </c>
      <c r="AB3066" s="164">
        <v>0.1</v>
      </c>
      <c r="AC3066" s="164">
        <v>491985</v>
      </c>
      <c r="AD3066" s="273">
        <v>0.45</v>
      </c>
      <c r="AE3066" s="147">
        <v>382655</v>
      </c>
      <c r="AF3066" s="182"/>
      <c r="AG3066" s="114" t="e">
        <f>VLOOKUP(H:H,#REF!,2,0)</f>
        <v>#REF!</v>
      </c>
      <c r="AH3066" s="34" t="s">
        <v>93</v>
      </c>
    </row>
    <row r="3067" s="114" customFormat="1" ht="36" spans="1:34">
      <c r="A3067" s="37">
        <v>71</v>
      </c>
      <c r="B3067" s="37" t="s">
        <v>92</v>
      </c>
      <c r="C3067" s="37" t="s">
        <v>7983</v>
      </c>
      <c r="D3067" s="34" t="s">
        <v>93</v>
      </c>
      <c r="E3067" s="163" t="s">
        <v>7524</v>
      </c>
      <c r="F3067" s="163" t="s">
        <v>96</v>
      </c>
      <c r="G3067" s="34" t="s">
        <v>114</v>
      </c>
      <c r="H3067" s="166" t="s">
        <v>8062</v>
      </c>
      <c r="I3067" s="163" t="s">
        <v>8063</v>
      </c>
      <c r="J3067" s="163" t="s">
        <v>8063</v>
      </c>
      <c r="K3067" s="163" t="s">
        <v>8064</v>
      </c>
      <c r="L3067" s="163" t="s">
        <v>8064</v>
      </c>
      <c r="M3067" s="251">
        <v>45743</v>
      </c>
      <c r="N3067" s="251" t="s">
        <v>1433</v>
      </c>
      <c r="O3067" s="251" t="s">
        <v>2531</v>
      </c>
      <c r="P3067" s="163">
        <v>6286</v>
      </c>
      <c r="Q3067" s="174">
        <v>500</v>
      </c>
      <c r="R3067" s="175">
        <v>0.1</v>
      </c>
      <c r="S3067" s="176">
        <v>50</v>
      </c>
      <c r="T3067" s="164">
        <v>314300</v>
      </c>
      <c r="U3067" s="164">
        <v>110005</v>
      </c>
      <c r="V3067" s="164">
        <v>0.35</v>
      </c>
      <c r="W3067" s="164">
        <v>62860</v>
      </c>
      <c r="X3067" s="164">
        <v>0.2</v>
      </c>
      <c r="Y3067" s="164">
        <v>31430</v>
      </c>
      <c r="Z3067" s="272">
        <v>0.1</v>
      </c>
      <c r="AA3067" s="164">
        <v>31430</v>
      </c>
      <c r="AB3067" s="164">
        <v>0.1</v>
      </c>
      <c r="AC3067" s="164">
        <v>141435</v>
      </c>
      <c r="AD3067" s="273">
        <v>0.45</v>
      </c>
      <c r="AE3067" s="147">
        <v>110005</v>
      </c>
      <c r="AF3067" s="182"/>
      <c r="AG3067" s="114" t="e">
        <f>VLOOKUP(H:H,#REF!,2,0)</f>
        <v>#REF!</v>
      </c>
      <c r="AH3067" s="34" t="s">
        <v>93</v>
      </c>
    </row>
    <row r="3068" s="114" customFormat="1" ht="36" spans="1:34">
      <c r="A3068" s="37">
        <v>72</v>
      </c>
      <c r="B3068" s="37" t="s">
        <v>92</v>
      </c>
      <c r="C3068" s="37" t="s">
        <v>7983</v>
      </c>
      <c r="D3068" s="34" t="s">
        <v>93</v>
      </c>
      <c r="E3068" s="163" t="s">
        <v>7524</v>
      </c>
      <c r="F3068" s="163" t="s">
        <v>96</v>
      </c>
      <c r="G3068" s="34" t="s">
        <v>114</v>
      </c>
      <c r="H3068" s="166" t="s">
        <v>8065</v>
      </c>
      <c r="I3068" s="163" t="s">
        <v>8066</v>
      </c>
      <c r="J3068" s="163" t="s">
        <v>8066</v>
      </c>
      <c r="K3068" s="163" t="s">
        <v>8067</v>
      </c>
      <c r="L3068" s="163" t="s">
        <v>8067</v>
      </c>
      <c r="M3068" s="251">
        <v>45756</v>
      </c>
      <c r="N3068" s="251" t="s">
        <v>8068</v>
      </c>
      <c r="O3068" s="251" t="s">
        <v>8069</v>
      </c>
      <c r="P3068" s="163">
        <v>10388</v>
      </c>
      <c r="Q3068" s="174">
        <v>500</v>
      </c>
      <c r="R3068" s="175">
        <v>0.1</v>
      </c>
      <c r="S3068" s="176">
        <v>50</v>
      </c>
      <c r="T3068" s="164">
        <v>519400</v>
      </c>
      <c r="U3068" s="164">
        <v>181790</v>
      </c>
      <c r="V3068" s="164">
        <v>0.35</v>
      </c>
      <c r="W3068" s="164">
        <v>103880</v>
      </c>
      <c r="X3068" s="164">
        <v>0.2</v>
      </c>
      <c r="Y3068" s="164">
        <v>51940</v>
      </c>
      <c r="Z3068" s="272">
        <v>0.1</v>
      </c>
      <c r="AA3068" s="164">
        <v>51940</v>
      </c>
      <c r="AB3068" s="164">
        <v>0.1</v>
      </c>
      <c r="AC3068" s="164">
        <v>233730</v>
      </c>
      <c r="AD3068" s="273">
        <v>0.45</v>
      </c>
      <c r="AE3068" s="147">
        <v>181790</v>
      </c>
      <c r="AF3068" s="182"/>
      <c r="AG3068" s="274" t="e">
        <f>VLOOKUP(H:H,#REF!,2,0)</f>
        <v>#REF!</v>
      </c>
      <c r="AH3068" s="34" t="s">
        <v>93</v>
      </c>
    </row>
    <row r="3069" s="114" customFormat="1" ht="36" spans="1:34">
      <c r="A3069" s="37">
        <v>73</v>
      </c>
      <c r="B3069" s="37" t="s">
        <v>92</v>
      </c>
      <c r="C3069" s="37" t="s">
        <v>7983</v>
      </c>
      <c r="D3069" s="34" t="s">
        <v>93</v>
      </c>
      <c r="E3069" s="163" t="s">
        <v>7524</v>
      </c>
      <c r="F3069" s="163" t="s">
        <v>96</v>
      </c>
      <c r="G3069" s="34" t="s">
        <v>114</v>
      </c>
      <c r="H3069" s="166" t="s">
        <v>8070</v>
      </c>
      <c r="I3069" s="163" t="s">
        <v>8071</v>
      </c>
      <c r="J3069" s="163" t="s">
        <v>8071</v>
      </c>
      <c r="K3069" s="163" t="s">
        <v>8072</v>
      </c>
      <c r="L3069" s="163" t="s">
        <v>8072</v>
      </c>
      <c r="M3069" s="251">
        <v>45756</v>
      </c>
      <c r="N3069" s="251" t="s">
        <v>8073</v>
      </c>
      <c r="O3069" s="251" t="s">
        <v>8074</v>
      </c>
      <c r="P3069" s="163">
        <v>2542</v>
      </c>
      <c r="Q3069" s="174">
        <v>500</v>
      </c>
      <c r="R3069" s="175">
        <v>0.1</v>
      </c>
      <c r="S3069" s="176">
        <v>50</v>
      </c>
      <c r="T3069" s="164">
        <v>127100</v>
      </c>
      <c r="U3069" s="164">
        <v>44485</v>
      </c>
      <c r="V3069" s="164">
        <v>0.35</v>
      </c>
      <c r="W3069" s="164">
        <v>25420</v>
      </c>
      <c r="X3069" s="164">
        <v>0.2</v>
      </c>
      <c r="Y3069" s="164">
        <v>12710</v>
      </c>
      <c r="Z3069" s="272">
        <v>0.1</v>
      </c>
      <c r="AA3069" s="164">
        <v>12710</v>
      </c>
      <c r="AB3069" s="164">
        <v>0.1</v>
      </c>
      <c r="AC3069" s="164">
        <v>57195</v>
      </c>
      <c r="AD3069" s="273">
        <v>0.45</v>
      </c>
      <c r="AE3069" s="147">
        <v>44485</v>
      </c>
      <c r="AF3069" s="182"/>
      <c r="AG3069" s="274" t="e">
        <f>VLOOKUP(H:H,#REF!,2,0)</f>
        <v>#REF!</v>
      </c>
      <c r="AH3069" s="34" t="s">
        <v>93</v>
      </c>
    </row>
    <row r="3070" s="114" customFormat="1" ht="36" spans="1:34">
      <c r="A3070" s="37">
        <v>74</v>
      </c>
      <c r="B3070" s="37" t="s">
        <v>92</v>
      </c>
      <c r="C3070" s="37" t="s">
        <v>7983</v>
      </c>
      <c r="D3070" s="34" t="s">
        <v>93</v>
      </c>
      <c r="E3070" s="163" t="s">
        <v>7524</v>
      </c>
      <c r="F3070" s="163" t="s">
        <v>96</v>
      </c>
      <c r="G3070" s="34" t="s">
        <v>114</v>
      </c>
      <c r="H3070" s="166" t="s">
        <v>8075</v>
      </c>
      <c r="I3070" s="163" t="s">
        <v>8076</v>
      </c>
      <c r="J3070" s="163" t="s">
        <v>8076</v>
      </c>
      <c r="K3070" s="163" t="s">
        <v>8032</v>
      </c>
      <c r="L3070" s="163" t="s">
        <v>8032</v>
      </c>
      <c r="M3070" s="251">
        <v>45803</v>
      </c>
      <c r="N3070" s="251" t="s">
        <v>1414</v>
      </c>
      <c r="O3070" s="251" t="s">
        <v>2445</v>
      </c>
      <c r="P3070" s="163">
        <v>6836</v>
      </c>
      <c r="Q3070" s="174">
        <v>500</v>
      </c>
      <c r="R3070" s="175">
        <v>0.1</v>
      </c>
      <c r="S3070" s="176">
        <v>50</v>
      </c>
      <c r="T3070" s="164">
        <v>341800</v>
      </c>
      <c r="U3070" s="164">
        <v>119630</v>
      </c>
      <c r="V3070" s="164">
        <v>0.35</v>
      </c>
      <c r="W3070" s="164">
        <v>68360</v>
      </c>
      <c r="X3070" s="164">
        <v>0.2</v>
      </c>
      <c r="Y3070" s="164">
        <v>34180</v>
      </c>
      <c r="Z3070" s="272">
        <v>0.1</v>
      </c>
      <c r="AA3070" s="164">
        <v>34180</v>
      </c>
      <c r="AB3070" s="164">
        <v>0.1</v>
      </c>
      <c r="AC3070" s="164">
        <v>153810</v>
      </c>
      <c r="AD3070" s="273">
        <v>0.45</v>
      </c>
      <c r="AE3070" s="147">
        <v>119630</v>
      </c>
      <c r="AF3070" s="182"/>
      <c r="AG3070" s="274" t="e">
        <f>VLOOKUP(H:H,#REF!,2,0)</f>
        <v>#REF!</v>
      </c>
      <c r="AH3070" s="34" t="s">
        <v>93</v>
      </c>
    </row>
    <row r="3071" s="114" customFormat="1" ht="36" spans="1:34">
      <c r="A3071" s="37">
        <v>75</v>
      </c>
      <c r="B3071" s="37" t="s">
        <v>92</v>
      </c>
      <c r="C3071" s="37" t="s">
        <v>7983</v>
      </c>
      <c r="D3071" s="34" t="s">
        <v>93</v>
      </c>
      <c r="E3071" s="163" t="s">
        <v>7524</v>
      </c>
      <c r="F3071" s="163" t="s">
        <v>96</v>
      </c>
      <c r="G3071" s="34" t="s">
        <v>114</v>
      </c>
      <c r="H3071" s="166" t="s">
        <v>8077</v>
      </c>
      <c r="I3071" s="163" t="s">
        <v>8078</v>
      </c>
      <c r="J3071" s="163" t="s">
        <v>8078</v>
      </c>
      <c r="K3071" s="163" t="s">
        <v>7997</v>
      </c>
      <c r="L3071" s="163" t="s">
        <v>7997</v>
      </c>
      <c r="M3071" s="251">
        <v>45805</v>
      </c>
      <c r="N3071" s="251" t="s">
        <v>8079</v>
      </c>
      <c r="O3071" s="251" t="s">
        <v>8080</v>
      </c>
      <c r="P3071" s="163">
        <v>1688</v>
      </c>
      <c r="Q3071" s="174">
        <v>500</v>
      </c>
      <c r="R3071" s="175">
        <v>0.1</v>
      </c>
      <c r="S3071" s="176">
        <v>50</v>
      </c>
      <c r="T3071" s="164">
        <v>84400</v>
      </c>
      <c r="U3071" s="164">
        <v>29540</v>
      </c>
      <c r="V3071" s="164">
        <v>0.35</v>
      </c>
      <c r="W3071" s="164">
        <v>16880</v>
      </c>
      <c r="X3071" s="164">
        <v>0.2</v>
      </c>
      <c r="Y3071" s="164">
        <v>8440</v>
      </c>
      <c r="Z3071" s="272">
        <v>0.1</v>
      </c>
      <c r="AA3071" s="164">
        <v>8440</v>
      </c>
      <c r="AB3071" s="164">
        <v>0.1</v>
      </c>
      <c r="AC3071" s="164">
        <v>37980</v>
      </c>
      <c r="AD3071" s="273">
        <v>0.45</v>
      </c>
      <c r="AE3071" s="147">
        <v>29540</v>
      </c>
      <c r="AF3071" s="182"/>
      <c r="AG3071" s="274" t="e">
        <f>VLOOKUP(H:H,#REF!,2,0)</f>
        <v>#REF!</v>
      </c>
      <c r="AH3071" s="34" t="s">
        <v>93</v>
      </c>
    </row>
    <row r="3072" s="114" customFormat="1" ht="36" spans="1:34">
      <c r="A3072" s="37">
        <v>76</v>
      </c>
      <c r="B3072" s="37" t="s">
        <v>92</v>
      </c>
      <c r="C3072" s="37" t="s">
        <v>7983</v>
      </c>
      <c r="D3072" s="34" t="s">
        <v>93</v>
      </c>
      <c r="E3072" s="163" t="s">
        <v>7524</v>
      </c>
      <c r="F3072" s="163" t="s">
        <v>96</v>
      </c>
      <c r="G3072" s="34" t="s">
        <v>114</v>
      </c>
      <c r="H3072" s="166" t="s">
        <v>8081</v>
      </c>
      <c r="I3072" s="163" t="s">
        <v>8082</v>
      </c>
      <c r="J3072" s="163" t="s">
        <v>8082</v>
      </c>
      <c r="K3072" s="163" t="s">
        <v>7997</v>
      </c>
      <c r="L3072" s="163" t="s">
        <v>7997</v>
      </c>
      <c r="M3072" s="251">
        <v>45805</v>
      </c>
      <c r="N3072" s="251" t="s">
        <v>8079</v>
      </c>
      <c r="O3072" s="251" t="s">
        <v>8080</v>
      </c>
      <c r="P3072" s="163">
        <v>3515</v>
      </c>
      <c r="Q3072" s="174">
        <v>500</v>
      </c>
      <c r="R3072" s="175">
        <v>0.1</v>
      </c>
      <c r="S3072" s="176">
        <v>50</v>
      </c>
      <c r="T3072" s="164">
        <v>175750</v>
      </c>
      <c r="U3072" s="164">
        <v>61512.5</v>
      </c>
      <c r="V3072" s="164">
        <v>0.35</v>
      </c>
      <c r="W3072" s="164">
        <v>35150</v>
      </c>
      <c r="X3072" s="164">
        <v>0.2</v>
      </c>
      <c r="Y3072" s="164">
        <v>17575</v>
      </c>
      <c r="Z3072" s="272">
        <v>0.1</v>
      </c>
      <c r="AA3072" s="164">
        <v>17575</v>
      </c>
      <c r="AB3072" s="164">
        <v>0.1</v>
      </c>
      <c r="AC3072" s="164">
        <v>79087.5</v>
      </c>
      <c r="AD3072" s="273">
        <v>0.45</v>
      </c>
      <c r="AE3072" s="147">
        <v>61512.5</v>
      </c>
      <c r="AF3072" s="182"/>
      <c r="AG3072" s="274" t="e">
        <f>VLOOKUP(H:H,#REF!,2,0)</f>
        <v>#REF!</v>
      </c>
      <c r="AH3072" s="34" t="s">
        <v>93</v>
      </c>
    </row>
    <row r="3073" s="114" customFormat="1" ht="48" spans="1:34">
      <c r="A3073" s="37">
        <v>77</v>
      </c>
      <c r="B3073" s="37" t="s">
        <v>92</v>
      </c>
      <c r="C3073" s="37" t="s">
        <v>7983</v>
      </c>
      <c r="D3073" s="34" t="s">
        <v>93</v>
      </c>
      <c r="E3073" s="163" t="s">
        <v>7524</v>
      </c>
      <c r="F3073" s="163" t="s">
        <v>96</v>
      </c>
      <c r="G3073" s="34" t="s">
        <v>114</v>
      </c>
      <c r="H3073" s="166" t="s">
        <v>8083</v>
      </c>
      <c r="I3073" s="163" t="s">
        <v>8084</v>
      </c>
      <c r="J3073" s="163" t="s">
        <v>8084</v>
      </c>
      <c r="K3073" s="163" t="s">
        <v>8085</v>
      </c>
      <c r="L3073" s="163" t="s">
        <v>8085</v>
      </c>
      <c r="M3073" s="251">
        <v>45806</v>
      </c>
      <c r="N3073" s="251" t="s">
        <v>8086</v>
      </c>
      <c r="O3073" s="251" t="s">
        <v>8087</v>
      </c>
      <c r="P3073" s="163">
        <v>3510</v>
      </c>
      <c r="Q3073" s="174">
        <v>500</v>
      </c>
      <c r="R3073" s="175">
        <v>0.1</v>
      </c>
      <c r="S3073" s="176">
        <v>50</v>
      </c>
      <c r="T3073" s="164">
        <v>175500</v>
      </c>
      <c r="U3073" s="164">
        <v>61425</v>
      </c>
      <c r="V3073" s="164">
        <v>0.35</v>
      </c>
      <c r="W3073" s="164">
        <v>35100</v>
      </c>
      <c r="X3073" s="164">
        <v>0.2</v>
      </c>
      <c r="Y3073" s="164">
        <v>17550</v>
      </c>
      <c r="Z3073" s="272">
        <v>0.1</v>
      </c>
      <c r="AA3073" s="164">
        <v>17550</v>
      </c>
      <c r="AB3073" s="164">
        <v>0.1</v>
      </c>
      <c r="AC3073" s="164">
        <v>78975</v>
      </c>
      <c r="AD3073" s="273">
        <v>0.45</v>
      </c>
      <c r="AE3073" s="147">
        <v>61425</v>
      </c>
      <c r="AF3073" s="182"/>
      <c r="AG3073" s="274" t="e">
        <f>VLOOKUP(H:H,#REF!,2,0)</f>
        <v>#REF!</v>
      </c>
      <c r="AH3073" s="34" t="s">
        <v>93</v>
      </c>
    </row>
    <row r="3074" s="114" customFormat="1" ht="36" spans="1:34">
      <c r="A3074" s="37">
        <v>78</v>
      </c>
      <c r="B3074" s="37" t="s">
        <v>92</v>
      </c>
      <c r="C3074" s="37" t="s">
        <v>7983</v>
      </c>
      <c r="D3074" s="34" t="s">
        <v>93</v>
      </c>
      <c r="E3074" s="163" t="s">
        <v>7524</v>
      </c>
      <c r="F3074" s="163" t="s">
        <v>96</v>
      </c>
      <c r="G3074" s="34" t="s">
        <v>114</v>
      </c>
      <c r="H3074" s="166" t="s">
        <v>8088</v>
      </c>
      <c r="I3074" s="163" t="s">
        <v>8089</v>
      </c>
      <c r="J3074" s="163" t="s">
        <v>8089</v>
      </c>
      <c r="K3074" s="163" t="s">
        <v>7986</v>
      </c>
      <c r="L3074" s="163" t="s">
        <v>7986</v>
      </c>
      <c r="M3074" s="251">
        <v>45806</v>
      </c>
      <c r="N3074" s="251" t="s">
        <v>8086</v>
      </c>
      <c r="O3074" s="251" t="s">
        <v>8087</v>
      </c>
      <c r="P3074" s="163">
        <v>1982</v>
      </c>
      <c r="Q3074" s="174">
        <v>500</v>
      </c>
      <c r="R3074" s="175">
        <v>0.1</v>
      </c>
      <c r="S3074" s="176">
        <v>50</v>
      </c>
      <c r="T3074" s="164">
        <v>99100</v>
      </c>
      <c r="U3074" s="164">
        <v>34685</v>
      </c>
      <c r="V3074" s="164">
        <v>0.35</v>
      </c>
      <c r="W3074" s="164">
        <v>19820</v>
      </c>
      <c r="X3074" s="164">
        <v>0.2</v>
      </c>
      <c r="Y3074" s="164">
        <v>9910</v>
      </c>
      <c r="Z3074" s="272">
        <v>0.1</v>
      </c>
      <c r="AA3074" s="164">
        <v>9910</v>
      </c>
      <c r="AB3074" s="164">
        <v>0.1</v>
      </c>
      <c r="AC3074" s="164">
        <v>44595</v>
      </c>
      <c r="AD3074" s="273">
        <v>0.45</v>
      </c>
      <c r="AE3074" s="147">
        <v>34685</v>
      </c>
      <c r="AF3074" s="182"/>
      <c r="AG3074" s="274" t="e">
        <f>VLOOKUP(H:H,#REF!,2,0)</f>
        <v>#REF!</v>
      </c>
      <c r="AH3074" s="34" t="s">
        <v>93</v>
      </c>
    </row>
    <row r="3075" s="114" customFormat="1" ht="36" spans="1:34">
      <c r="A3075" s="37">
        <v>79</v>
      </c>
      <c r="B3075" s="37" t="s">
        <v>92</v>
      </c>
      <c r="C3075" s="37" t="s">
        <v>7983</v>
      </c>
      <c r="D3075" s="34" t="s">
        <v>93</v>
      </c>
      <c r="E3075" s="163" t="s">
        <v>7524</v>
      </c>
      <c r="F3075" s="163" t="s">
        <v>96</v>
      </c>
      <c r="G3075" s="34" t="s">
        <v>114</v>
      </c>
      <c r="H3075" s="166" t="s">
        <v>8090</v>
      </c>
      <c r="I3075" s="163" t="s">
        <v>8091</v>
      </c>
      <c r="J3075" s="163" t="s">
        <v>8091</v>
      </c>
      <c r="K3075" s="163" t="s">
        <v>8092</v>
      </c>
      <c r="L3075" s="163" t="s">
        <v>8092</v>
      </c>
      <c r="M3075" s="251">
        <v>45806</v>
      </c>
      <c r="N3075" s="251" t="s">
        <v>8086</v>
      </c>
      <c r="O3075" s="251" t="s">
        <v>8087</v>
      </c>
      <c r="P3075" s="163">
        <v>1236</v>
      </c>
      <c r="Q3075" s="174">
        <v>500</v>
      </c>
      <c r="R3075" s="175">
        <v>0.1</v>
      </c>
      <c r="S3075" s="176">
        <v>50</v>
      </c>
      <c r="T3075" s="164">
        <v>61800</v>
      </c>
      <c r="U3075" s="164">
        <v>21630</v>
      </c>
      <c r="V3075" s="164">
        <v>0.35</v>
      </c>
      <c r="W3075" s="164">
        <v>12360</v>
      </c>
      <c r="X3075" s="164">
        <v>0.2</v>
      </c>
      <c r="Y3075" s="164">
        <v>6180</v>
      </c>
      <c r="Z3075" s="272">
        <v>0.1</v>
      </c>
      <c r="AA3075" s="164">
        <v>6180</v>
      </c>
      <c r="AB3075" s="164">
        <v>0.1</v>
      </c>
      <c r="AC3075" s="164">
        <v>27810</v>
      </c>
      <c r="AD3075" s="273">
        <v>0.45</v>
      </c>
      <c r="AE3075" s="147">
        <v>21630</v>
      </c>
      <c r="AF3075" s="182"/>
      <c r="AG3075" s="274" t="e">
        <f>VLOOKUP(H:H,#REF!,2,0)</f>
        <v>#REF!</v>
      </c>
      <c r="AH3075" s="34" t="s">
        <v>93</v>
      </c>
    </row>
    <row r="3076" s="114" customFormat="1" ht="36" spans="1:34">
      <c r="A3076" s="37">
        <v>80</v>
      </c>
      <c r="B3076" s="37" t="s">
        <v>92</v>
      </c>
      <c r="C3076" s="37" t="s">
        <v>7983</v>
      </c>
      <c r="D3076" s="34" t="s">
        <v>93</v>
      </c>
      <c r="E3076" s="163" t="s">
        <v>7524</v>
      </c>
      <c r="F3076" s="163" t="s">
        <v>96</v>
      </c>
      <c r="G3076" s="34" t="s">
        <v>114</v>
      </c>
      <c r="H3076" s="166" t="s">
        <v>8093</v>
      </c>
      <c r="I3076" s="163" t="s">
        <v>8094</v>
      </c>
      <c r="J3076" s="163" t="s">
        <v>8094</v>
      </c>
      <c r="K3076" s="163" t="s">
        <v>7986</v>
      </c>
      <c r="L3076" s="163" t="s">
        <v>7986</v>
      </c>
      <c r="M3076" s="251">
        <v>45818</v>
      </c>
      <c r="N3076" s="251" t="s">
        <v>2460</v>
      </c>
      <c r="O3076" s="251" t="s">
        <v>2461</v>
      </c>
      <c r="P3076" s="163">
        <v>2687</v>
      </c>
      <c r="Q3076" s="174">
        <v>500</v>
      </c>
      <c r="R3076" s="175">
        <v>0.1</v>
      </c>
      <c r="S3076" s="176">
        <v>50</v>
      </c>
      <c r="T3076" s="164">
        <v>134350</v>
      </c>
      <c r="U3076" s="164">
        <v>47022.5</v>
      </c>
      <c r="V3076" s="164">
        <v>0.35</v>
      </c>
      <c r="W3076" s="164">
        <v>26870</v>
      </c>
      <c r="X3076" s="164">
        <v>0.2</v>
      </c>
      <c r="Y3076" s="164">
        <v>13435</v>
      </c>
      <c r="Z3076" s="272">
        <v>0.1</v>
      </c>
      <c r="AA3076" s="164">
        <v>13435</v>
      </c>
      <c r="AB3076" s="164">
        <v>0.1</v>
      </c>
      <c r="AC3076" s="164">
        <v>60457.5</v>
      </c>
      <c r="AD3076" s="273">
        <v>0.45</v>
      </c>
      <c r="AE3076" s="147">
        <v>47022.5</v>
      </c>
      <c r="AF3076" s="182"/>
      <c r="AG3076" s="274" t="e">
        <f>VLOOKUP(H:H,#REF!,2,0)</f>
        <v>#REF!</v>
      </c>
      <c r="AH3076" s="34" t="s">
        <v>93</v>
      </c>
    </row>
    <row r="3077" s="114" customFormat="1" ht="36" spans="1:34">
      <c r="A3077" s="37">
        <v>81</v>
      </c>
      <c r="B3077" s="37" t="s">
        <v>92</v>
      </c>
      <c r="C3077" s="37" t="s">
        <v>7983</v>
      </c>
      <c r="D3077" s="34" t="s">
        <v>93</v>
      </c>
      <c r="E3077" s="163" t="s">
        <v>7524</v>
      </c>
      <c r="F3077" s="163" t="s">
        <v>96</v>
      </c>
      <c r="G3077" s="34" t="s">
        <v>114</v>
      </c>
      <c r="H3077" s="166" t="s">
        <v>8095</v>
      </c>
      <c r="I3077" s="163" t="s">
        <v>8096</v>
      </c>
      <c r="J3077" s="163" t="s">
        <v>8096</v>
      </c>
      <c r="K3077" s="163" t="s">
        <v>8097</v>
      </c>
      <c r="L3077" s="163" t="s">
        <v>8097</v>
      </c>
      <c r="M3077" s="251">
        <v>45838</v>
      </c>
      <c r="N3077" s="251" t="s">
        <v>7055</v>
      </c>
      <c r="O3077" s="251" t="s">
        <v>8098</v>
      </c>
      <c r="P3077" s="163">
        <v>4823</v>
      </c>
      <c r="Q3077" s="174">
        <v>500</v>
      </c>
      <c r="R3077" s="175">
        <v>0.1</v>
      </c>
      <c r="S3077" s="176">
        <v>50</v>
      </c>
      <c r="T3077" s="164">
        <v>241150</v>
      </c>
      <c r="U3077" s="164">
        <v>84402.5</v>
      </c>
      <c r="V3077" s="164">
        <v>0.35</v>
      </c>
      <c r="W3077" s="164">
        <v>48230</v>
      </c>
      <c r="X3077" s="164">
        <v>0.2</v>
      </c>
      <c r="Y3077" s="164">
        <v>24115</v>
      </c>
      <c r="Z3077" s="272">
        <v>0.1</v>
      </c>
      <c r="AA3077" s="164">
        <v>24115</v>
      </c>
      <c r="AB3077" s="164">
        <v>0.1</v>
      </c>
      <c r="AC3077" s="164">
        <v>108517.5</v>
      </c>
      <c r="AD3077" s="273">
        <v>0.45</v>
      </c>
      <c r="AE3077" s="147">
        <v>84402.5</v>
      </c>
      <c r="AF3077" s="182"/>
      <c r="AG3077" s="114" t="e">
        <f>VLOOKUP(H:H,#REF!,2,0)</f>
        <v>#REF!</v>
      </c>
      <c r="AH3077" s="34" t="s">
        <v>93</v>
      </c>
    </row>
    <row r="3078" s="114" customFormat="1" ht="36" spans="1:34">
      <c r="A3078" s="37">
        <v>82</v>
      </c>
      <c r="B3078" s="37" t="s">
        <v>92</v>
      </c>
      <c r="C3078" s="37" t="s">
        <v>7983</v>
      </c>
      <c r="D3078" s="34" t="s">
        <v>93</v>
      </c>
      <c r="E3078" s="163" t="s">
        <v>7524</v>
      </c>
      <c r="F3078" s="163" t="s">
        <v>96</v>
      </c>
      <c r="G3078" s="34" t="s">
        <v>114</v>
      </c>
      <c r="H3078" s="166" t="s">
        <v>8099</v>
      </c>
      <c r="I3078" s="163" t="s">
        <v>8100</v>
      </c>
      <c r="J3078" s="163" t="s">
        <v>8100</v>
      </c>
      <c r="K3078" s="163" t="s">
        <v>8101</v>
      </c>
      <c r="L3078" s="163" t="s">
        <v>8101</v>
      </c>
      <c r="M3078" s="251">
        <v>45840</v>
      </c>
      <c r="N3078" s="251" t="s">
        <v>5663</v>
      </c>
      <c r="O3078" s="251" t="s">
        <v>5664</v>
      </c>
      <c r="P3078" s="163">
        <v>4150</v>
      </c>
      <c r="Q3078" s="174">
        <v>500</v>
      </c>
      <c r="R3078" s="175">
        <v>0.1</v>
      </c>
      <c r="S3078" s="176">
        <v>50</v>
      </c>
      <c r="T3078" s="164">
        <v>207500</v>
      </c>
      <c r="U3078" s="164">
        <v>72625</v>
      </c>
      <c r="V3078" s="164">
        <v>0.35</v>
      </c>
      <c r="W3078" s="164">
        <v>41500</v>
      </c>
      <c r="X3078" s="164">
        <v>0.2</v>
      </c>
      <c r="Y3078" s="164">
        <v>20750</v>
      </c>
      <c r="Z3078" s="272">
        <v>0.1</v>
      </c>
      <c r="AA3078" s="164">
        <v>20750</v>
      </c>
      <c r="AB3078" s="164">
        <v>0.1</v>
      </c>
      <c r="AC3078" s="164">
        <v>93375</v>
      </c>
      <c r="AD3078" s="273">
        <v>0.45</v>
      </c>
      <c r="AE3078" s="147">
        <v>72625</v>
      </c>
      <c r="AF3078" s="182"/>
      <c r="AG3078" s="114" t="e">
        <f>VLOOKUP(H:H,#REF!,2,0)</f>
        <v>#REF!</v>
      </c>
      <c r="AH3078" s="34" t="s">
        <v>93</v>
      </c>
    </row>
    <row r="3079" s="114" customFormat="1" ht="36" spans="1:34">
      <c r="A3079" s="37">
        <v>83</v>
      </c>
      <c r="B3079" s="37" t="s">
        <v>92</v>
      </c>
      <c r="C3079" s="37" t="s">
        <v>7983</v>
      </c>
      <c r="D3079" s="34" t="s">
        <v>93</v>
      </c>
      <c r="E3079" s="163" t="s">
        <v>7524</v>
      </c>
      <c r="F3079" s="163" t="s">
        <v>96</v>
      </c>
      <c r="G3079" s="34" t="s">
        <v>114</v>
      </c>
      <c r="H3079" s="166" t="s">
        <v>8102</v>
      </c>
      <c r="I3079" s="163" t="s">
        <v>8103</v>
      </c>
      <c r="J3079" s="163" t="s">
        <v>8103</v>
      </c>
      <c r="K3079" s="163" t="s">
        <v>8101</v>
      </c>
      <c r="L3079" s="163" t="s">
        <v>8101</v>
      </c>
      <c r="M3079" s="251">
        <v>45840</v>
      </c>
      <c r="N3079" s="251" t="s">
        <v>2603</v>
      </c>
      <c r="O3079" s="251" t="s">
        <v>5659</v>
      </c>
      <c r="P3079" s="163">
        <v>4230</v>
      </c>
      <c r="Q3079" s="174">
        <v>500</v>
      </c>
      <c r="R3079" s="175">
        <v>0.1</v>
      </c>
      <c r="S3079" s="176">
        <v>50</v>
      </c>
      <c r="T3079" s="164">
        <v>211500</v>
      </c>
      <c r="U3079" s="164">
        <v>74025</v>
      </c>
      <c r="V3079" s="164">
        <v>0.35</v>
      </c>
      <c r="W3079" s="164">
        <v>42300</v>
      </c>
      <c r="X3079" s="164">
        <v>0.2</v>
      </c>
      <c r="Y3079" s="164">
        <v>21150</v>
      </c>
      <c r="Z3079" s="272">
        <v>0.1</v>
      </c>
      <c r="AA3079" s="164">
        <v>21150</v>
      </c>
      <c r="AB3079" s="164">
        <v>0.1</v>
      </c>
      <c r="AC3079" s="164">
        <v>95175</v>
      </c>
      <c r="AD3079" s="273">
        <v>0.45</v>
      </c>
      <c r="AE3079" s="147">
        <v>74025</v>
      </c>
      <c r="AF3079" s="182"/>
      <c r="AG3079" s="114" t="e">
        <f>VLOOKUP(H:H,#REF!,2,0)</f>
        <v>#REF!</v>
      </c>
      <c r="AH3079" s="34" t="s">
        <v>93</v>
      </c>
    </row>
    <row r="3080" s="114" customFormat="1" ht="36" spans="1:34">
      <c r="A3080" s="37">
        <v>84</v>
      </c>
      <c r="B3080" s="37" t="s">
        <v>92</v>
      </c>
      <c r="C3080" s="37" t="s">
        <v>7983</v>
      </c>
      <c r="D3080" s="34" t="s">
        <v>93</v>
      </c>
      <c r="E3080" s="163" t="s">
        <v>7524</v>
      </c>
      <c r="F3080" s="163" t="s">
        <v>96</v>
      </c>
      <c r="G3080" s="34" t="s">
        <v>114</v>
      </c>
      <c r="H3080" s="166" t="s">
        <v>8104</v>
      </c>
      <c r="I3080" s="163" t="s">
        <v>8105</v>
      </c>
      <c r="J3080" s="163" t="s">
        <v>8105</v>
      </c>
      <c r="K3080" s="163" t="s">
        <v>8106</v>
      </c>
      <c r="L3080" s="163" t="s">
        <v>8106</v>
      </c>
      <c r="M3080" s="251">
        <v>45896</v>
      </c>
      <c r="N3080" s="251" t="s">
        <v>6302</v>
      </c>
      <c r="O3080" s="251" t="s">
        <v>6303</v>
      </c>
      <c r="P3080" s="163">
        <v>4892</v>
      </c>
      <c r="Q3080" s="174">
        <v>500</v>
      </c>
      <c r="R3080" s="175">
        <v>0.1</v>
      </c>
      <c r="S3080" s="176">
        <v>50</v>
      </c>
      <c r="T3080" s="164">
        <v>244600</v>
      </c>
      <c r="U3080" s="164">
        <v>85610</v>
      </c>
      <c r="V3080" s="164">
        <v>0.35</v>
      </c>
      <c r="W3080" s="164">
        <v>48920</v>
      </c>
      <c r="X3080" s="164">
        <v>0.2</v>
      </c>
      <c r="Y3080" s="164">
        <v>24460</v>
      </c>
      <c r="Z3080" s="272">
        <v>0.1</v>
      </c>
      <c r="AA3080" s="164">
        <v>24460</v>
      </c>
      <c r="AB3080" s="164">
        <v>0.1</v>
      </c>
      <c r="AC3080" s="164">
        <v>110070</v>
      </c>
      <c r="AD3080" s="273">
        <v>0.45</v>
      </c>
      <c r="AE3080" s="147">
        <v>85610</v>
      </c>
      <c r="AF3080" s="182"/>
      <c r="AG3080" s="114" t="e">
        <f>VLOOKUP(H:H,#REF!,2,0)</f>
        <v>#REF!</v>
      </c>
      <c r="AH3080" s="34" t="s">
        <v>93</v>
      </c>
    </row>
    <row r="3081" s="114" customFormat="1" ht="36" spans="1:34">
      <c r="A3081" s="37">
        <v>85</v>
      </c>
      <c r="B3081" s="37" t="s">
        <v>92</v>
      </c>
      <c r="C3081" s="37" t="s">
        <v>7983</v>
      </c>
      <c r="D3081" s="34" t="s">
        <v>93</v>
      </c>
      <c r="E3081" s="163" t="s">
        <v>7524</v>
      </c>
      <c r="F3081" s="163" t="s">
        <v>96</v>
      </c>
      <c r="G3081" s="34" t="s">
        <v>114</v>
      </c>
      <c r="H3081" s="166" t="s">
        <v>8107</v>
      </c>
      <c r="I3081" s="163" t="s">
        <v>8108</v>
      </c>
      <c r="J3081" s="163" t="s">
        <v>8108</v>
      </c>
      <c r="K3081" s="163" t="s">
        <v>7986</v>
      </c>
      <c r="L3081" s="163" t="s">
        <v>7986</v>
      </c>
      <c r="M3081" s="251">
        <v>45896</v>
      </c>
      <c r="N3081" s="251" t="s">
        <v>6302</v>
      </c>
      <c r="O3081" s="251" t="s">
        <v>6303</v>
      </c>
      <c r="P3081" s="163">
        <v>4915</v>
      </c>
      <c r="Q3081" s="174">
        <v>500</v>
      </c>
      <c r="R3081" s="175">
        <v>0.1</v>
      </c>
      <c r="S3081" s="176">
        <v>50</v>
      </c>
      <c r="T3081" s="164">
        <v>245750</v>
      </c>
      <c r="U3081" s="164">
        <v>86012.5</v>
      </c>
      <c r="V3081" s="164">
        <v>0.35</v>
      </c>
      <c r="W3081" s="164">
        <v>49150</v>
      </c>
      <c r="X3081" s="164">
        <v>0.2</v>
      </c>
      <c r="Y3081" s="164">
        <v>24575</v>
      </c>
      <c r="Z3081" s="272">
        <v>0.1</v>
      </c>
      <c r="AA3081" s="164">
        <v>24575</v>
      </c>
      <c r="AB3081" s="164">
        <v>0.1</v>
      </c>
      <c r="AC3081" s="164">
        <v>110587.5</v>
      </c>
      <c r="AD3081" s="273">
        <v>0.45</v>
      </c>
      <c r="AE3081" s="147">
        <v>86012.5</v>
      </c>
      <c r="AF3081" s="182"/>
      <c r="AG3081" s="114" t="e">
        <f>VLOOKUP(H:H,#REF!,2,0)</f>
        <v>#REF!</v>
      </c>
      <c r="AH3081" s="34" t="s">
        <v>93</v>
      </c>
    </row>
    <row r="3082" s="114" customFormat="1" ht="36" spans="1:34">
      <c r="A3082" s="37">
        <v>86</v>
      </c>
      <c r="B3082" s="37" t="s">
        <v>92</v>
      </c>
      <c r="C3082" s="37" t="s">
        <v>7983</v>
      </c>
      <c r="D3082" s="34" t="s">
        <v>93</v>
      </c>
      <c r="E3082" s="163" t="s">
        <v>7524</v>
      </c>
      <c r="F3082" s="163" t="s">
        <v>96</v>
      </c>
      <c r="G3082" s="34" t="s">
        <v>114</v>
      </c>
      <c r="H3082" s="166" t="s">
        <v>8109</v>
      </c>
      <c r="I3082" s="163" t="s">
        <v>8027</v>
      </c>
      <c r="J3082" s="163" t="s">
        <v>8027</v>
      </c>
      <c r="K3082" s="163" t="s">
        <v>8028</v>
      </c>
      <c r="L3082" s="163" t="s">
        <v>8028</v>
      </c>
      <c r="M3082" s="251">
        <v>45905</v>
      </c>
      <c r="N3082" s="251" t="s">
        <v>6410</v>
      </c>
      <c r="O3082" s="251" t="s">
        <v>6411</v>
      </c>
      <c r="P3082" s="163">
        <v>2086</v>
      </c>
      <c r="Q3082" s="174">
        <v>500</v>
      </c>
      <c r="R3082" s="175">
        <v>0.1</v>
      </c>
      <c r="S3082" s="176">
        <v>50</v>
      </c>
      <c r="T3082" s="164">
        <v>104300</v>
      </c>
      <c r="U3082" s="164">
        <v>36505</v>
      </c>
      <c r="V3082" s="164">
        <v>0.35</v>
      </c>
      <c r="W3082" s="164">
        <v>20860</v>
      </c>
      <c r="X3082" s="164">
        <v>0.2</v>
      </c>
      <c r="Y3082" s="164">
        <v>10430</v>
      </c>
      <c r="Z3082" s="272">
        <v>0.1</v>
      </c>
      <c r="AA3082" s="164">
        <v>10430</v>
      </c>
      <c r="AB3082" s="164">
        <v>0.1</v>
      </c>
      <c r="AC3082" s="164">
        <v>46935</v>
      </c>
      <c r="AD3082" s="273">
        <v>0.45</v>
      </c>
      <c r="AE3082" s="147">
        <v>36505</v>
      </c>
      <c r="AF3082" s="182"/>
      <c r="AG3082" s="114" t="e">
        <f>VLOOKUP(H:H,#REF!,2,0)</f>
        <v>#REF!</v>
      </c>
      <c r="AH3082" s="34" t="s">
        <v>93</v>
      </c>
    </row>
    <row r="3083" s="114" customFormat="1" ht="36" spans="1:34">
      <c r="A3083" s="37">
        <v>87</v>
      </c>
      <c r="B3083" s="37" t="s">
        <v>92</v>
      </c>
      <c r="C3083" s="37" t="s">
        <v>7983</v>
      </c>
      <c r="D3083" s="34" t="s">
        <v>93</v>
      </c>
      <c r="E3083" s="163" t="s">
        <v>7524</v>
      </c>
      <c r="F3083" s="163" t="s">
        <v>96</v>
      </c>
      <c r="G3083" s="34" t="s">
        <v>114</v>
      </c>
      <c r="H3083" s="166" t="s">
        <v>8110</v>
      </c>
      <c r="I3083" s="163" t="s">
        <v>8111</v>
      </c>
      <c r="J3083" s="163" t="s">
        <v>8111</v>
      </c>
      <c r="K3083" s="163" t="s">
        <v>8112</v>
      </c>
      <c r="L3083" s="163" t="s">
        <v>8112</v>
      </c>
      <c r="M3083" s="251">
        <v>45929</v>
      </c>
      <c r="N3083" s="251" t="s">
        <v>1461</v>
      </c>
      <c r="O3083" s="251" t="s">
        <v>2936</v>
      </c>
      <c r="P3083" s="163">
        <v>1963</v>
      </c>
      <c r="Q3083" s="174">
        <v>500</v>
      </c>
      <c r="R3083" s="175">
        <v>0.1</v>
      </c>
      <c r="S3083" s="176">
        <v>50</v>
      </c>
      <c r="T3083" s="164">
        <v>98150</v>
      </c>
      <c r="U3083" s="164">
        <v>34352.5</v>
      </c>
      <c r="V3083" s="164">
        <v>0.35</v>
      </c>
      <c r="W3083" s="164">
        <v>19630</v>
      </c>
      <c r="X3083" s="164">
        <v>0.2</v>
      </c>
      <c r="Y3083" s="164">
        <v>9815</v>
      </c>
      <c r="Z3083" s="272">
        <v>0.1</v>
      </c>
      <c r="AA3083" s="164">
        <v>9815</v>
      </c>
      <c r="AB3083" s="164">
        <v>0.1</v>
      </c>
      <c r="AC3083" s="164">
        <v>44167.5</v>
      </c>
      <c r="AD3083" s="273">
        <v>0.45</v>
      </c>
      <c r="AE3083" s="147">
        <v>34352.5</v>
      </c>
      <c r="AF3083" s="182"/>
      <c r="AG3083" s="114" t="e">
        <f>VLOOKUP(H:H,#REF!,2,0)</f>
        <v>#REF!</v>
      </c>
      <c r="AH3083" s="34" t="s">
        <v>93</v>
      </c>
    </row>
    <row r="3084" s="114" customFormat="1" ht="36" spans="1:34">
      <c r="A3084" s="37">
        <v>88</v>
      </c>
      <c r="B3084" s="37" t="s">
        <v>92</v>
      </c>
      <c r="C3084" s="37" t="s">
        <v>7983</v>
      </c>
      <c r="D3084" s="34" t="s">
        <v>93</v>
      </c>
      <c r="E3084" s="163" t="s">
        <v>7524</v>
      </c>
      <c r="F3084" s="163" t="s">
        <v>96</v>
      </c>
      <c r="G3084" s="34" t="s">
        <v>114</v>
      </c>
      <c r="H3084" s="166" t="s">
        <v>8113</v>
      </c>
      <c r="I3084" s="163" t="s">
        <v>8114</v>
      </c>
      <c r="J3084" s="163" t="s">
        <v>8114</v>
      </c>
      <c r="K3084" s="163" t="s">
        <v>8101</v>
      </c>
      <c r="L3084" s="163" t="s">
        <v>8101</v>
      </c>
      <c r="M3084" s="251">
        <v>45930</v>
      </c>
      <c r="N3084" s="251" t="s">
        <v>1461</v>
      </c>
      <c r="O3084" s="251" t="s">
        <v>2936</v>
      </c>
      <c r="P3084" s="163">
        <v>3975</v>
      </c>
      <c r="Q3084" s="174">
        <v>500</v>
      </c>
      <c r="R3084" s="175">
        <v>0.1</v>
      </c>
      <c r="S3084" s="176">
        <v>50</v>
      </c>
      <c r="T3084" s="164">
        <v>198750</v>
      </c>
      <c r="U3084" s="164">
        <v>69562.5</v>
      </c>
      <c r="V3084" s="164">
        <v>0.35</v>
      </c>
      <c r="W3084" s="164">
        <v>39750</v>
      </c>
      <c r="X3084" s="164">
        <v>0.2</v>
      </c>
      <c r="Y3084" s="164">
        <v>19875</v>
      </c>
      <c r="Z3084" s="272">
        <v>0.1</v>
      </c>
      <c r="AA3084" s="164">
        <v>19875</v>
      </c>
      <c r="AB3084" s="164">
        <v>0.1</v>
      </c>
      <c r="AC3084" s="164">
        <v>89437.5</v>
      </c>
      <c r="AD3084" s="273">
        <v>0.45</v>
      </c>
      <c r="AE3084" s="147">
        <v>69562.5</v>
      </c>
      <c r="AF3084" s="182"/>
      <c r="AG3084" s="114" t="e">
        <f>VLOOKUP(H:H,#REF!,2,0)</f>
        <v>#REF!</v>
      </c>
      <c r="AH3084" s="34" t="s">
        <v>93</v>
      </c>
    </row>
    <row r="3085" s="114" customFormat="1" ht="36" spans="1:34">
      <c r="A3085" s="37">
        <v>89</v>
      </c>
      <c r="B3085" s="37" t="s">
        <v>92</v>
      </c>
      <c r="C3085" s="37" t="s">
        <v>7983</v>
      </c>
      <c r="D3085" s="34" t="s">
        <v>93</v>
      </c>
      <c r="E3085" s="163" t="s">
        <v>7524</v>
      </c>
      <c r="F3085" s="163" t="s">
        <v>96</v>
      </c>
      <c r="G3085" s="34" t="s">
        <v>114</v>
      </c>
      <c r="H3085" s="166" t="s">
        <v>8115</v>
      </c>
      <c r="I3085" s="163" t="s">
        <v>8116</v>
      </c>
      <c r="J3085" s="163" t="s">
        <v>8116</v>
      </c>
      <c r="K3085" s="163" t="s">
        <v>8101</v>
      </c>
      <c r="L3085" s="163" t="s">
        <v>8101</v>
      </c>
      <c r="M3085" s="251">
        <v>45930</v>
      </c>
      <c r="N3085" s="251" t="s">
        <v>1461</v>
      </c>
      <c r="O3085" s="251" t="s">
        <v>2936</v>
      </c>
      <c r="P3085" s="163">
        <v>3860</v>
      </c>
      <c r="Q3085" s="174">
        <v>500</v>
      </c>
      <c r="R3085" s="175">
        <v>0.1</v>
      </c>
      <c r="S3085" s="176">
        <v>50</v>
      </c>
      <c r="T3085" s="164">
        <v>193000</v>
      </c>
      <c r="U3085" s="164">
        <v>67550</v>
      </c>
      <c r="V3085" s="164">
        <v>0.35</v>
      </c>
      <c r="W3085" s="164">
        <v>38600</v>
      </c>
      <c r="X3085" s="164">
        <v>0.2</v>
      </c>
      <c r="Y3085" s="164">
        <v>19300</v>
      </c>
      <c r="Z3085" s="272">
        <v>0.1</v>
      </c>
      <c r="AA3085" s="164">
        <v>19300</v>
      </c>
      <c r="AB3085" s="164">
        <v>0.1</v>
      </c>
      <c r="AC3085" s="164">
        <v>86850</v>
      </c>
      <c r="AD3085" s="273">
        <v>0.45</v>
      </c>
      <c r="AE3085" s="147">
        <v>67550</v>
      </c>
      <c r="AF3085" s="182"/>
      <c r="AG3085" s="114" t="e">
        <f>VLOOKUP(H:H,#REF!,2,0)</f>
        <v>#REF!</v>
      </c>
      <c r="AH3085" s="34" t="s">
        <v>93</v>
      </c>
    </row>
    <row r="3086" s="114" customFormat="1" ht="36" spans="1:34">
      <c r="A3086" s="37">
        <v>90</v>
      </c>
      <c r="B3086" s="37" t="s">
        <v>92</v>
      </c>
      <c r="C3086" s="37" t="s">
        <v>7983</v>
      </c>
      <c r="D3086" s="34" t="s">
        <v>93</v>
      </c>
      <c r="E3086" s="163" t="s">
        <v>7519</v>
      </c>
      <c r="F3086" s="163" t="s">
        <v>96</v>
      </c>
      <c r="G3086" s="34" t="s">
        <v>114</v>
      </c>
      <c r="H3086" s="166" t="s">
        <v>8117</v>
      </c>
      <c r="I3086" s="163" t="s">
        <v>8118</v>
      </c>
      <c r="J3086" s="163" t="s">
        <v>8118</v>
      </c>
      <c r="K3086" s="163" t="s">
        <v>8054</v>
      </c>
      <c r="L3086" s="163" t="s">
        <v>8054</v>
      </c>
      <c r="M3086" s="251">
        <v>45930</v>
      </c>
      <c r="N3086" s="251" t="s">
        <v>1461</v>
      </c>
      <c r="O3086" s="251" t="s">
        <v>8119</v>
      </c>
      <c r="P3086" s="163">
        <v>1950</v>
      </c>
      <c r="Q3086" s="174">
        <v>100</v>
      </c>
      <c r="R3086" s="175">
        <v>0.1</v>
      </c>
      <c r="S3086" s="176">
        <v>10</v>
      </c>
      <c r="T3086" s="164">
        <v>19500</v>
      </c>
      <c r="U3086" s="164">
        <v>6825</v>
      </c>
      <c r="V3086" s="164">
        <v>0.35</v>
      </c>
      <c r="W3086" s="164">
        <v>3900</v>
      </c>
      <c r="X3086" s="164">
        <v>0.2</v>
      </c>
      <c r="Y3086" s="164">
        <v>1950</v>
      </c>
      <c r="Z3086" s="272">
        <v>0.1</v>
      </c>
      <c r="AA3086" s="164">
        <v>1950</v>
      </c>
      <c r="AB3086" s="164">
        <v>0.1</v>
      </c>
      <c r="AC3086" s="164">
        <v>8775</v>
      </c>
      <c r="AD3086" s="273">
        <v>0.45</v>
      </c>
      <c r="AE3086" s="147">
        <v>6825</v>
      </c>
      <c r="AF3086" s="182"/>
      <c r="AG3086" s="114" t="e">
        <f>VLOOKUP(H:H,#REF!,2,0)</f>
        <v>#REF!</v>
      </c>
      <c r="AH3086" s="34" t="s">
        <v>93</v>
      </c>
    </row>
    <row r="3087" s="114" customFormat="1" ht="36" spans="1:34">
      <c r="A3087" s="37">
        <v>91</v>
      </c>
      <c r="B3087" s="37" t="s">
        <v>92</v>
      </c>
      <c r="C3087" s="37" t="s">
        <v>7983</v>
      </c>
      <c r="D3087" s="34" t="s">
        <v>93</v>
      </c>
      <c r="E3087" s="163" t="s">
        <v>7524</v>
      </c>
      <c r="F3087" s="163" t="s">
        <v>96</v>
      </c>
      <c r="G3087" s="34" t="s">
        <v>114</v>
      </c>
      <c r="H3087" s="166" t="s">
        <v>8120</v>
      </c>
      <c r="I3087" s="163" t="s">
        <v>8121</v>
      </c>
      <c r="J3087" s="163" t="s">
        <v>8121</v>
      </c>
      <c r="K3087" s="163" t="s">
        <v>8122</v>
      </c>
      <c r="L3087" s="163" t="s">
        <v>8122</v>
      </c>
      <c r="M3087" s="251">
        <v>45943</v>
      </c>
      <c r="N3087" s="251" t="s">
        <v>2676</v>
      </c>
      <c r="O3087" s="251" t="s">
        <v>6721</v>
      </c>
      <c r="P3087" s="163">
        <v>1820</v>
      </c>
      <c r="Q3087" s="174">
        <v>500</v>
      </c>
      <c r="R3087" s="175">
        <v>0.1</v>
      </c>
      <c r="S3087" s="176">
        <v>50</v>
      </c>
      <c r="T3087" s="164">
        <v>91000</v>
      </c>
      <c r="U3087" s="164">
        <v>31850</v>
      </c>
      <c r="V3087" s="164">
        <v>0.35</v>
      </c>
      <c r="W3087" s="164">
        <v>18200</v>
      </c>
      <c r="X3087" s="164">
        <v>0.2</v>
      </c>
      <c r="Y3087" s="164">
        <v>9100</v>
      </c>
      <c r="Z3087" s="272">
        <v>0.1</v>
      </c>
      <c r="AA3087" s="164">
        <v>9100</v>
      </c>
      <c r="AB3087" s="164">
        <v>0.1</v>
      </c>
      <c r="AC3087" s="164">
        <v>40950</v>
      </c>
      <c r="AD3087" s="273">
        <v>0.45</v>
      </c>
      <c r="AE3087" s="147">
        <v>31850</v>
      </c>
      <c r="AF3087" s="182"/>
      <c r="AG3087" s="114" t="e">
        <f>VLOOKUP(H:H,#REF!,2,0)</f>
        <v>#REF!</v>
      </c>
      <c r="AH3087" s="34" t="s">
        <v>93</v>
      </c>
    </row>
    <row r="3088" s="114" customFormat="1" ht="36" spans="1:34">
      <c r="A3088" s="37">
        <v>92</v>
      </c>
      <c r="B3088" s="37" t="s">
        <v>92</v>
      </c>
      <c r="C3088" s="37" t="s">
        <v>7983</v>
      </c>
      <c r="D3088" s="34" t="s">
        <v>93</v>
      </c>
      <c r="E3088" s="163" t="s">
        <v>7524</v>
      </c>
      <c r="F3088" s="163" t="s">
        <v>96</v>
      </c>
      <c r="G3088" s="34" t="s">
        <v>114</v>
      </c>
      <c r="H3088" s="166" t="s">
        <v>8123</v>
      </c>
      <c r="I3088" s="163" t="s">
        <v>8124</v>
      </c>
      <c r="J3088" s="163" t="s">
        <v>8124</v>
      </c>
      <c r="K3088" s="163" t="s">
        <v>8122</v>
      </c>
      <c r="L3088" s="163" t="s">
        <v>8122</v>
      </c>
      <c r="M3088" s="251">
        <v>45943</v>
      </c>
      <c r="N3088" s="251" t="s">
        <v>2676</v>
      </c>
      <c r="O3088" s="251" t="s">
        <v>6721</v>
      </c>
      <c r="P3088" s="163">
        <v>4720</v>
      </c>
      <c r="Q3088" s="174">
        <v>500</v>
      </c>
      <c r="R3088" s="175">
        <v>0.1</v>
      </c>
      <c r="S3088" s="176">
        <v>50</v>
      </c>
      <c r="T3088" s="164">
        <v>236000</v>
      </c>
      <c r="U3088" s="164">
        <v>82600</v>
      </c>
      <c r="V3088" s="164">
        <v>0.35</v>
      </c>
      <c r="W3088" s="164">
        <v>47200</v>
      </c>
      <c r="X3088" s="164">
        <v>0.2</v>
      </c>
      <c r="Y3088" s="164">
        <v>23600</v>
      </c>
      <c r="Z3088" s="272">
        <v>0.1</v>
      </c>
      <c r="AA3088" s="164">
        <v>23600</v>
      </c>
      <c r="AB3088" s="164">
        <v>0.1</v>
      </c>
      <c r="AC3088" s="164">
        <v>106200</v>
      </c>
      <c r="AD3088" s="273">
        <v>0.45</v>
      </c>
      <c r="AE3088" s="147">
        <v>82600</v>
      </c>
      <c r="AF3088" s="182"/>
      <c r="AG3088" s="114" t="e">
        <f>VLOOKUP(H:H,#REF!,2,0)</f>
        <v>#REF!</v>
      </c>
      <c r="AH3088" s="34" t="s">
        <v>93</v>
      </c>
    </row>
    <row r="3089" s="114" customFormat="1" ht="36" spans="1:34">
      <c r="A3089" s="37">
        <v>93</v>
      </c>
      <c r="B3089" s="37" t="s">
        <v>92</v>
      </c>
      <c r="C3089" s="37" t="s">
        <v>7983</v>
      </c>
      <c r="D3089" s="34" t="s">
        <v>93</v>
      </c>
      <c r="E3089" s="163" t="s">
        <v>7519</v>
      </c>
      <c r="F3089" s="163" t="s">
        <v>96</v>
      </c>
      <c r="G3089" s="34" t="s">
        <v>114</v>
      </c>
      <c r="H3089" s="166" t="s">
        <v>8125</v>
      </c>
      <c r="I3089" s="163" t="s">
        <v>8118</v>
      </c>
      <c r="J3089" s="163" t="s">
        <v>8118</v>
      </c>
      <c r="K3089" s="163" t="s">
        <v>8054</v>
      </c>
      <c r="L3089" s="163" t="s">
        <v>8054</v>
      </c>
      <c r="M3089" s="251">
        <v>45951</v>
      </c>
      <c r="N3089" s="251" t="s">
        <v>8126</v>
      </c>
      <c r="O3089" s="251" t="s">
        <v>8127</v>
      </c>
      <c r="P3089" s="163">
        <v>1830</v>
      </c>
      <c r="Q3089" s="174">
        <v>100</v>
      </c>
      <c r="R3089" s="175">
        <v>0.1</v>
      </c>
      <c r="S3089" s="176">
        <v>10</v>
      </c>
      <c r="T3089" s="164">
        <v>18300</v>
      </c>
      <c r="U3089" s="164">
        <v>6405</v>
      </c>
      <c r="V3089" s="164">
        <v>0.35</v>
      </c>
      <c r="W3089" s="164">
        <v>3660</v>
      </c>
      <c r="X3089" s="164">
        <v>0.2</v>
      </c>
      <c r="Y3089" s="164">
        <v>1830</v>
      </c>
      <c r="Z3089" s="272">
        <v>0.1</v>
      </c>
      <c r="AA3089" s="164">
        <v>1830</v>
      </c>
      <c r="AB3089" s="164">
        <v>0.1</v>
      </c>
      <c r="AC3089" s="164">
        <v>8235</v>
      </c>
      <c r="AD3089" s="273">
        <v>0.45</v>
      </c>
      <c r="AE3089" s="147">
        <v>6405</v>
      </c>
      <c r="AF3089" s="182"/>
      <c r="AG3089" s="114" t="e">
        <f>VLOOKUP(H:H,#REF!,2,0)</f>
        <v>#REF!</v>
      </c>
      <c r="AH3089" s="34" t="s">
        <v>93</v>
      </c>
    </row>
    <row r="3090" s="114" customFormat="1" ht="36" spans="1:34">
      <c r="A3090" s="37">
        <v>94</v>
      </c>
      <c r="B3090" s="37" t="s">
        <v>92</v>
      </c>
      <c r="C3090" s="37" t="s">
        <v>7983</v>
      </c>
      <c r="D3090" s="34" t="s">
        <v>93</v>
      </c>
      <c r="E3090" s="163" t="s">
        <v>7519</v>
      </c>
      <c r="F3090" s="163" t="s">
        <v>96</v>
      </c>
      <c r="G3090" s="34" t="s">
        <v>114</v>
      </c>
      <c r="H3090" s="166" t="s">
        <v>8128</v>
      </c>
      <c r="I3090" s="163" t="s">
        <v>8118</v>
      </c>
      <c r="J3090" s="163" t="s">
        <v>8118</v>
      </c>
      <c r="K3090" s="163" t="s">
        <v>8054</v>
      </c>
      <c r="L3090" s="163" t="s">
        <v>8054</v>
      </c>
      <c r="M3090" s="251">
        <v>45985</v>
      </c>
      <c r="N3090" s="251" t="s">
        <v>8129</v>
      </c>
      <c r="O3090" s="251" t="s">
        <v>2598</v>
      </c>
      <c r="P3090" s="163">
        <v>1750</v>
      </c>
      <c r="Q3090" s="174">
        <v>100</v>
      </c>
      <c r="R3090" s="175">
        <v>0.1</v>
      </c>
      <c r="S3090" s="176">
        <v>10</v>
      </c>
      <c r="T3090" s="164">
        <v>17500</v>
      </c>
      <c r="U3090" s="164">
        <v>6125</v>
      </c>
      <c r="V3090" s="164">
        <v>0.35</v>
      </c>
      <c r="W3090" s="164">
        <v>3500</v>
      </c>
      <c r="X3090" s="164">
        <v>0.2</v>
      </c>
      <c r="Y3090" s="164">
        <v>1750</v>
      </c>
      <c r="Z3090" s="272">
        <v>0.1</v>
      </c>
      <c r="AA3090" s="164">
        <v>1750</v>
      </c>
      <c r="AB3090" s="164">
        <v>0.1</v>
      </c>
      <c r="AC3090" s="164">
        <v>7875</v>
      </c>
      <c r="AD3090" s="273">
        <v>0.45</v>
      </c>
      <c r="AE3090" s="147">
        <v>6125</v>
      </c>
      <c r="AF3090" s="182"/>
      <c r="AG3090" s="114" t="e">
        <f>VLOOKUP(H:H,#REF!,2,0)</f>
        <v>#REF!</v>
      </c>
      <c r="AH3090" s="34" t="s">
        <v>93</v>
      </c>
    </row>
    <row r="3091" s="114" customFormat="1" ht="36" spans="1:34">
      <c r="A3091" s="37">
        <v>95</v>
      </c>
      <c r="B3091" s="37" t="s">
        <v>92</v>
      </c>
      <c r="C3091" s="37" t="s">
        <v>7983</v>
      </c>
      <c r="D3091" s="34" t="s">
        <v>93</v>
      </c>
      <c r="E3091" s="163" t="s">
        <v>7519</v>
      </c>
      <c r="F3091" s="163" t="s">
        <v>96</v>
      </c>
      <c r="G3091" s="34" t="s">
        <v>114</v>
      </c>
      <c r="H3091" s="166" t="s">
        <v>8130</v>
      </c>
      <c r="I3091" s="163" t="s">
        <v>8118</v>
      </c>
      <c r="J3091" s="163" t="s">
        <v>8118</v>
      </c>
      <c r="K3091" s="163" t="s">
        <v>8054</v>
      </c>
      <c r="L3091" s="163" t="s">
        <v>8054</v>
      </c>
      <c r="M3091" s="251">
        <v>45999</v>
      </c>
      <c r="N3091" s="251" t="s">
        <v>8131</v>
      </c>
      <c r="O3091" s="251" t="s">
        <v>8132</v>
      </c>
      <c r="P3091" s="163">
        <v>2300</v>
      </c>
      <c r="Q3091" s="174">
        <v>100</v>
      </c>
      <c r="R3091" s="175">
        <v>0.1</v>
      </c>
      <c r="S3091" s="176">
        <v>10</v>
      </c>
      <c r="T3091" s="164">
        <v>23000</v>
      </c>
      <c r="U3091" s="164">
        <v>8050</v>
      </c>
      <c r="V3091" s="164">
        <v>0.35</v>
      </c>
      <c r="W3091" s="164">
        <v>4600</v>
      </c>
      <c r="X3091" s="164">
        <v>0.2</v>
      </c>
      <c r="Y3091" s="164">
        <v>2300</v>
      </c>
      <c r="Z3091" s="272">
        <v>0.1</v>
      </c>
      <c r="AA3091" s="164">
        <v>2300</v>
      </c>
      <c r="AB3091" s="164">
        <v>0.1</v>
      </c>
      <c r="AC3091" s="164">
        <v>10350</v>
      </c>
      <c r="AD3091" s="273">
        <v>0.45</v>
      </c>
      <c r="AE3091" s="147">
        <v>8050</v>
      </c>
      <c r="AF3091" s="182"/>
      <c r="AG3091" s="114" t="e">
        <f>VLOOKUP(H:H,#REF!,2,0)</f>
        <v>#REF!</v>
      </c>
      <c r="AH3091" s="34" t="s">
        <v>93</v>
      </c>
    </row>
    <row r="3092" s="114" customFormat="1" ht="36" spans="1:34">
      <c r="A3092" s="37">
        <v>96</v>
      </c>
      <c r="B3092" s="37" t="s">
        <v>92</v>
      </c>
      <c r="C3092" s="37" t="s">
        <v>7983</v>
      </c>
      <c r="D3092" s="34" t="s">
        <v>94</v>
      </c>
      <c r="E3092" s="163" t="s">
        <v>47</v>
      </c>
      <c r="F3092" s="163" t="s">
        <v>96</v>
      </c>
      <c r="G3092" s="34" t="s">
        <v>114</v>
      </c>
      <c r="H3092" s="166" t="s">
        <v>8133</v>
      </c>
      <c r="I3092" s="163" t="s">
        <v>8134</v>
      </c>
      <c r="J3092" s="163" t="s">
        <v>8134</v>
      </c>
      <c r="K3092" s="163" t="s">
        <v>8135</v>
      </c>
      <c r="L3092" s="163" t="s">
        <v>8135</v>
      </c>
      <c r="M3092" s="251">
        <v>45925</v>
      </c>
      <c r="N3092" s="251" t="s">
        <v>6656</v>
      </c>
      <c r="O3092" s="251" t="s">
        <v>2371</v>
      </c>
      <c r="P3092" s="163">
        <v>31</v>
      </c>
      <c r="Q3092" s="174">
        <v>1500</v>
      </c>
      <c r="R3092" s="175">
        <v>0.06</v>
      </c>
      <c r="S3092" s="176">
        <v>90</v>
      </c>
      <c r="T3092" s="164">
        <v>2790</v>
      </c>
      <c r="U3092" s="164">
        <v>976.5</v>
      </c>
      <c r="V3092" s="164">
        <v>0.35</v>
      </c>
      <c r="W3092" s="164">
        <v>558</v>
      </c>
      <c r="X3092" s="164">
        <v>0.2</v>
      </c>
      <c r="Y3092" s="164">
        <v>279</v>
      </c>
      <c r="Z3092" s="272">
        <v>0.1</v>
      </c>
      <c r="AA3092" s="164">
        <v>279</v>
      </c>
      <c r="AB3092" s="164">
        <v>0.1</v>
      </c>
      <c r="AC3092" s="164">
        <v>1255.5</v>
      </c>
      <c r="AD3092" s="273">
        <v>0.45</v>
      </c>
      <c r="AE3092" s="147">
        <v>976.5</v>
      </c>
      <c r="AF3092" s="182"/>
      <c r="AG3092" s="114" t="e">
        <f>VLOOKUP(H:H,#REF!,2,0)</f>
        <v>#REF!</v>
      </c>
      <c r="AH3092" s="34" t="s">
        <v>94</v>
      </c>
    </row>
    <row r="3093" s="114" customFormat="1" ht="36" spans="1:34">
      <c r="A3093" s="37">
        <v>97</v>
      </c>
      <c r="B3093" s="37" t="s">
        <v>92</v>
      </c>
      <c r="C3093" s="37" t="s">
        <v>7983</v>
      </c>
      <c r="D3093" s="34" t="s">
        <v>94</v>
      </c>
      <c r="E3093" s="163" t="s">
        <v>47</v>
      </c>
      <c r="F3093" s="163" t="s">
        <v>96</v>
      </c>
      <c r="G3093" s="34" t="s">
        <v>114</v>
      </c>
      <c r="H3093" s="166" t="s">
        <v>8136</v>
      </c>
      <c r="I3093" s="163" t="s">
        <v>8137</v>
      </c>
      <c r="J3093" s="163" t="s">
        <v>8137</v>
      </c>
      <c r="K3093" s="163" t="s">
        <v>8138</v>
      </c>
      <c r="L3093" s="163" t="s">
        <v>8138</v>
      </c>
      <c r="M3093" s="251">
        <v>46006</v>
      </c>
      <c r="N3093" s="251" t="s">
        <v>8139</v>
      </c>
      <c r="O3093" s="251" t="s">
        <v>2538</v>
      </c>
      <c r="P3093" s="163">
        <v>20</v>
      </c>
      <c r="Q3093" s="174">
        <v>1500</v>
      </c>
      <c r="R3093" s="175">
        <v>0.06</v>
      </c>
      <c r="S3093" s="176">
        <v>90</v>
      </c>
      <c r="T3093" s="164">
        <v>1800</v>
      </c>
      <c r="U3093" s="164">
        <v>630</v>
      </c>
      <c r="V3093" s="164">
        <v>0.35</v>
      </c>
      <c r="W3093" s="164">
        <v>360</v>
      </c>
      <c r="X3093" s="164">
        <v>0.2</v>
      </c>
      <c r="Y3093" s="164">
        <v>180</v>
      </c>
      <c r="Z3093" s="272">
        <v>0.1</v>
      </c>
      <c r="AA3093" s="164">
        <v>180</v>
      </c>
      <c r="AB3093" s="164">
        <v>0.1</v>
      </c>
      <c r="AC3093" s="164">
        <v>810</v>
      </c>
      <c r="AD3093" s="273">
        <v>0.45</v>
      </c>
      <c r="AE3093" s="147">
        <v>630</v>
      </c>
      <c r="AF3093" s="182"/>
      <c r="AG3093" s="114" t="e">
        <f>VLOOKUP(H:H,#REF!,2,0)</f>
        <v>#REF!</v>
      </c>
      <c r="AH3093" s="34" t="s">
        <v>94</v>
      </c>
    </row>
    <row r="3094" s="114" customFormat="1" ht="36" spans="1:34">
      <c r="A3094" s="275">
        <v>1</v>
      </c>
      <c r="B3094" s="275" t="s">
        <v>95</v>
      </c>
      <c r="C3094" s="275" t="s">
        <v>8140</v>
      </c>
      <c r="D3094" s="276" t="s">
        <v>97</v>
      </c>
      <c r="E3094" s="277" t="s">
        <v>8141</v>
      </c>
      <c r="F3094" s="277" t="s">
        <v>8141</v>
      </c>
      <c r="G3094" s="276" t="s">
        <v>114</v>
      </c>
      <c r="H3094" s="278" t="s">
        <v>8142</v>
      </c>
      <c r="I3094" s="277" t="s">
        <v>8143</v>
      </c>
      <c r="J3094" s="277" t="s">
        <v>8143</v>
      </c>
      <c r="K3094" s="277" t="s">
        <v>8144</v>
      </c>
      <c r="L3094" s="277" t="s">
        <v>8144</v>
      </c>
      <c r="M3094" s="279">
        <v>45671</v>
      </c>
      <c r="N3094" s="279">
        <v>45674</v>
      </c>
      <c r="O3094" s="279">
        <v>46038</v>
      </c>
      <c r="P3094" s="277">
        <v>96</v>
      </c>
      <c r="Q3094" s="280">
        <v>3000</v>
      </c>
      <c r="R3094" s="281">
        <v>0.1</v>
      </c>
      <c r="S3094" s="176">
        <v>300</v>
      </c>
      <c r="T3094" s="164">
        <v>28800</v>
      </c>
      <c r="U3094" s="164">
        <v>10080</v>
      </c>
      <c r="V3094" s="164">
        <v>0.35</v>
      </c>
      <c r="W3094" s="164">
        <v>4320</v>
      </c>
      <c r="X3094" s="282">
        <v>0.15</v>
      </c>
      <c r="Y3094" s="164">
        <v>2160</v>
      </c>
      <c r="Z3094" s="272">
        <v>0.075</v>
      </c>
      <c r="AA3094" s="164">
        <v>2160</v>
      </c>
      <c r="AB3094" s="282">
        <v>0.075</v>
      </c>
      <c r="AC3094" s="164">
        <v>14400</v>
      </c>
      <c r="AD3094" s="180">
        <v>0.5</v>
      </c>
      <c r="AE3094" s="176">
        <v>10080</v>
      </c>
      <c r="AF3094" s="283"/>
      <c r="AG3094" s="114" t="e">
        <f>VLOOKUP(H:H,#REF!,2,0)</f>
        <v>#REF!</v>
      </c>
      <c r="AH3094" s="276" t="s">
        <v>97</v>
      </c>
    </row>
    <row r="3095" s="114" customFormat="1" ht="36" spans="1:34">
      <c r="A3095" s="275">
        <v>2</v>
      </c>
      <c r="B3095" s="275" t="s">
        <v>95</v>
      </c>
      <c r="C3095" s="275" t="s">
        <v>8140</v>
      </c>
      <c r="D3095" s="276" t="s">
        <v>97</v>
      </c>
      <c r="E3095" s="277" t="s">
        <v>8141</v>
      </c>
      <c r="F3095" s="277" t="s">
        <v>8141</v>
      </c>
      <c r="G3095" s="276" t="s">
        <v>114</v>
      </c>
      <c r="H3095" s="278" t="s">
        <v>8145</v>
      </c>
      <c r="I3095" s="277" t="s">
        <v>8146</v>
      </c>
      <c r="J3095" s="277" t="s">
        <v>8146</v>
      </c>
      <c r="K3095" s="277" t="s">
        <v>8147</v>
      </c>
      <c r="L3095" s="277" t="s">
        <v>8147</v>
      </c>
      <c r="M3095" s="279">
        <v>45677</v>
      </c>
      <c r="N3095" s="279">
        <v>45708</v>
      </c>
      <c r="O3095" s="279">
        <v>46072</v>
      </c>
      <c r="P3095" s="277">
        <v>481</v>
      </c>
      <c r="Q3095" s="280">
        <v>3000</v>
      </c>
      <c r="R3095" s="281">
        <v>0.1</v>
      </c>
      <c r="S3095" s="176">
        <v>300</v>
      </c>
      <c r="T3095" s="164">
        <v>144300</v>
      </c>
      <c r="U3095" s="164">
        <v>50505</v>
      </c>
      <c r="V3095" s="164">
        <v>0.35</v>
      </c>
      <c r="W3095" s="164">
        <v>21645</v>
      </c>
      <c r="X3095" s="282">
        <v>0.15</v>
      </c>
      <c r="Y3095" s="164">
        <v>10822.5</v>
      </c>
      <c r="Z3095" s="272">
        <v>0.075</v>
      </c>
      <c r="AA3095" s="164">
        <v>10822.5</v>
      </c>
      <c r="AB3095" s="282">
        <v>0.075</v>
      </c>
      <c r="AC3095" s="164">
        <v>72150</v>
      </c>
      <c r="AD3095" s="180">
        <v>0.5</v>
      </c>
      <c r="AE3095" s="176">
        <v>50505</v>
      </c>
      <c r="AF3095" s="284"/>
      <c r="AG3095" s="114" t="e">
        <f>VLOOKUP(H:H,#REF!,2,0)</f>
        <v>#REF!</v>
      </c>
      <c r="AH3095" s="276" t="s">
        <v>97</v>
      </c>
    </row>
    <row r="3096" s="114" customFormat="1" ht="36" spans="1:34">
      <c r="A3096" s="275">
        <v>3</v>
      </c>
      <c r="B3096" s="275" t="s">
        <v>95</v>
      </c>
      <c r="C3096" s="275" t="s">
        <v>8140</v>
      </c>
      <c r="D3096" s="276" t="s">
        <v>97</v>
      </c>
      <c r="E3096" s="277" t="s">
        <v>8141</v>
      </c>
      <c r="F3096" s="277" t="s">
        <v>8141</v>
      </c>
      <c r="G3096" s="276" t="s">
        <v>114</v>
      </c>
      <c r="H3096" s="278" t="s">
        <v>8148</v>
      </c>
      <c r="I3096" s="277" t="s">
        <v>8149</v>
      </c>
      <c r="J3096" s="277" t="s">
        <v>8149</v>
      </c>
      <c r="K3096" s="277" t="s">
        <v>8147</v>
      </c>
      <c r="L3096" s="277" t="s">
        <v>8147</v>
      </c>
      <c r="M3096" s="279">
        <v>45677</v>
      </c>
      <c r="N3096" s="279">
        <v>45708</v>
      </c>
      <c r="O3096" s="279">
        <v>46072</v>
      </c>
      <c r="P3096" s="277">
        <v>466</v>
      </c>
      <c r="Q3096" s="280">
        <v>3000</v>
      </c>
      <c r="R3096" s="281">
        <v>0.1</v>
      </c>
      <c r="S3096" s="176">
        <v>300</v>
      </c>
      <c r="T3096" s="164">
        <v>139800</v>
      </c>
      <c r="U3096" s="164">
        <v>48930</v>
      </c>
      <c r="V3096" s="164">
        <v>0.35</v>
      </c>
      <c r="W3096" s="164">
        <v>20970</v>
      </c>
      <c r="X3096" s="282">
        <v>0.15</v>
      </c>
      <c r="Y3096" s="164">
        <v>10485</v>
      </c>
      <c r="Z3096" s="272">
        <v>0.075</v>
      </c>
      <c r="AA3096" s="164">
        <v>10485</v>
      </c>
      <c r="AB3096" s="282">
        <v>0.075</v>
      </c>
      <c r="AC3096" s="164">
        <v>69900</v>
      </c>
      <c r="AD3096" s="180">
        <v>0.5</v>
      </c>
      <c r="AE3096" s="176">
        <v>48930</v>
      </c>
      <c r="AF3096" s="284"/>
      <c r="AG3096" s="114" t="e">
        <f>VLOOKUP(H:H,#REF!,2,0)</f>
        <v>#REF!</v>
      </c>
      <c r="AH3096" s="276" t="s">
        <v>97</v>
      </c>
    </row>
    <row r="3097" s="114" customFormat="1" ht="36" spans="1:34">
      <c r="A3097" s="275">
        <v>4</v>
      </c>
      <c r="B3097" s="275" t="s">
        <v>95</v>
      </c>
      <c r="C3097" s="275" t="s">
        <v>8140</v>
      </c>
      <c r="D3097" s="276" t="s">
        <v>97</v>
      </c>
      <c r="E3097" s="277" t="s">
        <v>8141</v>
      </c>
      <c r="F3097" s="277" t="s">
        <v>8141</v>
      </c>
      <c r="G3097" s="276" t="s">
        <v>114</v>
      </c>
      <c r="H3097" s="278" t="s">
        <v>8150</v>
      </c>
      <c r="I3097" s="277" t="s">
        <v>8151</v>
      </c>
      <c r="J3097" s="277" t="s">
        <v>8151</v>
      </c>
      <c r="K3097" s="277" t="s">
        <v>8147</v>
      </c>
      <c r="L3097" s="277" t="s">
        <v>8147</v>
      </c>
      <c r="M3097" s="279">
        <v>45677</v>
      </c>
      <c r="N3097" s="279">
        <v>45708</v>
      </c>
      <c r="O3097" s="279">
        <v>46072</v>
      </c>
      <c r="P3097" s="277">
        <v>531</v>
      </c>
      <c r="Q3097" s="280">
        <v>3000</v>
      </c>
      <c r="R3097" s="281">
        <v>0.1</v>
      </c>
      <c r="S3097" s="176">
        <v>300</v>
      </c>
      <c r="T3097" s="164">
        <v>159300</v>
      </c>
      <c r="U3097" s="164">
        <v>55755</v>
      </c>
      <c r="V3097" s="164">
        <v>0.35</v>
      </c>
      <c r="W3097" s="164">
        <v>23895</v>
      </c>
      <c r="X3097" s="282">
        <v>0.15</v>
      </c>
      <c r="Y3097" s="164">
        <v>11947.5</v>
      </c>
      <c r="Z3097" s="272">
        <v>0.075</v>
      </c>
      <c r="AA3097" s="164">
        <v>11947.5</v>
      </c>
      <c r="AB3097" s="282">
        <v>0.075</v>
      </c>
      <c r="AC3097" s="164">
        <v>79650</v>
      </c>
      <c r="AD3097" s="180">
        <v>0.5</v>
      </c>
      <c r="AE3097" s="176">
        <v>55755</v>
      </c>
      <c r="AF3097" s="284"/>
      <c r="AG3097" s="114" t="e">
        <f>VLOOKUP(H:H,#REF!,2,0)</f>
        <v>#REF!</v>
      </c>
      <c r="AH3097" s="276" t="s">
        <v>97</v>
      </c>
    </row>
    <row r="3098" s="114" customFormat="1" ht="36" spans="1:34">
      <c r="A3098" s="275">
        <v>5</v>
      </c>
      <c r="B3098" s="275" t="s">
        <v>95</v>
      </c>
      <c r="C3098" s="275" t="s">
        <v>8140</v>
      </c>
      <c r="D3098" s="276" t="s">
        <v>97</v>
      </c>
      <c r="E3098" s="277" t="s">
        <v>8141</v>
      </c>
      <c r="F3098" s="277" t="s">
        <v>8141</v>
      </c>
      <c r="G3098" s="276" t="s">
        <v>114</v>
      </c>
      <c r="H3098" s="278" t="s">
        <v>8152</v>
      </c>
      <c r="I3098" s="277" t="s">
        <v>8153</v>
      </c>
      <c r="J3098" s="277" t="s">
        <v>8153</v>
      </c>
      <c r="K3098" s="277" t="s">
        <v>8154</v>
      </c>
      <c r="L3098" s="277" t="s">
        <v>8154</v>
      </c>
      <c r="M3098" s="279">
        <v>45680</v>
      </c>
      <c r="N3098" s="279">
        <v>45715</v>
      </c>
      <c r="O3098" s="279">
        <v>46079</v>
      </c>
      <c r="P3098" s="277">
        <v>488</v>
      </c>
      <c r="Q3098" s="280">
        <v>3000</v>
      </c>
      <c r="R3098" s="281">
        <v>0.1</v>
      </c>
      <c r="S3098" s="176">
        <v>300</v>
      </c>
      <c r="T3098" s="164">
        <v>146400</v>
      </c>
      <c r="U3098" s="164">
        <v>51240</v>
      </c>
      <c r="V3098" s="164">
        <v>0.35</v>
      </c>
      <c r="W3098" s="164">
        <v>21960</v>
      </c>
      <c r="X3098" s="282">
        <v>0.15</v>
      </c>
      <c r="Y3098" s="164">
        <v>10980</v>
      </c>
      <c r="Z3098" s="272">
        <v>0.075</v>
      </c>
      <c r="AA3098" s="164">
        <v>10980</v>
      </c>
      <c r="AB3098" s="282">
        <v>0.075</v>
      </c>
      <c r="AC3098" s="164">
        <v>73200</v>
      </c>
      <c r="AD3098" s="180">
        <v>0.5</v>
      </c>
      <c r="AE3098" s="176">
        <v>51240</v>
      </c>
      <c r="AF3098" s="284"/>
      <c r="AG3098" s="114" t="e">
        <f>VLOOKUP(H:H,#REF!,2,0)</f>
        <v>#REF!</v>
      </c>
      <c r="AH3098" s="276" t="s">
        <v>97</v>
      </c>
    </row>
    <row r="3099" s="114" customFormat="1" ht="36" spans="1:34">
      <c r="A3099" s="275">
        <v>6</v>
      </c>
      <c r="B3099" s="275" t="s">
        <v>95</v>
      </c>
      <c r="C3099" s="275" t="s">
        <v>8140</v>
      </c>
      <c r="D3099" s="276" t="s">
        <v>97</v>
      </c>
      <c r="E3099" s="277" t="s">
        <v>8141</v>
      </c>
      <c r="F3099" s="277" t="s">
        <v>8141</v>
      </c>
      <c r="G3099" s="276" t="s">
        <v>114</v>
      </c>
      <c r="H3099" s="278" t="s">
        <v>8155</v>
      </c>
      <c r="I3099" s="277" t="s">
        <v>8156</v>
      </c>
      <c r="J3099" s="277" t="s">
        <v>8156</v>
      </c>
      <c r="K3099" s="277" t="s">
        <v>8144</v>
      </c>
      <c r="L3099" s="277" t="s">
        <v>8144</v>
      </c>
      <c r="M3099" s="279">
        <v>45698</v>
      </c>
      <c r="N3099" s="279">
        <v>45700</v>
      </c>
      <c r="O3099" s="279">
        <v>46064</v>
      </c>
      <c r="P3099" s="277">
        <v>126</v>
      </c>
      <c r="Q3099" s="280">
        <v>3000</v>
      </c>
      <c r="R3099" s="281">
        <v>0.1</v>
      </c>
      <c r="S3099" s="176">
        <v>300</v>
      </c>
      <c r="T3099" s="164">
        <v>37800</v>
      </c>
      <c r="U3099" s="164">
        <v>13230</v>
      </c>
      <c r="V3099" s="164">
        <v>0.35</v>
      </c>
      <c r="W3099" s="164">
        <v>5670</v>
      </c>
      <c r="X3099" s="282">
        <v>0.15</v>
      </c>
      <c r="Y3099" s="164">
        <v>2835</v>
      </c>
      <c r="Z3099" s="272">
        <v>0.075</v>
      </c>
      <c r="AA3099" s="164">
        <v>2835</v>
      </c>
      <c r="AB3099" s="282">
        <v>0.075</v>
      </c>
      <c r="AC3099" s="164">
        <v>18900</v>
      </c>
      <c r="AD3099" s="180">
        <v>0.5</v>
      </c>
      <c r="AE3099" s="176">
        <v>13230</v>
      </c>
      <c r="AF3099" s="284"/>
      <c r="AG3099" s="114" t="e">
        <f>VLOOKUP(H:H,#REF!,2,0)</f>
        <v>#REF!</v>
      </c>
      <c r="AH3099" s="276" t="s">
        <v>97</v>
      </c>
    </row>
    <row r="3100" s="114" customFormat="1" ht="36" spans="1:34">
      <c r="A3100" s="275">
        <v>7</v>
      </c>
      <c r="B3100" s="275" t="s">
        <v>95</v>
      </c>
      <c r="C3100" s="275" t="s">
        <v>8140</v>
      </c>
      <c r="D3100" s="276" t="s">
        <v>97</v>
      </c>
      <c r="E3100" s="277" t="s">
        <v>8141</v>
      </c>
      <c r="F3100" s="277" t="s">
        <v>8141</v>
      </c>
      <c r="G3100" s="276" t="s">
        <v>114</v>
      </c>
      <c r="H3100" s="278" t="s">
        <v>8157</v>
      </c>
      <c r="I3100" s="277" t="s">
        <v>8158</v>
      </c>
      <c r="J3100" s="277" t="s">
        <v>8158</v>
      </c>
      <c r="K3100" s="277" t="s">
        <v>8159</v>
      </c>
      <c r="L3100" s="277" t="s">
        <v>8159</v>
      </c>
      <c r="M3100" s="279">
        <v>45699</v>
      </c>
      <c r="N3100" s="279">
        <v>45701</v>
      </c>
      <c r="O3100" s="279">
        <v>46065</v>
      </c>
      <c r="P3100" s="277">
        <v>366</v>
      </c>
      <c r="Q3100" s="280">
        <v>3000</v>
      </c>
      <c r="R3100" s="281">
        <v>0.1</v>
      </c>
      <c r="S3100" s="176">
        <v>300</v>
      </c>
      <c r="T3100" s="164">
        <v>109800</v>
      </c>
      <c r="U3100" s="164">
        <v>38430</v>
      </c>
      <c r="V3100" s="164">
        <v>0.35</v>
      </c>
      <c r="W3100" s="164">
        <v>16470</v>
      </c>
      <c r="X3100" s="282">
        <v>0.15</v>
      </c>
      <c r="Y3100" s="164">
        <v>8235</v>
      </c>
      <c r="Z3100" s="272">
        <v>0.075</v>
      </c>
      <c r="AA3100" s="164">
        <v>8235</v>
      </c>
      <c r="AB3100" s="282">
        <v>0.075</v>
      </c>
      <c r="AC3100" s="164">
        <v>54900</v>
      </c>
      <c r="AD3100" s="180">
        <v>0.5</v>
      </c>
      <c r="AE3100" s="176">
        <v>38430</v>
      </c>
      <c r="AF3100" s="284"/>
      <c r="AG3100" s="114" t="e">
        <f>VLOOKUP(H:H,#REF!,2,0)</f>
        <v>#REF!</v>
      </c>
      <c r="AH3100" s="276" t="s">
        <v>97</v>
      </c>
    </row>
    <row r="3101" s="114" customFormat="1" ht="36" spans="1:34">
      <c r="A3101" s="275">
        <v>8</v>
      </c>
      <c r="B3101" s="275" t="s">
        <v>95</v>
      </c>
      <c r="C3101" s="275" t="s">
        <v>8140</v>
      </c>
      <c r="D3101" s="276" t="s">
        <v>97</v>
      </c>
      <c r="E3101" s="277" t="s">
        <v>8141</v>
      </c>
      <c r="F3101" s="277" t="s">
        <v>8141</v>
      </c>
      <c r="G3101" s="276" t="s">
        <v>114</v>
      </c>
      <c r="H3101" s="278" t="s">
        <v>8160</v>
      </c>
      <c r="I3101" s="277" t="s">
        <v>8161</v>
      </c>
      <c r="J3101" s="277" t="s">
        <v>8161</v>
      </c>
      <c r="K3101" s="277" t="s">
        <v>8162</v>
      </c>
      <c r="L3101" s="277" t="s">
        <v>8162</v>
      </c>
      <c r="M3101" s="279">
        <v>45702</v>
      </c>
      <c r="N3101" s="279">
        <v>45706</v>
      </c>
      <c r="O3101" s="279">
        <v>46070</v>
      </c>
      <c r="P3101" s="277">
        <v>360</v>
      </c>
      <c r="Q3101" s="280">
        <v>3000</v>
      </c>
      <c r="R3101" s="281">
        <v>0.1</v>
      </c>
      <c r="S3101" s="176">
        <v>300</v>
      </c>
      <c r="T3101" s="164">
        <v>108000</v>
      </c>
      <c r="U3101" s="164">
        <v>37800</v>
      </c>
      <c r="V3101" s="164">
        <v>0.35</v>
      </c>
      <c r="W3101" s="164">
        <v>16200</v>
      </c>
      <c r="X3101" s="282">
        <v>0.15</v>
      </c>
      <c r="Y3101" s="164">
        <v>8100</v>
      </c>
      <c r="Z3101" s="272">
        <v>0.075</v>
      </c>
      <c r="AA3101" s="164">
        <v>8100</v>
      </c>
      <c r="AB3101" s="282">
        <v>0.075</v>
      </c>
      <c r="AC3101" s="164">
        <v>54000</v>
      </c>
      <c r="AD3101" s="180">
        <v>0.5</v>
      </c>
      <c r="AE3101" s="176">
        <v>37800</v>
      </c>
      <c r="AF3101" s="284"/>
      <c r="AG3101" s="114" t="e">
        <f>VLOOKUP(H:H,#REF!,2,0)</f>
        <v>#REF!</v>
      </c>
      <c r="AH3101" s="276" t="s">
        <v>97</v>
      </c>
    </row>
    <row r="3102" s="114" customFormat="1" ht="60" spans="1:34">
      <c r="A3102" s="275">
        <v>9</v>
      </c>
      <c r="B3102" s="275" t="s">
        <v>95</v>
      </c>
      <c r="C3102" s="275" t="s">
        <v>8140</v>
      </c>
      <c r="D3102" s="276" t="s">
        <v>97</v>
      </c>
      <c r="E3102" s="277" t="s">
        <v>8141</v>
      </c>
      <c r="F3102" s="277" t="s">
        <v>8141</v>
      </c>
      <c r="G3102" s="276" t="s">
        <v>114</v>
      </c>
      <c r="H3102" s="278" t="s">
        <v>8163</v>
      </c>
      <c r="I3102" s="277" t="s">
        <v>8164</v>
      </c>
      <c r="J3102" s="277" t="s">
        <v>8164</v>
      </c>
      <c r="K3102" s="277" t="s">
        <v>8162</v>
      </c>
      <c r="L3102" s="277" t="s">
        <v>8162</v>
      </c>
      <c r="M3102" s="279">
        <v>45705</v>
      </c>
      <c r="N3102" s="279">
        <v>45710</v>
      </c>
      <c r="O3102" s="279">
        <v>46074</v>
      </c>
      <c r="P3102" s="277">
        <v>1688</v>
      </c>
      <c r="Q3102" s="280">
        <v>3000</v>
      </c>
      <c r="R3102" s="281">
        <v>0.1</v>
      </c>
      <c r="S3102" s="176">
        <v>300</v>
      </c>
      <c r="T3102" s="164">
        <v>506400</v>
      </c>
      <c r="U3102" s="164">
        <v>177240</v>
      </c>
      <c r="V3102" s="164">
        <v>0.35</v>
      </c>
      <c r="W3102" s="164">
        <v>75960</v>
      </c>
      <c r="X3102" s="282">
        <v>0.15</v>
      </c>
      <c r="Y3102" s="164">
        <v>37980</v>
      </c>
      <c r="Z3102" s="272">
        <v>0.075</v>
      </c>
      <c r="AA3102" s="164">
        <v>37980</v>
      </c>
      <c r="AB3102" s="282">
        <v>0.075</v>
      </c>
      <c r="AC3102" s="164">
        <v>253200</v>
      </c>
      <c r="AD3102" s="180">
        <v>0.5</v>
      </c>
      <c r="AE3102" s="176">
        <v>177240</v>
      </c>
      <c r="AF3102" s="284"/>
      <c r="AG3102" s="114" t="e">
        <f>VLOOKUP(H:H,#REF!,2,0)</f>
        <v>#REF!</v>
      </c>
      <c r="AH3102" s="276" t="s">
        <v>97</v>
      </c>
    </row>
    <row r="3103" s="114" customFormat="1" ht="36" spans="1:34">
      <c r="A3103" s="275">
        <v>10</v>
      </c>
      <c r="B3103" s="275" t="s">
        <v>95</v>
      </c>
      <c r="C3103" s="275" t="s">
        <v>8140</v>
      </c>
      <c r="D3103" s="276" t="s">
        <v>97</v>
      </c>
      <c r="E3103" s="277" t="s">
        <v>8141</v>
      </c>
      <c r="F3103" s="277" t="s">
        <v>8141</v>
      </c>
      <c r="G3103" s="276" t="s">
        <v>114</v>
      </c>
      <c r="H3103" s="278" t="s">
        <v>8165</v>
      </c>
      <c r="I3103" s="277" t="s">
        <v>8166</v>
      </c>
      <c r="J3103" s="277" t="s">
        <v>8166</v>
      </c>
      <c r="K3103" s="277" t="s">
        <v>8167</v>
      </c>
      <c r="L3103" s="277" t="s">
        <v>8167</v>
      </c>
      <c r="M3103" s="279">
        <v>45715</v>
      </c>
      <c r="N3103" s="279">
        <v>45716</v>
      </c>
      <c r="O3103" s="279">
        <v>46080</v>
      </c>
      <c r="P3103" s="277">
        <v>258</v>
      </c>
      <c r="Q3103" s="280">
        <v>3000</v>
      </c>
      <c r="R3103" s="281">
        <v>0.1</v>
      </c>
      <c r="S3103" s="176">
        <v>300</v>
      </c>
      <c r="T3103" s="164">
        <v>77400</v>
      </c>
      <c r="U3103" s="164">
        <v>27090</v>
      </c>
      <c r="V3103" s="164">
        <v>0.35</v>
      </c>
      <c r="W3103" s="164">
        <v>11610</v>
      </c>
      <c r="X3103" s="282">
        <v>0.15</v>
      </c>
      <c r="Y3103" s="164">
        <v>5805</v>
      </c>
      <c r="Z3103" s="272">
        <v>0.075</v>
      </c>
      <c r="AA3103" s="164">
        <v>5805</v>
      </c>
      <c r="AB3103" s="282">
        <v>0.075</v>
      </c>
      <c r="AC3103" s="164">
        <v>38700</v>
      </c>
      <c r="AD3103" s="180">
        <v>0.5</v>
      </c>
      <c r="AE3103" s="176">
        <v>27090</v>
      </c>
      <c r="AF3103" s="284"/>
      <c r="AG3103" s="114" t="e">
        <f>VLOOKUP(H:H,#REF!,2,0)</f>
        <v>#REF!</v>
      </c>
      <c r="AH3103" s="276" t="s">
        <v>97</v>
      </c>
    </row>
    <row r="3104" s="114" customFormat="1" ht="36" spans="1:34">
      <c r="A3104" s="275">
        <v>11</v>
      </c>
      <c r="B3104" s="275" t="s">
        <v>95</v>
      </c>
      <c r="C3104" s="275" t="s">
        <v>8140</v>
      </c>
      <c r="D3104" s="276" t="s">
        <v>97</v>
      </c>
      <c r="E3104" s="277" t="s">
        <v>8141</v>
      </c>
      <c r="F3104" s="277" t="s">
        <v>8141</v>
      </c>
      <c r="G3104" s="276" t="s">
        <v>114</v>
      </c>
      <c r="H3104" s="278" t="s">
        <v>8168</v>
      </c>
      <c r="I3104" s="277" t="s">
        <v>8169</v>
      </c>
      <c r="J3104" s="277" t="s">
        <v>8169</v>
      </c>
      <c r="K3104" s="277" t="s">
        <v>8167</v>
      </c>
      <c r="L3104" s="277" t="s">
        <v>8167</v>
      </c>
      <c r="M3104" s="279">
        <v>45715</v>
      </c>
      <c r="N3104" s="279">
        <v>45716</v>
      </c>
      <c r="O3104" s="279">
        <v>46080</v>
      </c>
      <c r="P3104" s="277">
        <v>475</v>
      </c>
      <c r="Q3104" s="280">
        <v>3000</v>
      </c>
      <c r="R3104" s="281">
        <v>0.1</v>
      </c>
      <c r="S3104" s="176">
        <v>300</v>
      </c>
      <c r="T3104" s="164">
        <v>142500</v>
      </c>
      <c r="U3104" s="164">
        <v>49875</v>
      </c>
      <c r="V3104" s="164">
        <v>0.35</v>
      </c>
      <c r="W3104" s="164">
        <v>21375</v>
      </c>
      <c r="X3104" s="282">
        <v>0.15</v>
      </c>
      <c r="Y3104" s="164">
        <v>10687.5</v>
      </c>
      <c r="Z3104" s="272">
        <v>0.075</v>
      </c>
      <c r="AA3104" s="164">
        <v>10687.5</v>
      </c>
      <c r="AB3104" s="282">
        <v>0.075</v>
      </c>
      <c r="AC3104" s="164">
        <v>71250</v>
      </c>
      <c r="AD3104" s="180">
        <v>0.5</v>
      </c>
      <c r="AE3104" s="176">
        <v>49875</v>
      </c>
      <c r="AF3104" s="284"/>
      <c r="AG3104" s="114" t="e">
        <f>VLOOKUP(H:H,#REF!,2,0)</f>
        <v>#REF!</v>
      </c>
      <c r="AH3104" s="276" t="s">
        <v>97</v>
      </c>
    </row>
    <row r="3105" s="114" customFormat="1" ht="36" spans="1:34">
      <c r="A3105" s="275">
        <v>12</v>
      </c>
      <c r="B3105" s="275" t="s">
        <v>95</v>
      </c>
      <c r="C3105" s="275" t="s">
        <v>8140</v>
      </c>
      <c r="D3105" s="276" t="s">
        <v>97</v>
      </c>
      <c r="E3105" s="277" t="s">
        <v>8141</v>
      </c>
      <c r="F3105" s="277" t="s">
        <v>8141</v>
      </c>
      <c r="G3105" s="276" t="s">
        <v>114</v>
      </c>
      <c r="H3105" s="278" t="s">
        <v>8170</v>
      </c>
      <c r="I3105" s="277" t="s">
        <v>8171</v>
      </c>
      <c r="J3105" s="277" t="s">
        <v>8171</v>
      </c>
      <c r="K3105" s="277" t="s">
        <v>8167</v>
      </c>
      <c r="L3105" s="277" t="s">
        <v>8167</v>
      </c>
      <c r="M3105" s="279">
        <v>45720</v>
      </c>
      <c r="N3105" s="279">
        <v>45722</v>
      </c>
      <c r="O3105" s="279">
        <v>46086</v>
      </c>
      <c r="P3105" s="277">
        <v>436</v>
      </c>
      <c r="Q3105" s="280">
        <v>3000</v>
      </c>
      <c r="R3105" s="281">
        <v>0.1</v>
      </c>
      <c r="S3105" s="176">
        <v>300</v>
      </c>
      <c r="T3105" s="164">
        <v>130800</v>
      </c>
      <c r="U3105" s="164">
        <v>45780</v>
      </c>
      <c r="V3105" s="164">
        <v>0.35</v>
      </c>
      <c r="W3105" s="164">
        <v>19620</v>
      </c>
      <c r="X3105" s="282">
        <v>0.15</v>
      </c>
      <c r="Y3105" s="164">
        <v>9810</v>
      </c>
      <c r="Z3105" s="272">
        <v>0.075</v>
      </c>
      <c r="AA3105" s="164">
        <v>9810</v>
      </c>
      <c r="AB3105" s="282">
        <v>0.075</v>
      </c>
      <c r="AC3105" s="164">
        <v>65400</v>
      </c>
      <c r="AD3105" s="180">
        <v>0.5</v>
      </c>
      <c r="AE3105" s="176">
        <v>45780</v>
      </c>
      <c r="AF3105" s="284"/>
      <c r="AG3105" s="114" t="e">
        <f>VLOOKUP(H:H,#REF!,2,0)</f>
        <v>#REF!</v>
      </c>
      <c r="AH3105" s="276" t="s">
        <v>97</v>
      </c>
    </row>
    <row r="3106" s="114" customFormat="1" ht="36" spans="1:34">
      <c r="A3106" s="275">
        <v>13</v>
      </c>
      <c r="B3106" s="275" t="s">
        <v>95</v>
      </c>
      <c r="C3106" s="275" t="s">
        <v>8140</v>
      </c>
      <c r="D3106" s="276" t="s">
        <v>97</v>
      </c>
      <c r="E3106" s="277" t="s">
        <v>8141</v>
      </c>
      <c r="F3106" s="277" t="s">
        <v>8141</v>
      </c>
      <c r="G3106" s="276" t="s">
        <v>114</v>
      </c>
      <c r="H3106" s="278" t="s">
        <v>8172</v>
      </c>
      <c r="I3106" s="277" t="s">
        <v>8173</v>
      </c>
      <c r="J3106" s="277" t="s">
        <v>8173</v>
      </c>
      <c r="K3106" s="277" t="s">
        <v>8174</v>
      </c>
      <c r="L3106" s="277" t="s">
        <v>8174</v>
      </c>
      <c r="M3106" s="279">
        <v>45737</v>
      </c>
      <c r="N3106" s="279">
        <v>45739</v>
      </c>
      <c r="O3106" s="279">
        <v>46103</v>
      </c>
      <c r="P3106" s="277">
        <v>408</v>
      </c>
      <c r="Q3106" s="280">
        <v>3000</v>
      </c>
      <c r="R3106" s="281">
        <v>0.1</v>
      </c>
      <c r="S3106" s="176">
        <v>300</v>
      </c>
      <c r="T3106" s="164">
        <v>122400</v>
      </c>
      <c r="U3106" s="164">
        <v>42840</v>
      </c>
      <c r="V3106" s="164">
        <v>0.35</v>
      </c>
      <c r="W3106" s="164">
        <v>18360</v>
      </c>
      <c r="X3106" s="282">
        <v>0.15</v>
      </c>
      <c r="Y3106" s="164">
        <v>9180</v>
      </c>
      <c r="Z3106" s="272">
        <v>0.075</v>
      </c>
      <c r="AA3106" s="164">
        <v>9180</v>
      </c>
      <c r="AB3106" s="282">
        <v>0.075</v>
      </c>
      <c r="AC3106" s="164">
        <v>61200</v>
      </c>
      <c r="AD3106" s="180">
        <v>0.5</v>
      </c>
      <c r="AE3106" s="176">
        <v>42840</v>
      </c>
      <c r="AF3106" s="284"/>
      <c r="AG3106" s="114" t="e">
        <f>VLOOKUP(H:H,#REF!,2,0)</f>
        <v>#REF!</v>
      </c>
      <c r="AH3106" s="276" t="s">
        <v>97</v>
      </c>
    </row>
    <row r="3107" s="114" customFormat="1" ht="36" spans="1:34">
      <c r="A3107" s="275">
        <v>14</v>
      </c>
      <c r="B3107" s="275" t="s">
        <v>95</v>
      </c>
      <c r="C3107" s="275" t="s">
        <v>8140</v>
      </c>
      <c r="D3107" s="276" t="s">
        <v>97</v>
      </c>
      <c r="E3107" s="277" t="s">
        <v>8141</v>
      </c>
      <c r="F3107" s="277" t="s">
        <v>8141</v>
      </c>
      <c r="G3107" s="276" t="s">
        <v>114</v>
      </c>
      <c r="H3107" s="278" t="s">
        <v>8175</v>
      </c>
      <c r="I3107" s="277" t="s">
        <v>8176</v>
      </c>
      <c r="J3107" s="277" t="s">
        <v>8176</v>
      </c>
      <c r="K3107" s="277" t="s">
        <v>8154</v>
      </c>
      <c r="L3107" s="277" t="s">
        <v>8154</v>
      </c>
      <c r="M3107" s="279">
        <v>45744</v>
      </c>
      <c r="N3107" s="279">
        <v>45747</v>
      </c>
      <c r="O3107" s="279">
        <v>46112</v>
      </c>
      <c r="P3107" s="277">
        <v>332</v>
      </c>
      <c r="Q3107" s="280">
        <v>3000</v>
      </c>
      <c r="R3107" s="281">
        <v>0.1</v>
      </c>
      <c r="S3107" s="176">
        <v>300</v>
      </c>
      <c r="T3107" s="164">
        <v>99600</v>
      </c>
      <c r="U3107" s="164">
        <v>34860</v>
      </c>
      <c r="V3107" s="164">
        <v>0.35</v>
      </c>
      <c r="W3107" s="164">
        <v>14940</v>
      </c>
      <c r="X3107" s="282">
        <v>0.15</v>
      </c>
      <c r="Y3107" s="164">
        <v>7470</v>
      </c>
      <c r="Z3107" s="272">
        <v>0.075</v>
      </c>
      <c r="AA3107" s="164">
        <v>7470</v>
      </c>
      <c r="AB3107" s="282">
        <v>0.075</v>
      </c>
      <c r="AC3107" s="164">
        <v>49800</v>
      </c>
      <c r="AD3107" s="180">
        <v>0.5</v>
      </c>
      <c r="AE3107" s="176">
        <v>34860</v>
      </c>
      <c r="AF3107" s="284"/>
      <c r="AG3107" s="114" t="e">
        <f>VLOOKUP(H:H,#REF!,2,0)</f>
        <v>#REF!</v>
      </c>
      <c r="AH3107" s="276" t="s">
        <v>97</v>
      </c>
    </row>
    <row r="3108" s="114" customFormat="1" ht="36" spans="1:34">
      <c r="A3108" s="275">
        <v>15</v>
      </c>
      <c r="B3108" s="275" t="s">
        <v>95</v>
      </c>
      <c r="C3108" s="275" t="s">
        <v>8140</v>
      </c>
      <c r="D3108" s="276" t="s">
        <v>97</v>
      </c>
      <c r="E3108" s="277" t="s">
        <v>8141</v>
      </c>
      <c r="F3108" s="277" t="s">
        <v>8141</v>
      </c>
      <c r="G3108" s="276" t="s">
        <v>114</v>
      </c>
      <c r="H3108" s="278" t="s">
        <v>8177</v>
      </c>
      <c r="I3108" s="277" t="s">
        <v>8178</v>
      </c>
      <c r="J3108" s="277" t="s">
        <v>8178</v>
      </c>
      <c r="K3108" s="277" t="s">
        <v>8154</v>
      </c>
      <c r="L3108" s="277" t="s">
        <v>8154</v>
      </c>
      <c r="M3108" s="279">
        <v>45744</v>
      </c>
      <c r="N3108" s="279">
        <v>45747</v>
      </c>
      <c r="O3108" s="279">
        <v>46112</v>
      </c>
      <c r="P3108" s="277">
        <v>476</v>
      </c>
      <c r="Q3108" s="280">
        <v>3000</v>
      </c>
      <c r="R3108" s="281">
        <v>0.1</v>
      </c>
      <c r="S3108" s="176">
        <v>300</v>
      </c>
      <c r="T3108" s="164">
        <v>142800</v>
      </c>
      <c r="U3108" s="164">
        <v>49980</v>
      </c>
      <c r="V3108" s="164">
        <v>0.35</v>
      </c>
      <c r="W3108" s="164">
        <v>21420</v>
      </c>
      <c r="X3108" s="282">
        <v>0.15</v>
      </c>
      <c r="Y3108" s="164">
        <v>10710</v>
      </c>
      <c r="Z3108" s="272">
        <v>0.075</v>
      </c>
      <c r="AA3108" s="164">
        <v>10710</v>
      </c>
      <c r="AB3108" s="282">
        <v>0.075</v>
      </c>
      <c r="AC3108" s="164">
        <v>71400</v>
      </c>
      <c r="AD3108" s="180">
        <v>0.5</v>
      </c>
      <c r="AE3108" s="176">
        <v>49980</v>
      </c>
      <c r="AF3108" s="284"/>
      <c r="AG3108" s="114" t="e">
        <f>VLOOKUP(H:H,#REF!,2,0)</f>
        <v>#REF!</v>
      </c>
      <c r="AH3108" s="276" t="s">
        <v>97</v>
      </c>
    </row>
    <row r="3109" s="114" customFormat="1" ht="36" spans="1:34">
      <c r="A3109" s="275">
        <v>16</v>
      </c>
      <c r="B3109" s="275" t="s">
        <v>95</v>
      </c>
      <c r="C3109" s="275" t="s">
        <v>8140</v>
      </c>
      <c r="D3109" s="276" t="s">
        <v>97</v>
      </c>
      <c r="E3109" s="277" t="s">
        <v>8141</v>
      </c>
      <c r="F3109" s="277" t="s">
        <v>8141</v>
      </c>
      <c r="G3109" s="276" t="s">
        <v>114</v>
      </c>
      <c r="H3109" s="278" t="s">
        <v>8179</v>
      </c>
      <c r="I3109" s="277" t="s">
        <v>8180</v>
      </c>
      <c r="J3109" s="277" t="s">
        <v>8180</v>
      </c>
      <c r="K3109" s="277" t="s">
        <v>8154</v>
      </c>
      <c r="L3109" s="277" t="s">
        <v>8154</v>
      </c>
      <c r="M3109" s="279">
        <v>45750</v>
      </c>
      <c r="N3109" s="279">
        <v>45752</v>
      </c>
      <c r="O3109" s="279">
        <v>46116</v>
      </c>
      <c r="P3109" s="277">
        <v>493</v>
      </c>
      <c r="Q3109" s="280">
        <v>3000</v>
      </c>
      <c r="R3109" s="281">
        <v>0.1</v>
      </c>
      <c r="S3109" s="176">
        <v>300</v>
      </c>
      <c r="T3109" s="164">
        <v>147900</v>
      </c>
      <c r="U3109" s="164">
        <v>51765</v>
      </c>
      <c r="V3109" s="164">
        <v>0.35</v>
      </c>
      <c r="W3109" s="164">
        <v>22185</v>
      </c>
      <c r="X3109" s="282">
        <v>0.15</v>
      </c>
      <c r="Y3109" s="164">
        <v>11092.5</v>
      </c>
      <c r="Z3109" s="272">
        <v>0.075</v>
      </c>
      <c r="AA3109" s="164">
        <v>11092.5</v>
      </c>
      <c r="AB3109" s="282">
        <v>0.075</v>
      </c>
      <c r="AC3109" s="164">
        <v>73950</v>
      </c>
      <c r="AD3109" s="180">
        <v>0.5</v>
      </c>
      <c r="AE3109" s="176">
        <v>51765</v>
      </c>
      <c r="AF3109" s="284"/>
      <c r="AG3109" s="114" t="e">
        <f>VLOOKUP(H:H,#REF!,2,0)</f>
        <v>#REF!</v>
      </c>
      <c r="AH3109" s="276" t="s">
        <v>97</v>
      </c>
    </row>
    <row r="3110" s="114" customFormat="1" ht="36" spans="1:34">
      <c r="A3110" s="275">
        <v>17</v>
      </c>
      <c r="B3110" s="275" t="s">
        <v>95</v>
      </c>
      <c r="C3110" s="275" t="s">
        <v>8140</v>
      </c>
      <c r="D3110" s="276" t="s">
        <v>97</v>
      </c>
      <c r="E3110" s="277" t="s">
        <v>8141</v>
      </c>
      <c r="F3110" s="277" t="s">
        <v>8141</v>
      </c>
      <c r="G3110" s="276" t="s">
        <v>114</v>
      </c>
      <c r="H3110" s="278" t="s">
        <v>8181</v>
      </c>
      <c r="I3110" s="277" t="s">
        <v>8182</v>
      </c>
      <c r="J3110" s="277" t="s">
        <v>8182</v>
      </c>
      <c r="K3110" s="277" t="s">
        <v>8154</v>
      </c>
      <c r="L3110" s="277" t="s">
        <v>8154</v>
      </c>
      <c r="M3110" s="279">
        <v>45755</v>
      </c>
      <c r="N3110" s="279">
        <v>45758</v>
      </c>
      <c r="O3110" s="279">
        <v>46122</v>
      </c>
      <c r="P3110" s="277">
        <v>428</v>
      </c>
      <c r="Q3110" s="280">
        <v>3000</v>
      </c>
      <c r="R3110" s="281">
        <v>0.1</v>
      </c>
      <c r="S3110" s="176">
        <v>300</v>
      </c>
      <c r="T3110" s="164">
        <v>128400</v>
      </c>
      <c r="U3110" s="164">
        <v>44940</v>
      </c>
      <c r="V3110" s="164">
        <v>0.35</v>
      </c>
      <c r="W3110" s="164">
        <v>19260</v>
      </c>
      <c r="X3110" s="282">
        <v>0.15</v>
      </c>
      <c r="Y3110" s="164">
        <v>9630</v>
      </c>
      <c r="Z3110" s="272">
        <v>0.075</v>
      </c>
      <c r="AA3110" s="164">
        <v>9630</v>
      </c>
      <c r="AB3110" s="282">
        <v>0.075</v>
      </c>
      <c r="AC3110" s="164">
        <v>64200</v>
      </c>
      <c r="AD3110" s="180">
        <v>0.5</v>
      </c>
      <c r="AE3110" s="176">
        <v>44940</v>
      </c>
      <c r="AF3110" s="284"/>
      <c r="AG3110" s="114" t="e">
        <f>VLOOKUP(H:H,#REF!,2,0)</f>
        <v>#REF!</v>
      </c>
      <c r="AH3110" s="276" t="s">
        <v>97</v>
      </c>
    </row>
    <row r="3111" s="114" customFormat="1" ht="36" spans="1:34">
      <c r="A3111" s="275">
        <v>18</v>
      </c>
      <c r="B3111" s="275" t="s">
        <v>95</v>
      </c>
      <c r="C3111" s="275" t="s">
        <v>8140</v>
      </c>
      <c r="D3111" s="276" t="s">
        <v>97</v>
      </c>
      <c r="E3111" s="277" t="s">
        <v>8141</v>
      </c>
      <c r="F3111" s="277" t="s">
        <v>8141</v>
      </c>
      <c r="G3111" s="276" t="s">
        <v>114</v>
      </c>
      <c r="H3111" s="278" t="s">
        <v>8183</v>
      </c>
      <c r="I3111" s="277" t="s">
        <v>8184</v>
      </c>
      <c r="J3111" s="277" t="s">
        <v>8184</v>
      </c>
      <c r="K3111" s="277" t="s">
        <v>8185</v>
      </c>
      <c r="L3111" s="277" t="s">
        <v>8185</v>
      </c>
      <c r="M3111" s="279">
        <v>45769</v>
      </c>
      <c r="N3111" s="279">
        <v>45771</v>
      </c>
      <c r="O3111" s="279">
        <v>46135</v>
      </c>
      <c r="P3111" s="277">
        <v>200</v>
      </c>
      <c r="Q3111" s="280">
        <v>3000</v>
      </c>
      <c r="R3111" s="281">
        <v>0.1</v>
      </c>
      <c r="S3111" s="176">
        <v>300</v>
      </c>
      <c r="T3111" s="164">
        <v>60000</v>
      </c>
      <c r="U3111" s="164">
        <v>21000</v>
      </c>
      <c r="V3111" s="164">
        <v>0.35</v>
      </c>
      <c r="W3111" s="164">
        <v>9000</v>
      </c>
      <c r="X3111" s="282">
        <v>0.15</v>
      </c>
      <c r="Y3111" s="164">
        <v>4500</v>
      </c>
      <c r="Z3111" s="272">
        <v>0.075</v>
      </c>
      <c r="AA3111" s="164">
        <v>4500</v>
      </c>
      <c r="AB3111" s="282">
        <v>0.075</v>
      </c>
      <c r="AC3111" s="164">
        <v>30000</v>
      </c>
      <c r="AD3111" s="180">
        <v>0.5</v>
      </c>
      <c r="AE3111" s="176">
        <v>21000</v>
      </c>
      <c r="AF3111" s="284"/>
      <c r="AG3111" s="114" t="e">
        <f>VLOOKUP(H:H,#REF!,2,0)</f>
        <v>#REF!</v>
      </c>
      <c r="AH3111" s="276" t="s">
        <v>97</v>
      </c>
    </row>
    <row r="3112" s="114" customFormat="1" ht="36" spans="1:34">
      <c r="A3112" s="275">
        <v>19</v>
      </c>
      <c r="B3112" s="275" t="s">
        <v>95</v>
      </c>
      <c r="C3112" s="275" t="s">
        <v>8140</v>
      </c>
      <c r="D3112" s="276" t="s">
        <v>97</v>
      </c>
      <c r="E3112" s="277" t="s">
        <v>8141</v>
      </c>
      <c r="F3112" s="277" t="s">
        <v>8141</v>
      </c>
      <c r="G3112" s="276" t="s">
        <v>114</v>
      </c>
      <c r="H3112" s="278" t="s">
        <v>8186</v>
      </c>
      <c r="I3112" s="277" t="s">
        <v>8187</v>
      </c>
      <c r="J3112" s="277" t="s">
        <v>8187</v>
      </c>
      <c r="K3112" s="277" t="s">
        <v>8174</v>
      </c>
      <c r="L3112" s="277" t="s">
        <v>8174</v>
      </c>
      <c r="M3112" s="279">
        <v>45820</v>
      </c>
      <c r="N3112" s="279">
        <v>45822</v>
      </c>
      <c r="O3112" s="279">
        <v>46186</v>
      </c>
      <c r="P3112" s="277">
        <v>465</v>
      </c>
      <c r="Q3112" s="280">
        <v>3000</v>
      </c>
      <c r="R3112" s="281">
        <v>0.1</v>
      </c>
      <c r="S3112" s="176">
        <v>300</v>
      </c>
      <c r="T3112" s="164">
        <v>139500</v>
      </c>
      <c r="U3112" s="164">
        <v>48825</v>
      </c>
      <c r="V3112" s="164">
        <v>0.35</v>
      </c>
      <c r="W3112" s="164">
        <v>20925</v>
      </c>
      <c r="X3112" s="282">
        <v>0.15</v>
      </c>
      <c r="Y3112" s="164">
        <v>10462.5</v>
      </c>
      <c r="Z3112" s="272">
        <v>0.075</v>
      </c>
      <c r="AA3112" s="164">
        <v>10462.5</v>
      </c>
      <c r="AB3112" s="282">
        <v>0.075</v>
      </c>
      <c r="AC3112" s="164">
        <v>69750</v>
      </c>
      <c r="AD3112" s="180">
        <v>0.5</v>
      </c>
      <c r="AE3112" s="176">
        <v>48825</v>
      </c>
      <c r="AF3112" s="284"/>
      <c r="AG3112" s="114" t="e">
        <f>VLOOKUP(H:H,#REF!,2,0)</f>
        <v>#REF!</v>
      </c>
      <c r="AH3112" s="276" t="s">
        <v>97</v>
      </c>
    </row>
    <row r="3113" s="114" customFormat="1" ht="36" spans="1:34">
      <c r="A3113" s="275">
        <v>20</v>
      </c>
      <c r="B3113" s="275" t="s">
        <v>95</v>
      </c>
      <c r="C3113" s="275" t="s">
        <v>8140</v>
      </c>
      <c r="D3113" s="276" t="s">
        <v>97</v>
      </c>
      <c r="E3113" s="277" t="s">
        <v>8141</v>
      </c>
      <c r="F3113" s="277" t="s">
        <v>8141</v>
      </c>
      <c r="G3113" s="276" t="s">
        <v>114</v>
      </c>
      <c r="H3113" s="278" t="s">
        <v>8188</v>
      </c>
      <c r="I3113" s="277" t="s">
        <v>8189</v>
      </c>
      <c r="J3113" s="277" t="s">
        <v>8189</v>
      </c>
      <c r="K3113" s="277" t="s">
        <v>8174</v>
      </c>
      <c r="L3113" s="277" t="s">
        <v>8174</v>
      </c>
      <c r="M3113" s="279">
        <v>45820</v>
      </c>
      <c r="N3113" s="279">
        <v>45822</v>
      </c>
      <c r="O3113" s="279">
        <v>46186</v>
      </c>
      <c r="P3113" s="277">
        <v>495</v>
      </c>
      <c r="Q3113" s="280">
        <v>3000</v>
      </c>
      <c r="R3113" s="281">
        <v>0.1</v>
      </c>
      <c r="S3113" s="176">
        <v>300</v>
      </c>
      <c r="T3113" s="164">
        <v>148500</v>
      </c>
      <c r="U3113" s="164">
        <v>51975</v>
      </c>
      <c r="V3113" s="164">
        <v>0.35</v>
      </c>
      <c r="W3113" s="164">
        <v>22275</v>
      </c>
      <c r="X3113" s="282">
        <v>0.15</v>
      </c>
      <c r="Y3113" s="164">
        <v>11137.5</v>
      </c>
      <c r="Z3113" s="272">
        <v>0.075</v>
      </c>
      <c r="AA3113" s="164">
        <v>11137.5</v>
      </c>
      <c r="AB3113" s="282">
        <v>0.075</v>
      </c>
      <c r="AC3113" s="164">
        <v>74250</v>
      </c>
      <c r="AD3113" s="180">
        <v>0.5</v>
      </c>
      <c r="AE3113" s="176">
        <v>51975</v>
      </c>
      <c r="AF3113" s="284"/>
      <c r="AG3113" s="114" t="e">
        <f>VLOOKUP(H:H,#REF!,2,0)</f>
        <v>#REF!</v>
      </c>
      <c r="AH3113" s="276" t="s">
        <v>97</v>
      </c>
    </row>
    <row r="3114" s="114" customFormat="1" ht="36" spans="1:34">
      <c r="A3114" s="275">
        <v>21</v>
      </c>
      <c r="B3114" s="275" t="s">
        <v>95</v>
      </c>
      <c r="C3114" s="275" t="s">
        <v>8140</v>
      </c>
      <c r="D3114" s="276" t="s">
        <v>97</v>
      </c>
      <c r="E3114" s="277" t="s">
        <v>8141</v>
      </c>
      <c r="F3114" s="277" t="s">
        <v>8141</v>
      </c>
      <c r="G3114" s="276" t="s">
        <v>114</v>
      </c>
      <c r="H3114" s="278" t="s">
        <v>8190</v>
      </c>
      <c r="I3114" s="277" t="s">
        <v>8191</v>
      </c>
      <c r="J3114" s="277" t="s">
        <v>8191</v>
      </c>
      <c r="K3114" s="277" t="s">
        <v>8174</v>
      </c>
      <c r="L3114" s="277" t="s">
        <v>8174</v>
      </c>
      <c r="M3114" s="279">
        <v>45826</v>
      </c>
      <c r="N3114" s="279">
        <v>45828</v>
      </c>
      <c r="O3114" s="279">
        <v>46192</v>
      </c>
      <c r="P3114" s="277">
        <v>439</v>
      </c>
      <c r="Q3114" s="280">
        <v>3000</v>
      </c>
      <c r="R3114" s="281">
        <v>0.1</v>
      </c>
      <c r="S3114" s="176">
        <v>300</v>
      </c>
      <c r="T3114" s="164">
        <v>131700</v>
      </c>
      <c r="U3114" s="164">
        <v>46095</v>
      </c>
      <c r="V3114" s="164">
        <v>0.35</v>
      </c>
      <c r="W3114" s="164">
        <v>19755</v>
      </c>
      <c r="X3114" s="282">
        <v>0.15</v>
      </c>
      <c r="Y3114" s="164">
        <v>9877.5</v>
      </c>
      <c r="Z3114" s="272">
        <v>0.075</v>
      </c>
      <c r="AA3114" s="164">
        <v>9877.5</v>
      </c>
      <c r="AB3114" s="282">
        <v>0.075</v>
      </c>
      <c r="AC3114" s="164">
        <v>65850</v>
      </c>
      <c r="AD3114" s="180">
        <v>0.5</v>
      </c>
      <c r="AE3114" s="176">
        <v>46095</v>
      </c>
      <c r="AF3114" s="284"/>
      <c r="AG3114" s="114" t="e">
        <f>VLOOKUP(H:H,#REF!,2,0)</f>
        <v>#REF!</v>
      </c>
      <c r="AH3114" s="276" t="s">
        <v>97</v>
      </c>
    </row>
    <row r="3115" s="114" customFormat="1" ht="60" spans="1:34">
      <c r="A3115" s="275">
        <v>22</v>
      </c>
      <c r="B3115" s="275" t="s">
        <v>95</v>
      </c>
      <c r="C3115" s="275" t="s">
        <v>8140</v>
      </c>
      <c r="D3115" s="276" t="s">
        <v>97</v>
      </c>
      <c r="E3115" s="277" t="s">
        <v>8141</v>
      </c>
      <c r="F3115" s="277" t="s">
        <v>8141</v>
      </c>
      <c r="G3115" s="276" t="s">
        <v>114</v>
      </c>
      <c r="H3115" s="278" t="s">
        <v>8192</v>
      </c>
      <c r="I3115" s="277" t="s">
        <v>8193</v>
      </c>
      <c r="J3115" s="277" t="s">
        <v>8193</v>
      </c>
      <c r="K3115" s="277" t="s">
        <v>8194</v>
      </c>
      <c r="L3115" s="277" t="s">
        <v>8194</v>
      </c>
      <c r="M3115" s="279">
        <v>45829</v>
      </c>
      <c r="N3115" s="279">
        <v>45835</v>
      </c>
      <c r="O3115" s="279">
        <v>46199</v>
      </c>
      <c r="P3115" s="277">
        <v>1303</v>
      </c>
      <c r="Q3115" s="280">
        <v>3000</v>
      </c>
      <c r="R3115" s="281">
        <v>0.1</v>
      </c>
      <c r="S3115" s="176">
        <v>300</v>
      </c>
      <c r="T3115" s="164">
        <v>390900</v>
      </c>
      <c r="U3115" s="164">
        <v>136815</v>
      </c>
      <c r="V3115" s="164">
        <v>0.35</v>
      </c>
      <c r="W3115" s="164">
        <v>58635</v>
      </c>
      <c r="X3115" s="282">
        <v>0.15</v>
      </c>
      <c r="Y3115" s="164">
        <v>29317.5</v>
      </c>
      <c r="Z3115" s="272">
        <v>0.075</v>
      </c>
      <c r="AA3115" s="164">
        <v>29317.5</v>
      </c>
      <c r="AB3115" s="282">
        <v>0.075</v>
      </c>
      <c r="AC3115" s="164">
        <v>195450</v>
      </c>
      <c r="AD3115" s="180">
        <v>0.5</v>
      </c>
      <c r="AE3115" s="176">
        <v>136815</v>
      </c>
      <c r="AF3115" s="284"/>
      <c r="AG3115" s="114" t="e">
        <f>VLOOKUP(H:H,#REF!,2,0)</f>
        <v>#REF!</v>
      </c>
      <c r="AH3115" s="276" t="s">
        <v>97</v>
      </c>
    </row>
    <row r="3116" s="114" customFormat="1" ht="36" spans="1:34">
      <c r="A3116" s="275">
        <v>23</v>
      </c>
      <c r="B3116" s="275" t="s">
        <v>95</v>
      </c>
      <c r="C3116" s="275" t="s">
        <v>8140</v>
      </c>
      <c r="D3116" s="276" t="s">
        <v>97</v>
      </c>
      <c r="E3116" s="277" t="s">
        <v>8141</v>
      </c>
      <c r="F3116" s="277" t="s">
        <v>8141</v>
      </c>
      <c r="G3116" s="276" t="s">
        <v>114</v>
      </c>
      <c r="H3116" s="278" t="s">
        <v>8195</v>
      </c>
      <c r="I3116" s="277" t="s">
        <v>8196</v>
      </c>
      <c r="J3116" s="277" t="s">
        <v>8196</v>
      </c>
      <c r="K3116" s="277" t="s">
        <v>8147</v>
      </c>
      <c r="L3116" s="277" t="s">
        <v>8147</v>
      </c>
      <c r="M3116" s="279">
        <v>45832</v>
      </c>
      <c r="N3116" s="279">
        <v>45834</v>
      </c>
      <c r="O3116" s="279">
        <v>46198</v>
      </c>
      <c r="P3116" s="277">
        <v>491</v>
      </c>
      <c r="Q3116" s="280">
        <v>3000</v>
      </c>
      <c r="R3116" s="281">
        <v>0.1</v>
      </c>
      <c r="S3116" s="176">
        <v>300</v>
      </c>
      <c r="T3116" s="164">
        <v>147300</v>
      </c>
      <c r="U3116" s="164">
        <v>51555</v>
      </c>
      <c r="V3116" s="164">
        <v>0.35</v>
      </c>
      <c r="W3116" s="164">
        <v>22095</v>
      </c>
      <c r="X3116" s="282">
        <v>0.15</v>
      </c>
      <c r="Y3116" s="164">
        <v>11047.5</v>
      </c>
      <c r="Z3116" s="272">
        <v>0.075</v>
      </c>
      <c r="AA3116" s="164">
        <v>11047.5</v>
      </c>
      <c r="AB3116" s="282">
        <v>0.075</v>
      </c>
      <c r="AC3116" s="164">
        <v>73650</v>
      </c>
      <c r="AD3116" s="180">
        <v>0.5</v>
      </c>
      <c r="AE3116" s="176">
        <v>51555</v>
      </c>
      <c r="AF3116" s="284"/>
      <c r="AG3116" s="114" t="e">
        <f>VLOOKUP(H:H,#REF!,2,0)</f>
        <v>#REF!</v>
      </c>
      <c r="AH3116" s="276" t="s">
        <v>97</v>
      </c>
    </row>
    <row r="3117" s="114" customFormat="1" ht="36" spans="1:34">
      <c r="A3117" s="275">
        <v>24</v>
      </c>
      <c r="B3117" s="275" t="s">
        <v>95</v>
      </c>
      <c r="C3117" s="275" t="s">
        <v>8140</v>
      </c>
      <c r="D3117" s="276" t="s">
        <v>97</v>
      </c>
      <c r="E3117" s="277" t="s">
        <v>8141</v>
      </c>
      <c r="F3117" s="277" t="s">
        <v>8141</v>
      </c>
      <c r="G3117" s="276" t="s">
        <v>114</v>
      </c>
      <c r="H3117" s="278" t="s">
        <v>8197</v>
      </c>
      <c r="I3117" s="277" t="s">
        <v>8198</v>
      </c>
      <c r="J3117" s="277" t="s">
        <v>8198</v>
      </c>
      <c r="K3117" s="277" t="s">
        <v>8147</v>
      </c>
      <c r="L3117" s="277" t="s">
        <v>8147</v>
      </c>
      <c r="M3117" s="279">
        <v>45832</v>
      </c>
      <c r="N3117" s="279">
        <v>45834</v>
      </c>
      <c r="O3117" s="279">
        <v>46198</v>
      </c>
      <c r="P3117" s="277">
        <v>483</v>
      </c>
      <c r="Q3117" s="280">
        <v>3000</v>
      </c>
      <c r="R3117" s="281">
        <v>0.1</v>
      </c>
      <c r="S3117" s="176">
        <v>300</v>
      </c>
      <c r="T3117" s="164">
        <v>144900</v>
      </c>
      <c r="U3117" s="164">
        <v>50715</v>
      </c>
      <c r="V3117" s="164">
        <v>0.35</v>
      </c>
      <c r="W3117" s="164">
        <v>21735</v>
      </c>
      <c r="X3117" s="282">
        <v>0.15</v>
      </c>
      <c r="Y3117" s="164">
        <v>10867.5</v>
      </c>
      <c r="Z3117" s="272">
        <v>0.075</v>
      </c>
      <c r="AA3117" s="164">
        <v>10867.5</v>
      </c>
      <c r="AB3117" s="282">
        <v>0.075</v>
      </c>
      <c r="AC3117" s="164">
        <v>72450</v>
      </c>
      <c r="AD3117" s="180">
        <v>0.5</v>
      </c>
      <c r="AE3117" s="176">
        <v>50715</v>
      </c>
      <c r="AF3117" s="284"/>
      <c r="AG3117" s="114" t="e">
        <f>VLOOKUP(H:H,#REF!,2,0)</f>
        <v>#REF!</v>
      </c>
      <c r="AH3117" s="276" t="s">
        <v>97</v>
      </c>
    </row>
    <row r="3118" s="114" customFormat="1" ht="36" spans="1:34">
      <c r="A3118" s="275">
        <v>25</v>
      </c>
      <c r="B3118" s="275" t="s">
        <v>95</v>
      </c>
      <c r="C3118" s="275" t="s">
        <v>8140</v>
      </c>
      <c r="D3118" s="276" t="s">
        <v>97</v>
      </c>
      <c r="E3118" s="277" t="s">
        <v>8141</v>
      </c>
      <c r="F3118" s="277" t="s">
        <v>8141</v>
      </c>
      <c r="G3118" s="276" t="s">
        <v>114</v>
      </c>
      <c r="H3118" s="278" t="s">
        <v>8199</v>
      </c>
      <c r="I3118" s="277" t="s">
        <v>8200</v>
      </c>
      <c r="J3118" s="277" t="s">
        <v>8200</v>
      </c>
      <c r="K3118" s="277" t="s">
        <v>8147</v>
      </c>
      <c r="L3118" s="277" t="s">
        <v>8147</v>
      </c>
      <c r="M3118" s="279">
        <v>45832</v>
      </c>
      <c r="N3118" s="279">
        <v>45834</v>
      </c>
      <c r="O3118" s="279">
        <v>46198</v>
      </c>
      <c r="P3118" s="277">
        <v>476</v>
      </c>
      <c r="Q3118" s="280">
        <v>3000</v>
      </c>
      <c r="R3118" s="281">
        <v>0.1</v>
      </c>
      <c r="S3118" s="176">
        <v>300</v>
      </c>
      <c r="T3118" s="164">
        <v>142800</v>
      </c>
      <c r="U3118" s="164">
        <v>49980</v>
      </c>
      <c r="V3118" s="164">
        <v>0.35</v>
      </c>
      <c r="W3118" s="164">
        <v>21420</v>
      </c>
      <c r="X3118" s="282">
        <v>0.15</v>
      </c>
      <c r="Y3118" s="164">
        <v>10710</v>
      </c>
      <c r="Z3118" s="272">
        <v>0.075</v>
      </c>
      <c r="AA3118" s="164">
        <v>10710</v>
      </c>
      <c r="AB3118" s="282">
        <v>0.075</v>
      </c>
      <c r="AC3118" s="164">
        <v>71400</v>
      </c>
      <c r="AD3118" s="180">
        <v>0.5</v>
      </c>
      <c r="AE3118" s="176">
        <v>49980</v>
      </c>
      <c r="AF3118" s="284"/>
      <c r="AG3118" s="114" t="e">
        <f>VLOOKUP(H:H,#REF!,2,0)</f>
        <v>#REF!</v>
      </c>
      <c r="AH3118" s="276" t="s">
        <v>97</v>
      </c>
    </row>
    <row r="3119" s="114" customFormat="1" ht="79" customHeight="1" spans="1:34">
      <c r="A3119" s="275">
        <v>26</v>
      </c>
      <c r="B3119" s="275" t="s">
        <v>95</v>
      </c>
      <c r="C3119" s="275" t="s">
        <v>8140</v>
      </c>
      <c r="D3119" s="276" t="s">
        <v>97</v>
      </c>
      <c r="E3119" s="277" t="s">
        <v>8141</v>
      </c>
      <c r="F3119" s="277" t="s">
        <v>8141</v>
      </c>
      <c r="G3119" s="276" t="s">
        <v>114</v>
      </c>
      <c r="H3119" s="278" t="s">
        <v>8201</v>
      </c>
      <c r="I3119" s="277" t="s">
        <v>8202</v>
      </c>
      <c r="J3119" s="277" t="s">
        <v>8202</v>
      </c>
      <c r="K3119" s="277" t="s">
        <v>8194</v>
      </c>
      <c r="L3119" s="277" t="s">
        <v>8194</v>
      </c>
      <c r="M3119" s="279">
        <v>45845</v>
      </c>
      <c r="N3119" s="279">
        <v>45869</v>
      </c>
      <c r="O3119" s="279">
        <v>46233</v>
      </c>
      <c r="P3119" s="277">
        <v>968</v>
      </c>
      <c r="Q3119" s="280">
        <v>3000</v>
      </c>
      <c r="R3119" s="281">
        <v>0.1</v>
      </c>
      <c r="S3119" s="176">
        <v>300</v>
      </c>
      <c r="T3119" s="164">
        <v>290400</v>
      </c>
      <c r="U3119" s="164">
        <v>101640</v>
      </c>
      <c r="V3119" s="164">
        <v>0.35</v>
      </c>
      <c r="W3119" s="164">
        <v>43560</v>
      </c>
      <c r="X3119" s="282">
        <v>0.15</v>
      </c>
      <c r="Y3119" s="164">
        <v>21780</v>
      </c>
      <c r="Z3119" s="272">
        <v>0.075</v>
      </c>
      <c r="AA3119" s="164">
        <v>21780</v>
      </c>
      <c r="AB3119" s="282">
        <v>0.075</v>
      </c>
      <c r="AC3119" s="164">
        <v>145200</v>
      </c>
      <c r="AD3119" s="180">
        <v>0.5</v>
      </c>
      <c r="AE3119" s="176">
        <v>101640</v>
      </c>
      <c r="AF3119" s="284"/>
      <c r="AG3119" s="114" t="e">
        <f>VLOOKUP(H:H,#REF!,2,0)</f>
        <v>#REF!</v>
      </c>
      <c r="AH3119" s="276" t="s">
        <v>97</v>
      </c>
    </row>
    <row r="3120" s="114" customFormat="1" ht="36" spans="1:34">
      <c r="A3120" s="275">
        <v>27</v>
      </c>
      <c r="B3120" s="275" t="s">
        <v>95</v>
      </c>
      <c r="C3120" s="275" t="s">
        <v>8140</v>
      </c>
      <c r="D3120" s="276" t="s">
        <v>97</v>
      </c>
      <c r="E3120" s="277" t="s">
        <v>8141</v>
      </c>
      <c r="F3120" s="277" t="s">
        <v>8141</v>
      </c>
      <c r="G3120" s="276" t="s">
        <v>114</v>
      </c>
      <c r="H3120" s="278" t="s">
        <v>8203</v>
      </c>
      <c r="I3120" s="277" t="s">
        <v>8204</v>
      </c>
      <c r="J3120" s="277" t="s">
        <v>8204</v>
      </c>
      <c r="K3120" s="277" t="s">
        <v>8174</v>
      </c>
      <c r="L3120" s="277" t="s">
        <v>8174</v>
      </c>
      <c r="M3120" s="279">
        <v>45862</v>
      </c>
      <c r="N3120" s="279">
        <v>45866</v>
      </c>
      <c r="O3120" s="279">
        <v>46230</v>
      </c>
      <c r="P3120" s="277">
        <v>425</v>
      </c>
      <c r="Q3120" s="280">
        <v>3000</v>
      </c>
      <c r="R3120" s="281">
        <v>0.1</v>
      </c>
      <c r="S3120" s="176">
        <v>300</v>
      </c>
      <c r="T3120" s="164">
        <v>127500</v>
      </c>
      <c r="U3120" s="164">
        <v>44625</v>
      </c>
      <c r="V3120" s="164">
        <v>0.35</v>
      </c>
      <c r="W3120" s="164">
        <v>19125</v>
      </c>
      <c r="X3120" s="282">
        <v>0.15</v>
      </c>
      <c r="Y3120" s="164">
        <v>9562.5</v>
      </c>
      <c r="Z3120" s="272">
        <v>0.075</v>
      </c>
      <c r="AA3120" s="164">
        <v>9562.5</v>
      </c>
      <c r="AB3120" s="282">
        <v>0.075</v>
      </c>
      <c r="AC3120" s="164">
        <v>63750</v>
      </c>
      <c r="AD3120" s="180">
        <v>0.5</v>
      </c>
      <c r="AE3120" s="176">
        <v>44625</v>
      </c>
      <c r="AF3120" s="284"/>
      <c r="AG3120" s="114" t="e">
        <f>VLOOKUP(H:H,#REF!,2,0)</f>
        <v>#REF!</v>
      </c>
      <c r="AH3120" s="276" t="s">
        <v>97</v>
      </c>
    </row>
    <row r="3121" s="114" customFormat="1" ht="36" spans="1:34">
      <c r="A3121" s="275">
        <v>28</v>
      </c>
      <c r="B3121" s="275" t="s">
        <v>95</v>
      </c>
      <c r="C3121" s="275" t="s">
        <v>8140</v>
      </c>
      <c r="D3121" s="276" t="s">
        <v>97</v>
      </c>
      <c r="E3121" s="277" t="s">
        <v>8141</v>
      </c>
      <c r="F3121" s="277" t="s">
        <v>8141</v>
      </c>
      <c r="G3121" s="276" t="s">
        <v>114</v>
      </c>
      <c r="H3121" s="278" t="s">
        <v>8205</v>
      </c>
      <c r="I3121" s="277" t="s">
        <v>8206</v>
      </c>
      <c r="J3121" s="277" t="s">
        <v>8206</v>
      </c>
      <c r="K3121" s="277" t="s">
        <v>8207</v>
      </c>
      <c r="L3121" s="277" t="s">
        <v>8207</v>
      </c>
      <c r="M3121" s="279">
        <v>45884</v>
      </c>
      <c r="N3121" s="279">
        <v>45886</v>
      </c>
      <c r="O3121" s="279">
        <v>46250</v>
      </c>
      <c r="P3121" s="277">
        <v>248</v>
      </c>
      <c r="Q3121" s="280">
        <v>3000</v>
      </c>
      <c r="R3121" s="281">
        <v>0.1</v>
      </c>
      <c r="S3121" s="176">
        <v>300</v>
      </c>
      <c r="T3121" s="164">
        <v>74400</v>
      </c>
      <c r="U3121" s="164">
        <v>26040</v>
      </c>
      <c r="V3121" s="164">
        <v>0.35</v>
      </c>
      <c r="W3121" s="164">
        <v>11160</v>
      </c>
      <c r="X3121" s="282">
        <v>0.15</v>
      </c>
      <c r="Y3121" s="164">
        <v>5580</v>
      </c>
      <c r="Z3121" s="272">
        <v>0.075</v>
      </c>
      <c r="AA3121" s="164">
        <v>5580</v>
      </c>
      <c r="AB3121" s="282">
        <v>0.075</v>
      </c>
      <c r="AC3121" s="164">
        <v>37200</v>
      </c>
      <c r="AD3121" s="180">
        <v>0.5</v>
      </c>
      <c r="AE3121" s="176">
        <v>26040</v>
      </c>
      <c r="AF3121" s="284"/>
      <c r="AG3121" s="114" t="e">
        <f>VLOOKUP(H:H,#REF!,2,0)</f>
        <v>#REF!</v>
      </c>
      <c r="AH3121" s="276" t="s">
        <v>97</v>
      </c>
    </row>
    <row r="3122" s="114" customFormat="1" ht="36" spans="1:34">
      <c r="A3122" s="275">
        <v>29</v>
      </c>
      <c r="B3122" s="275" t="s">
        <v>95</v>
      </c>
      <c r="C3122" s="275" t="s">
        <v>8140</v>
      </c>
      <c r="D3122" s="276" t="s">
        <v>97</v>
      </c>
      <c r="E3122" s="277" t="s">
        <v>8141</v>
      </c>
      <c r="F3122" s="277" t="s">
        <v>8141</v>
      </c>
      <c r="G3122" s="276" t="s">
        <v>114</v>
      </c>
      <c r="H3122" s="278" t="s">
        <v>8208</v>
      </c>
      <c r="I3122" s="277" t="s">
        <v>8209</v>
      </c>
      <c r="J3122" s="277" t="s">
        <v>8209</v>
      </c>
      <c r="K3122" s="277" t="s">
        <v>8147</v>
      </c>
      <c r="L3122" s="277" t="s">
        <v>8147</v>
      </c>
      <c r="M3122" s="279">
        <v>45897</v>
      </c>
      <c r="N3122" s="279">
        <v>45901</v>
      </c>
      <c r="O3122" s="279">
        <v>46265</v>
      </c>
      <c r="P3122" s="277">
        <v>456</v>
      </c>
      <c r="Q3122" s="280">
        <v>3000</v>
      </c>
      <c r="R3122" s="281">
        <v>0.1</v>
      </c>
      <c r="S3122" s="176">
        <v>300</v>
      </c>
      <c r="T3122" s="164">
        <v>136800</v>
      </c>
      <c r="U3122" s="164">
        <v>47880</v>
      </c>
      <c r="V3122" s="164">
        <v>0.35</v>
      </c>
      <c r="W3122" s="164">
        <v>20520</v>
      </c>
      <c r="X3122" s="282">
        <v>0.15</v>
      </c>
      <c r="Y3122" s="164">
        <v>10260</v>
      </c>
      <c r="Z3122" s="272">
        <v>0.075</v>
      </c>
      <c r="AA3122" s="164">
        <v>10260</v>
      </c>
      <c r="AB3122" s="282">
        <v>0.075</v>
      </c>
      <c r="AC3122" s="164">
        <v>68400</v>
      </c>
      <c r="AD3122" s="180">
        <v>0.5</v>
      </c>
      <c r="AE3122" s="176">
        <v>47880</v>
      </c>
      <c r="AF3122" s="284"/>
      <c r="AG3122" s="114" t="e">
        <f>VLOOKUP(H:H,#REF!,2,0)</f>
        <v>#REF!</v>
      </c>
      <c r="AH3122" s="276" t="s">
        <v>97</v>
      </c>
    </row>
    <row r="3123" s="114" customFormat="1" ht="36" spans="1:34">
      <c r="A3123" s="275">
        <v>30</v>
      </c>
      <c r="B3123" s="275" t="s">
        <v>95</v>
      </c>
      <c r="C3123" s="275" t="s">
        <v>8140</v>
      </c>
      <c r="D3123" s="276" t="s">
        <v>97</v>
      </c>
      <c r="E3123" s="277" t="s">
        <v>8141</v>
      </c>
      <c r="F3123" s="277" t="s">
        <v>8141</v>
      </c>
      <c r="G3123" s="276" t="s">
        <v>114</v>
      </c>
      <c r="H3123" s="278" t="s">
        <v>8210</v>
      </c>
      <c r="I3123" s="277" t="s">
        <v>8211</v>
      </c>
      <c r="J3123" s="277" t="s">
        <v>8211</v>
      </c>
      <c r="K3123" s="277" t="s">
        <v>8147</v>
      </c>
      <c r="L3123" s="277" t="s">
        <v>8147</v>
      </c>
      <c r="M3123" s="279">
        <v>45897</v>
      </c>
      <c r="N3123" s="279">
        <v>45901</v>
      </c>
      <c r="O3123" s="279">
        <v>46265</v>
      </c>
      <c r="P3123" s="277">
        <v>387</v>
      </c>
      <c r="Q3123" s="280">
        <v>3000</v>
      </c>
      <c r="R3123" s="281">
        <v>0.1</v>
      </c>
      <c r="S3123" s="176">
        <v>300</v>
      </c>
      <c r="T3123" s="164">
        <v>116100</v>
      </c>
      <c r="U3123" s="164">
        <v>40635</v>
      </c>
      <c r="V3123" s="164">
        <v>0.35</v>
      </c>
      <c r="W3123" s="164">
        <v>17415</v>
      </c>
      <c r="X3123" s="282">
        <v>0.15</v>
      </c>
      <c r="Y3123" s="164">
        <v>8707.5</v>
      </c>
      <c r="Z3123" s="272">
        <v>0.075</v>
      </c>
      <c r="AA3123" s="164">
        <v>8707.5</v>
      </c>
      <c r="AB3123" s="282">
        <v>0.075</v>
      </c>
      <c r="AC3123" s="164">
        <v>58050</v>
      </c>
      <c r="AD3123" s="180">
        <v>0.5</v>
      </c>
      <c r="AE3123" s="176">
        <v>40635</v>
      </c>
      <c r="AF3123" s="284"/>
      <c r="AG3123" s="114" t="e">
        <f>VLOOKUP(H:H,#REF!,2,0)</f>
        <v>#REF!</v>
      </c>
      <c r="AH3123" s="276" t="s">
        <v>97</v>
      </c>
    </row>
    <row r="3124" s="114" customFormat="1" ht="36" spans="1:34">
      <c r="A3124" s="275">
        <v>31</v>
      </c>
      <c r="B3124" s="275" t="s">
        <v>95</v>
      </c>
      <c r="C3124" s="275" t="s">
        <v>8140</v>
      </c>
      <c r="D3124" s="276" t="s">
        <v>97</v>
      </c>
      <c r="E3124" s="277" t="s">
        <v>8141</v>
      </c>
      <c r="F3124" s="277" t="s">
        <v>8141</v>
      </c>
      <c r="G3124" s="276" t="s">
        <v>114</v>
      </c>
      <c r="H3124" s="278" t="s">
        <v>8212</v>
      </c>
      <c r="I3124" s="277" t="s">
        <v>8213</v>
      </c>
      <c r="J3124" s="277" t="s">
        <v>8213</v>
      </c>
      <c r="K3124" s="277" t="s">
        <v>8185</v>
      </c>
      <c r="L3124" s="277" t="s">
        <v>8185</v>
      </c>
      <c r="M3124" s="279">
        <v>45919</v>
      </c>
      <c r="N3124" s="279">
        <v>45931</v>
      </c>
      <c r="O3124" s="279">
        <v>46295</v>
      </c>
      <c r="P3124" s="277">
        <v>150</v>
      </c>
      <c r="Q3124" s="280">
        <v>3000</v>
      </c>
      <c r="R3124" s="281">
        <v>0.1</v>
      </c>
      <c r="S3124" s="176">
        <v>300</v>
      </c>
      <c r="T3124" s="164">
        <v>45000</v>
      </c>
      <c r="U3124" s="164">
        <v>15750</v>
      </c>
      <c r="V3124" s="164">
        <v>0.35</v>
      </c>
      <c r="W3124" s="164">
        <v>6750</v>
      </c>
      <c r="X3124" s="282">
        <v>0.15</v>
      </c>
      <c r="Y3124" s="164">
        <v>3375</v>
      </c>
      <c r="Z3124" s="272">
        <v>0.075</v>
      </c>
      <c r="AA3124" s="164">
        <v>3375</v>
      </c>
      <c r="AB3124" s="282">
        <v>0.075</v>
      </c>
      <c r="AC3124" s="164">
        <v>22500</v>
      </c>
      <c r="AD3124" s="180">
        <v>0.5</v>
      </c>
      <c r="AE3124" s="176">
        <v>15750</v>
      </c>
      <c r="AF3124" s="284"/>
      <c r="AG3124" s="114" t="e">
        <f>VLOOKUP(H:H,#REF!,2,0)</f>
        <v>#REF!</v>
      </c>
      <c r="AH3124" s="276" t="s">
        <v>97</v>
      </c>
    </row>
    <row r="3125" s="114" customFormat="1" ht="36" spans="1:34">
      <c r="A3125" s="275">
        <v>32</v>
      </c>
      <c r="B3125" s="275" t="s">
        <v>95</v>
      </c>
      <c r="C3125" s="275" t="s">
        <v>8140</v>
      </c>
      <c r="D3125" s="276" t="s">
        <v>97</v>
      </c>
      <c r="E3125" s="277" t="s">
        <v>8141</v>
      </c>
      <c r="F3125" s="277" t="s">
        <v>8141</v>
      </c>
      <c r="G3125" s="276" t="s">
        <v>114</v>
      </c>
      <c r="H3125" s="278" t="s">
        <v>8214</v>
      </c>
      <c r="I3125" s="277" t="s">
        <v>8215</v>
      </c>
      <c r="J3125" s="277" t="s">
        <v>8215</v>
      </c>
      <c r="K3125" s="277" t="s">
        <v>8167</v>
      </c>
      <c r="L3125" s="277" t="s">
        <v>8167</v>
      </c>
      <c r="M3125" s="279">
        <v>45930</v>
      </c>
      <c r="N3125" s="279">
        <v>45961</v>
      </c>
      <c r="O3125" s="279">
        <v>46326</v>
      </c>
      <c r="P3125" s="277">
        <v>478</v>
      </c>
      <c r="Q3125" s="280">
        <v>3000</v>
      </c>
      <c r="R3125" s="281">
        <v>0.1</v>
      </c>
      <c r="S3125" s="176">
        <v>300</v>
      </c>
      <c r="T3125" s="164">
        <v>143400</v>
      </c>
      <c r="U3125" s="164">
        <v>50190</v>
      </c>
      <c r="V3125" s="164">
        <v>0.35</v>
      </c>
      <c r="W3125" s="164">
        <v>21510</v>
      </c>
      <c r="X3125" s="282">
        <v>0.15</v>
      </c>
      <c r="Y3125" s="164">
        <v>10755</v>
      </c>
      <c r="Z3125" s="272">
        <v>0.075</v>
      </c>
      <c r="AA3125" s="164">
        <v>10755</v>
      </c>
      <c r="AB3125" s="282">
        <v>0.075</v>
      </c>
      <c r="AC3125" s="164">
        <v>71700</v>
      </c>
      <c r="AD3125" s="180">
        <v>0.5</v>
      </c>
      <c r="AE3125" s="176">
        <v>50190</v>
      </c>
      <c r="AF3125" s="284"/>
      <c r="AG3125" s="114" t="e">
        <f>VLOOKUP(H:H,#REF!,2,0)</f>
        <v>#REF!</v>
      </c>
      <c r="AH3125" s="276" t="s">
        <v>97</v>
      </c>
    </row>
    <row r="3126" s="114" customFormat="1" ht="36" spans="1:34">
      <c r="A3126" s="275">
        <v>33</v>
      </c>
      <c r="B3126" s="275" t="s">
        <v>95</v>
      </c>
      <c r="C3126" s="275" t="s">
        <v>8140</v>
      </c>
      <c r="D3126" s="276" t="s">
        <v>97</v>
      </c>
      <c r="E3126" s="277" t="s">
        <v>8141</v>
      </c>
      <c r="F3126" s="277" t="s">
        <v>8141</v>
      </c>
      <c r="G3126" s="276" t="s">
        <v>114</v>
      </c>
      <c r="H3126" s="278" t="s">
        <v>8216</v>
      </c>
      <c r="I3126" s="277" t="s">
        <v>8217</v>
      </c>
      <c r="J3126" s="277" t="s">
        <v>8217</v>
      </c>
      <c r="K3126" s="277" t="s">
        <v>8185</v>
      </c>
      <c r="L3126" s="277" t="s">
        <v>8185</v>
      </c>
      <c r="M3126" s="279">
        <v>45919</v>
      </c>
      <c r="N3126" s="279">
        <v>45931</v>
      </c>
      <c r="O3126" s="279">
        <v>46295</v>
      </c>
      <c r="P3126" s="277">
        <v>60</v>
      </c>
      <c r="Q3126" s="280">
        <v>3000</v>
      </c>
      <c r="R3126" s="281">
        <v>0.1</v>
      </c>
      <c r="S3126" s="176">
        <v>300</v>
      </c>
      <c r="T3126" s="164">
        <v>18000</v>
      </c>
      <c r="U3126" s="164">
        <v>6300</v>
      </c>
      <c r="V3126" s="164">
        <v>0.35</v>
      </c>
      <c r="W3126" s="164">
        <v>2700</v>
      </c>
      <c r="X3126" s="282">
        <v>0.15</v>
      </c>
      <c r="Y3126" s="164">
        <v>1350</v>
      </c>
      <c r="Z3126" s="272">
        <v>0.075</v>
      </c>
      <c r="AA3126" s="164">
        <v>1350</v>
      </c>
      <c r="AB3126" s="282">
        <v>0.075</v>
      </c>
      <c r="AC3126" s="164">
        <v>9000</v>
      </c>
      <c r="AD3126" s="180">
        <v>0.5</v>
      </c>
      <c r="AE3126" s="176">
        <v>6300</v>
      </c>
      <c r="AF3126" s="284"/>
      <c r="AG3126" s="114" t="e">
        <f>VLOOKUP(H:H,#REF!,2,0)</f>
        <v>#REF!</v>
      </c>
      <c r="AH3126" s="276" t="s">
        <v>97</v>
      </c>
    </row>
    <row r="3127" s="114" customFormat="1" ht="36" spans="1:34">
      <c r="A3127" s="275">
        <v>34</v>
      </c>
      <c r="B3127" s="275" t="s">
        <v>95</v>
      </c>
      <c r="C3127" s="275" t="s">
        <v>8140</v>
      </c>
      <c r="D3127" s="276" t="s">
        <v>97</v>
      </c>
      <c r="E3127" s="277" t="s">
        <v>8141</v>
      </c>
      <c r="F3127" s="277" t="s">
        <v>8141</v>
      </c>
      <c r="G3127" s="276" t="s">
        <v>114</v>
      </c>
      <c r="H3127" s="278" t="s">
        <v>8218</v>
      </c>
      <c r="I3127" s="277" t="s">
        <v>8219</v>
      </c>
      <c r="J3127" s="277" t="s">
        <v>8219</v>
      </c>
      <c r="K3127" s="277" t="s">
        <v>8174</v>
      </c>
      <c r="L3127" s="277" t="s">
        <v>8174</v>
      </c>
      <c r="M3127" s="279">
        <v>45930</v>
      </c>
      <c r="N3127" s="279">
        <v>45961</v>
      </c>
      <c r="O3127" s="279">
        <v>46326</v>
      </c>
      <c r="P3127" s="277">
        <v>485</v>
      </c>
      <c r="Q3127" s="280">
        <v>3000</v>
      </c>
      <c r="R3127" s="281">
        <v>0.1</v>
      </c>
      <c r="S3127" s="176">
        <v>300</v>
      </c>
      <c r="T3127" s="164">
        <v>145500</v>
      </c>
      <c r="U3127" s="164">
        <v>50925</v>
      </c>
      <c r="V3127" s="164">
        <v>0.35</v>
      </c>
      <c r="W3127" s="164">
        <v>21825</v>
      </c>
      <c r="X3127" s="282">
        <v>0.15</v>
      </c>
      <c r="Y3127" s="164">
        <v>10912.5</v>
      </c>
      <c r="Z3127" s="272">
        <v>0.075</v>
      </c>
      <c r="AA3127" s="164">
        <v>10912.5</v>
      </c>
      <c r="AB3127" s="282">
        <v>0.075</v>
      </c>
      <c r="AC3127" s="164">
        <v>72750</v>
      </c>
      <c r="AD3127" s="180">
        <v>0.5</v>
      </c>
      <c r="AE3127" s="176">
        <v>50925</v>
      </c>
      <c r="AF3127" s="284"/>
      <c r="AG3127" s="114" t="e">
        <f>VLOOKUP(H:H,#REF!,2,0)</f>
        <v>#REF!</v>
      </c>
      <c r="AH3127" s="276" t="s">
        <v>97</v>
      </c>
    </row>
    <row r="3128" s="114" customFormat="1" ht="36" spans="1:34">
      <c r="A3128" s="275">
        <v>35</v>
      </c>
      <c r="B3128" s="275" t="s">
        <v>95</v>
      </c>
      <c r="C3128" s="275" t="s">
        <v>8140</v>
      </c>
      <c r="D3128" s="276" t="s">
        <v>97</v>
      </c>
      <c r="E3128" s="277" t="s">
        <v>8141</v>
      </c>
      <c r="F3128" s="277" t="s">
        <v>8141</v>
      </c>
      <c r="G3128" s="276" t="s">
        <v>114</v>
      </c>
      <c r="H3128" s="278" t="s">
        <v>8220</v>
      </c>
      <c r="I3128" s="277" t="s">
        <v>8221</v>
      </c>
      <c r="J3128" s="277" t="s">
        <v>8221</v>
      </c>
      <c r="K3128" s="277" t="s">
        <v>8167</v>
      </c>
      <c r="L3128" s="277" t="s">
        <v>8167</v>
      </c>
      <c r="M3128" s="279">
        <v>45941</v>
      </c>
      <c r="N3128" s="279">
        <v>45943</v>
      </c>
      <c r="O3128" s="279">
        <v>46307</v>
      </c>
      <c r="P3128" s="277">
        <v>90</v>
      </c>
      <c r="Q3128" s="280">
        <v>3000</v>
      </c>
      <c r="R3128" s="281">
        <v>0.1</v>
      </c>
      <c r="S3128" s="176">
        <v>300</v>
      </c>
      <c r="T3128" s="164">
        <v>27000</v>
      </c>
      <c r="U3128" s="164">
        <v>9450</v>
      </c>
      <c r="V3128" s="164">
        <v>0.35</v>
      </c>
      <c r="W3128" s="164">
        <v>4050</v>
      </c>
      <c r="X3128" s="282">
        <v>0.15</v>
      </c>
      <c r="Y3128" s="164">
        <v>2025</v>
      </c>
      <c r="Z3128" s="272">
        <v>0.075</v>
      </c>
      <c r="AA3128" s="164">
        <v>2025</v>
      </c>
      <c r="AB3128" s="282">
        <v>0.075</v>
      </c>
      <c r="AC3128" s="164">
        <v>13500</v>
      </c>
      <c r="AD3128" s="180">
        <v>0.5</v>
      </c>
      <c r="AE3128" s="176">
        <v>9450</v>
      </c>
      <c r="AF3128" s="284"/>
      <c r="AG3128" s="114" t="e">
        <f>VLOOKUP(H:H,#REF!,2,0)</f>
        <v>#REF!</v>
      </c>
      <c r="AH3128" s="276" t="s">
        <v>97</v>
      </c>
    </row>
    <row r="3129" s="114" customFormat="1" ht="36" spans="1:34">
      <c r="A3129" s="275">
        <v>36</v>
      </c>
      <c r="B3129" s="275" t="s">
        <v>95</v>
      </c>
      <c r="C3129" s="275" t="s">
        <v>8140</v>
      </c>
      <c r="D3129" s="276" t="s">
        <v>97</v>
      </c>
      <c r="E3129" s="277" t="s">
        <v>8141</v>
      </c>
      <c r="F3129" s="277" t="s">
        <v>8141</v>
      </c>
      <c r="G3129" s="276" t="s">
        <v>114</v>
      </c>
      <c r="H3129" s="278" t="s">
        <v>8222</v>
      </c>
      <c r="I3129" s="277" t="s">
        <v>8223</v>
      </c>
      <c r="J3129" s="277" t="s">
        <v>8223</v>
      </c>
      <c r="K3129" s="277" t="s">
        <v>8144</v>
      </c>
      <c r="L3129" s="277" t="s">
        <v>8144</v>
      </c>
      <c r="M3129" s="279">
        <v>45975</v>
      </c>
      <c r="N3129" s="279">
        <v>45978</v>
      </c>
      <c r="O3129" s="279">
        <v>46342</v>
      </c>
      <c r="P3129" s="277">
        <v>190</v>
      </c>
      <c r="Q3129" s="280">
        <v>3000</v>
      </c>
      <c r="R3129" s="281">
        <v>0.1</v>
      </c>
      <c r="S3129" s="176">
        <v>300</v>
      </c>
      <c r="T3129" s="164">
        <v>57000</v>
      </c>
      <c r="U3129" s="164">
        <v>19950</v>
      </c>
      <c r="V3129" s="164">
        <v>0.35</v>
      </c>
      <c r="W3129" s="164">
        <v>8550</v>
      </c>
      <c r="X3129" s="282">
        <v>0.15</v>
      </c>
      <c r="Y3129" s="164">
        <v>4275</v>
      </c>
      <c r="Z3129" s="272">
        <v>0.075</v>
      </c>
      <c r="AA3129" s="164">
        <v>4275</v>
      </c>
      <c r="AB3129" s="282">
        <v>0.075</v>
      </c>
      <c r="AC3129" s="164">
        <v>28500</v>
      </c>
      <c r="AD3129" s="180">
        <v>0.5</v>
      </c>
      <c r="AE3129" s="176">
        <v>19950</v>
      </c>
      <c r="AF3129" s="284"/>
      <c r="AG3129" s="114" t="e">
        <f>VLOOKUP(H:H,#REF!,2,0)</f>
        <v>#REF!</v>
      </c>
      <c r="AH3129" s="276" t="s">
        <v>97</v>
      </c>
    </row>
    <row r="3130" s="114" customFormat="1" ht="36" spans="1:34">
      <c r="A3130" s="275">
        <v>37</v>
      </c>
      <c r="B3130" s="275" t="s">
        <v>95</v>
      </c>
      <c r="C3130" s="275" t="s">
        <v>8140</v>
      </c>
      <c r="D3130" s="276" t="s">
        <v>97</v>
      </c>
      <c r="E3130" s="277" t="s">
        <v>8141</v>
      </c>
      <c r="F3130" s="277" t="s">
        <v>8141</v>
      </c>
      <c r="G3130" s="276" t="s">
        <v>114</v>
      </c>
      <c r="H3130" s="278" t="s">
        <v>8224</v>
      </c>
      <c r="I3130" s="277" t="s">
        <v>8225</v>
      </c>
      <c r="J3130" s="277" t="s">
        <v>8225</v>
      </c>
      <c r="K3130" s="277" t="s">
        <v>8144</v>
      </c>
      <c r="L3130" s="277" t="s">
        <v>8144</v>
      </c>
      <c r="M3130" s="279">
        <v>45975</v>
      </c>
      <c r="N3130" s="279">
        <v>45978</v>
      </c>
      <c r="O3130" s="279">
        <v>46342</v>
      </c>
      <c r="P3130" s="277">
        <v>198.6</v>
      </c>
      <c r="Q3130" s="280">
        <v>3000</v>
      </c>
      <c r="R3130" s="281">
        <v>0.1</v>
      </c>
      <c r="S3130" s="176">
        <v>300</v>
      </c>
      <c r="T3130" s="164">
        <v>59580</v>
      </c>
      <c r="U3130" s="164">
        <v>20853</v>
      </c>
      <c r="V3130" s="164">
        <v>0.35</v>
      </c>
      <c r="W3130" s="164">
        <v>8937</v>
      </c>
      <c r="X3130" s="282">
        <v>0.15</v>
      </c>
      <c r="Y3130" s="164">
        <v>4468.5</v>
      </c>
      <c r="Z3130" s="272">
        <v>0.075</v>
      </c>
      <c r="AA3130" s="164">
        <v>4468.5</v>
      </c>
      <c r="AB3130" s="282">
        <v>0.075</v>
      </c>
      <c r="AC3130" s="164">
        <v>29790</v>
      </c>
      <c r="AD3130" s="180">
        <v>0.5</v>
      </c>
      <c r="AE3130" s="176">
        <v>20853</v>
      </c>
      <c r="AF3130" s="284"/>
      <c r="AG3130" s="114" t="e">
        <f>VLOOKUP(H:H,#REF!,2,0)</f>
        <v>#REF!</v>
      </c>
      <c r="AH3130" s="276" t="s">
        <v>97</v>
      </c>
    </row>
    <row r="3131" s="114" customFormat="1" ht="36" spans="1:34">
      <c r="A3131" s="275">
        <v>38</v>
      </c>
      <c r="B3131" s="275" t="s">
        <v>95</v>
      </c>
      <c r="C3131" s="275" t="s">
        <v>8140</v>
      </c>
      <c r="D3131" s="276" t="s">
        <v>97</v>
      </c>
      <c r="E3131" s="277" t="s">
        <v>8141</v>
      </c>
      <c r="F3131" s="277" t="s">
        <v>8141</v>
      </c>
      <c r="G3131" s="276" t="s">
        <v>114</v>
      </c>
      <c r="H3131" s="278" t="s">
        <v>8226</v>
      </c>
      <c r="I3131" s="277" t="s">
        <v>8227</v>
      </c>
      <c r="J3131" s="277" t="s">
        <v>8227</v>
      </c>
      <c r="K3131" s="277" t="s">
        <v>8162</v>
      </c>
      <c r="L3131" s="277" t="s">
        <v>8162</v>
      </c>
      <c r="M3131" s="279">
        <v>45975</v>
      </c>
      <c r="N3131" s="279">
        <v>45984</v>
      </c>
      <c r="O3131" s="279">
        <v>46348</v>
      </c>
      <c r="P3131" s="277">
        <v>520</v>
      </c>
      <c r="Q3131" s="280">
        <v>3000</v>
      </c>
      <c r="R3131" s="281">
        <v>0.1</v>
      </c>
      <c r="S3131" s="176">
        <v>300</v>
      </c>
      <c r="T3131" s="164">
        <v>156000</v>
      </c>
      <c r="U3131" s="164">
        <v>54600</v>
      </c>
      <c r="V3131" s="164">
        <v>0.35</v>
      </c>
      <c r="W3131" s="164">
        <v>23400</v>
      </c>
      <c r="X3131" s="282">
        <v>0.15</v>
      </c>
      <c r="Y3131" s="164">
        <v>11700</v>
      </c>
      <c r="Z3131" s="272">
        <v>0.075</v>
      </c>
      <c r="AA3131" s="164">
        <v>11700</v>
      </c>
      <c r="AB3131" s="282">
        <v>0.075</v>
      </c>
      <c r="AC3131" s="164">
        <v>78000</v>
      </c>
      <c r="AD3131" s="180">
        <v>0.5</v>
      </c>
      <c r="AE3131" s="176">
        <v>54600</v>
      </c>
      <c r="AF3131" s="284"/>
      <c r="AG3131" s="114" t="e">
        <f>VLOOKUP(H:H,#REF!,2,0)</f>
        <v>#REF!</v>
      </c>
      <c r="AH3131" s="276" t="s">
        <v>97</v>
      </c>
    </row>
    <row r="3132" s="114" customFormat="1" ht="36" spans="1:34">
      <c r="A3132" s="275">
        <v>39</v>
      </c>
      <c r="B3132" s="275" t="s">
        <v>95</v>
      </c>
      <c r="C3132" s="275" t="s">
        <v>8140</v>
      </c>
      <c r="D3132" s="276" t="s">
        <v>97</v>
      </c>
      <c r="E3132" s="277" t="s">
        <v>8141</v>
      </c>
      <c r="F3132" s="277" t="s">
        <v>8141</v>
      </c>
      <c r="G3132" s="276" t="s">
        <v>114</v>
      </c>
      <c r="H3132" s="278" t="s">
        <v>8228</v>
      </c>
      <c r="I3132" s="277" t="s">
        <v>8229</v>
      </c>
      <c r="J3132" s="277" t="s">
        <v>8229</v>
      </c>
      <c r="K3132" s="277" t="s">
        <v>8230</v>
      </c>
      <c r="L3132" s="277" t="s">
        <v>8230</v>
      </c>
      <c r="M3132" s="279">
        <v>45986</v>
      </c>
      <c r="N3132" s="279">
        <v>45991</v>
      </c>
      <c r="O3132" s="279">
        <v>46356</v>
      </c>
      <c r="P3132" s="277">
        <v>322</v>
      </c>
      <c r="Q3132" s="280">
        <v>3000</v>
      </c>
      <c r="R3132" s="281">
        <v>0.1</v>
      </c>
      <c r="S3132" s="176">
        <v>300</v>
      </c>
      <c r="T3132" s="164">
        <v>96600</v>
      </c>
      <c r="U3132" s="164">
        <v>33810</v>
      </c>
      <c r="V3132" s="164">
        <v>0.35</v>
      </c>
      <c r="W3132" s="164">
        <v>14490</v>
      </c>
      <c r="X3132" s="282">
        <v>0.15</v>
      </c>
      <c r="Y3132" s="164">
        <v>7245</v>
      </c>
      <c r="Z3132" s="272">
        <v>0.075</v>
      </c>
      <c r="AA3132" s="164">
        <v>7245</v>
      </c>
      <c r="AB3132" s="282">
        <v>0.075</v>
      </c>
      <c r="AC3132" s="164">
        <v>48300</v>
      </c>
      <c r="AD3132" s="180">
        <v>0.5</v>
      </c>
      <c r="AE3132" s="176">
        <v>33810</v>
      </c>
      <c r="AF3132" s="284"/>
      <c r="AG3132" s="114" t="e">
        <f>VLOOKUP(H:H,#REF!,2,0)</f>
        <v>#REF!</v>
      </c>
      <c r="AH3132" s="276" t="s">
        <v>97</v>
      </c>
    </row>
    <row r="3133" s="114" customFormat="1" ht="36" spans="1:34">
      <c r="A3133" s="275">
        <v>40</v>
      </c>
      <c r="B3133" s="275" t="s">
        <v>95</v>
      </c>
      <c r="C3133" s="275" t="s">
        <v>8140</v>
      </c>
      <c r="D3133" s="276" t="s">
        <v>97</v>
      </c>
      <c r="E3133" s="277" t="s">
        <v>8141</v>
      </c>
      <c r="F3133" s="277" t="s">
        <v>8141</v>
      </c>
      <c r="G3133" s="276" t="s">
        <v>114</v>
      </c>
      <c r="H3133" s="278" t="s">
        <v>8231</v>
      </c>
      <c r="I3133" s="277" t="s">
        <v>8232</v>
      </c>
      <c r="J3133" s="277" t="s">
        <v>8232</v>
      </c>
      <c r="K3133" s="277" t="s">
        <v>8230</v>
      </c>
      <c r="L3133" s="277" t="s">
        <v>8230</v>
      </c>
      <c r="M3133" s="279">
        <v>45986</v>
      </c>
      <c r="N3133" s="279">
        <v>45991</v>
      </c>
      <c r="O3133" s="279">
        <v>46355</v>
      </c>
      <c r="P3133" s="277">
        <v>304</v>
      </c>
      <c r="Q3133" s="280">
        <v>3000</v>
      </c>
      <c r="R3133" s="281">
        <v>0.1</v>
      </c>
      <c r="S3133" s="176">
        <v>300</v>
      </c>
      <c r="T3133" s="164">
        <v>91200</v>
      </c>
      <c r="U3133" s="164">
        <v>31920</v>
      </c>
      <c r="V3133" s="164">
        <v>0.35</v>
      </c>
      <c r="W3133" s="164">
        <v>13680</v>
      </c>
      <c r="X3133" s="282">
        <v>0.15</v>
      </c>
      <c r="Y3133" s="164">
        <v>6840</v>
      </c>
      <c r="Z3133" s="272">
        <v>0.075</v>
      </c>
      <c r="AA3133" s="164">
        <v>6840</v>
      </c>
      <c r="AB3133" s="282">
        <v>0.075</v>
      </c>
      <c r="AC3133" s="164">
        <v>45600</v>
      </c>
      <c r="AD3133" s="180">
        <v>0.5</v>
      </c>
      <c r="AE3133" s="176">
        <v>31920</v>
      </c>
      <c r="AF3133" s="284"/>
      <c r="AG3133" s="114" t="e">
        <f>VLOOKUP(H:H,#REF!,2,0)</f>
        <v>#REF!</v>
      </c>
      <c r="AH3133" s="276" t="s">
        <v>97</v>
      </c>
    </row>
    <row r="3134" s="114" customFormat="1" ht="36" spans="1:34">
      <c r="A3134" s="275">
        <v>41</v>
      </c>
      <c r="B3134" s="275" t="s">
        <v>95</v>
      </c>
      <c r="C3134" s="275" t="s">
        <v>8140</v>
      </c>
      <c r="D3134" s="276" t="s">
        <v>97</v>
      </c>
      <c r="E3134" s="277" t="s">
        <v>8141</v>
      </c>
      <c r="F3134" s="277" t="s">
        <v>8141</v>
      </c>
      <c r="G3134" s="276" t="s">
        <v>114</v>
      </c>
      <c r="H3134" s="278" t="s">
        <v>8233</v>
      </c>
      <c r="I3134" s="277" t="s">
        <v>8234</v>
      </c>
      <c r="J3134" s="277" t="s">
        <v>8234</v>
      </c>
      <c r="K3134" s="277" t="s">
        <v>8230</v>
      </c>
      <c r="L3134" s="277" t="s">
        <v>8230</v>
      </c>
      <c r="M3134" s="279">
        <v>45986</v>
      </c>
      <c r="N3134" s="279">
        <v>45991</v>
      </c>
      <c r="O3134" s="279">
        <v>46355</v>
      </c>
      <c r="P3134" s="277">
        <v>308</v>
      </c>
      <c r="Q3134" s="280">
        <v>3000</v>
      </c>
      <c r="R3134" s="281">
        <v>0.1</v>
      </c>
      <c r="S3134" s="176">
        <v>300</v>
      </c>
      <c r="T3134" s="164">
        <v>92400</v>
      </c>
      <c r="U3134" s="164">
        <v>32340</v>
      </c>
      <c r="V3134" s="164">
        <v>0.35</v>
      </c>
      <c r="W3134" s="164">
        <v>13860</v>
      </c>
      <c r="X3134" s="282">
        <v>0.15</v>
      </c>
      <c r="Y3134" s="164">
        <v>6930</v>
      </c>
      <c r="Z3134" s="272">
        <v>0.075</v>
      </c>
      <c r="AA3134" s="164">
        <v>6930</v>
      </c>
      <c r="AB3134" s="282">
        <v>0.075</v>
      </c>
      <c r="AC3134" s="164">
        <v>46200</v>
      </c>
      <c r="AD3134" s="180">
        <v>0.5</v>
      </c>
      <c r="AE3134" s="176">
        <v>32340</v>
      </c>
      <c r="AF3134" s="284"/>
      <c r="AG3134" s="114" t="e">
        <f>VLOOKUP(H:H,#REF!,2,0)</f>
        <v>#REF!</v>
      </c>
      <c r="AH3134" s="276" t="s">
        <v>97</v>
      </c>
    </row>
    <row r="3135" s="114" customFormat="1" ht="36" spans="1:34">
      <c r="A3135" s="275">
        <v>42</v>
      </c>
      <c r="B3135" s="275" t="s">
        <v>95</v>
      </c>
      <c r="C3135" s="275" t="s">
        <v>8140</v>
      </c>
      <c r="D3135" s="276" t="s">
        <v>97</v>
      </c>
      <c r="E3135" s="277" t="s">
        <v>8141</v>
      </c>
      <c r="F3135" s="277" t="s">
        <v>8141</v>
      </c>
      <c r="G3135" s="276" t="s">
        <v>114</v>
      </c>
      <c r="H3135" s="278" t="s">
        <v>8235</v>
      </c>
      <c r="I3135" s="277" t="s">
        <v>8236</v>
      </c>
      <c r="J3135" s="277" t="s">
        <v>8236</v>
      </c>
      <c r="K3135" s="277" t="s">
        <v>8230</v>
      </c>
      <c r="L3135" s="277" t="s">
        <v>8230</v>
      </c>
      <c r="M3135" s="279">
        <v>45986</v>
      </c>
      <c r="N3135" s="279">
        <v>45990</v>
      </c>
      <c r="O3135" s="279">
        <v>46354</v>
      </c>
      <c r="P3135" s="277">
        <v>308</v>
      </c>
      <c r="Q3135" s="280">
        <v>3000</v>
      </c>
      <c r="R3135" s="281">
        <v>0.1</v>
      </c>
      <c r="S3135" s="176">
        <v>300</v>
      </c>
      <c r="T3135" s="164">
        <v>92400</v>
      </c>
      <c r="U3135" s="164">
        <v>32340</v>
      </c>
      <c r="V3135" s="164">
        <v>0.35</v>
      </c>
      <c r="W3135" s="164">
        <v>13860</v>
      </c>
      <c r="X3135" s="282">
        <v>0.15</v>
      </c>
      <c r="Y3135" s="164">
        <v>6930</v>
      </c>
      <c r="Z3135" s="272">
        <v>0.075</v>
      </c>
      <c r="AA3135" s="164">
        <v>6930</v>
      </c>
      <c r="AB3135" s="282">
        <v>0.075</v>
      </c>
      <c r="AC3135" s="164">
        <v>46200</v>
      </c>
      <c r="AD3135" s="180">
        <v>0.5</v>
      </c>
      <c r="AE3135" s="176">
        <v>32340</v>
      </c>
      <c r="AF3135" s="284"/>
      <c r="AG3135" s="114" t="e">
        <f>VLOOKUP(H:H,#REF!,2,0)</f>
        <v>#REF!</v>
      </c>
      <c r="AH3135" s="276" t="s">
        <v>97</v>
      </c>
    </row>
    <row r="3136" s="114" customFormat="1" ht="60" spans="1:34">
      <c r="A3136" s="275">
        <v>43</v>
      </c>
      <c r="B3136" s="275" t="s">
        <v>95</v>
      </c>
      <c r="C3136" s="275" t="s">
        <v>8140</v>
      </c>
      <c r="D3136" s="276" t="s">
        <v>97</v>
      </c>
      <c r="E3136" s="277" t="s">
        <v>8141</v>
      </c>
      <c r="F3136" s="277" t="s">
        <v>8141</v>
      </c>
      <c r="G3136" s="276" t="s">
        <v>114</v>
      </c>
      <c r="H3136" s="278" t="s">
        <v>8237</v>
      </c>
      <c r="I3136" s="277" t="s">
        <v>8238</v>
      </c>
      <c r="J3136" s="277" t="s">
        <v>8238</v>
      </c>
      <c r="K3136" s="277" t="s">
        <v>8239</v>
      </c>
      <c r="L3136" s="277" t="s">
        <v>8239</v>
      </c>
      <c r="M3136" s="279">
        <v>45987</v>
      </c>
      <c r="N3136" s="279">
        <v>45991</v>
      </c>
      <c r="O3136" s="279">
        <v>46355</v>
      </c>
      <c r="P3136" s="277">
        <v>5998</v>
      </c>
      <c r="Q3136" s="280">
        <v>3000</v>
      </c>
      <c r="R3136" s="281">
        <v>0.1</v>
      </c>
      <c r="S3136" s="176">
        <v>300</v>
      </c>
      <c r="T3136" s="164">
        <v>1799400</v>
      </c>
      <c r="U3136" s="164">
        <v>629790</v>
      </c>
      <c r="V3136" s="164">
        <v>0.35</v>
      </c>
      <c r="W3136" s="164">
        <v>269910</v>
      </c>
      <c r="X3136" s="282">
        <v>0.15</v>
      </c>
      <c r="Y3136" s="164">
        <v>134955</v>
      </c>
      <c r="Z3136" s="272">
        <v>0.075</v>
      </c>
      <c r="AA3136" s="164">
        <v>134955</v>
      </c>
      <c r="AB3136" s="282">
        <v>0.075</v>
      </c>
      <c r="AC3136" s="164">
        <v>899700</v>
      </c>
      <c r="AD3136" s="180">
        <v>0.5</v>
      </c>
      <c r="AE3136" s="176">
        <v>629790</v>
      </c>
      <c r="AF3136" s="284"/>
      <c r="AG3136" s="114" t="e">
        <f>VLOOKUP(H:H,#REF!,2,0)</f>
        <v>#REF!</v>
      </c>
      <c r="AH3136" s="276" t="s">
        <v>97</v>
      </c>
    </row>
    <row r="3137" s="114" customFormat="1" ht="60" spans="1:34">
      <c r="A3137" s="275">
        <v>44</v>
      </c>
      <c r="B3137" s="275" t="s">
        <v>95</v>
      </c>
      <c r="C3137" s="275" t="s">
        <v>8140</v>
      </c>
      <c r="D3137" s="276" t="s">
        <v>97</v>
      </c>
      <c r="E3137" s="277" t="s">
        <v>8141</v>
      </c>
      <c r="F3137" s="277" t="s">
        <v>8141</v>
      </c>
      <c r="G3137" s="276" t="s">
        <v>114</v>
      </c>
      <c r="H3137" s="278" t="s">
        <v>8240</v>
      </c>
      <c r="I3137" s="277" t="s">
        <v>8241</v>
      </c>
      <c r="J3137" s="277" t="s">
        <v>8241</v>
      </c>
      <c r="K3137" s="277" t="s">
        <v>8230</v>
      </c>
      <c r="L3137" s="277" t="s">
        <v>8230</v>
      </c>
      <c r="M3137" s="279">
        <v>45986</v>
      </c>
      <c r="N3137" s="279">
        <v>45992</v>
      </c>
      <c r="O3137" s="279">
        <v>46356</v>
      </c>
      <c r="P3137" s="277">
        <v>2299</v>
      </c>
      <c r="Q3137" s="280">
        <v>3000</v>
      </c>
      <c r="R3137" s="281">
        <v>0.1</v>
      </c>
      <c r="S3137" s="176">
        <v>300</v>
      </c>
      <c r="T3137" s="164">
        <v>689700</v>
      </c>
      <c r="U3137" s="164">
        <v>241395</v>
      </c>
      <c r="V3137" s="164">
        <v>0.35</v>
      </c>
      <c r="W3137" s="164">
        <v>103455</v>
      </c>
      <c r="X3137" s="282">
        <v>0.15</v>
      </c>
      <c r="Y3137" s="164">
        <v>51727.5</v>
      </c>
      <c r="Z3137" s="272">
        <v>0.075</v>
      </c>
      <c r="AA3137" s="164">
        <v>51727.5</v>
      </c>
      <c r="AB3137" s="282">
        <v>0.075</v>
      </c>
      <c r="AC3137" s="164">
        <v>344850</v>
      </c>
      <c r="AD3137" s="180">
        <v>0.5</v>
      </c>
      <c r="AE3137" s="176">
        <v>241395</v>
      </c>
      <c r="AF3137" s="284"/>
      <c r="AG3137" s="114" t="e">
        <f>VLOOKUP(H:H,#REF!,2,0)</f>
        <v>#REF!</v>
      </c>
      <c r="AH3137" s="276" t="s">
        <v>97</v>
      </c>
    </row>
    <row r="3138" s="114" customFormat="1" ht="36" spans="1:34">
      <c r="A3138" s="275">
        <v>59</v>
      </c>
      <c r="B3138" s="275" t="s">
        <v>95</v>
      </c>
      <c r="C3138" s="275" t="s">
        <v>8140</v>
      </c>
      <c r="D3138" s="276" t="s">
        <v>98</v>
      </c>
      <c r="E3138" s="277" t="s">
        <v>8242</v>
      </c>
      <c r="F3138" s="277" t="s">
        <v>8242</v>
      </c>
      <c r="G3138" s="276" t="s">
        <v>114</v>
      </c>
      <c r="H3138" s="278" t="s">
        <v>8243</v>
      </c>
      <c r="I3138" s="277" t="s">
        <v>8206</v>
      </c>
      <c r="J3138" s="277" t="s">
        <v>8206</v>
      </c>
      <c r="K3138" s="277" t="s">
        <v>8207</v>
      </c>
      <c r="L3138" s="277" t="s">
        <v>8207</v>
      </c>
      <c r="M3138" s="279">
        <v>45832</v>
      </c>
      <c r="N3138" s="279">
        <v>45834</v>
      </c>
      <c r="O3138" s="279">
        <v>46198</v>
      </c>
      <c r="P3138" s="277">
        <v>10</v>
      </c>
      <c r="Q3138" s="280">
        <v>1500</v>
      </c>
      <c r="R3138" s="281">
        <v>0.06</v>
      </c>
      <c r="S3138" s="176">
        <v>90</v>
      </c>
      <c r="T3138" s="164">
        <v>900</v>
      </c>
      <c r="U3138" s="164">
        <v>315</v>
      </c>
      <c r="V3138" s="164">
        <v>0.35</v>
      </c>
      <c r="W3138" s="164">
        <v>135</v>
      </c>
      <c r="X3138" s="282">
        <v>0.15</v>
      </c>
      <c r="Y3138" s="164">
        <v>67.5</v>
      </c>
      <c r="Z3138" s="272">
        <v>0.075</v>
      </c>
      <c r="AA3138" s="164">
        <v>67.5</v>
      </c>
      <c r="AB3138" s="282">
        <v>0.075</v>
      </c>
      <c r="AC3138" s="164">
        <v>450</v>
      </c>
      <c r="AD3138" s="180">
        <v>0.5</v>
      </c>
      <c r="AE3138" s="176">
        <v>315</v>
      </c>
      <c r="AF3138" s="284"/>
      <c r="AG3138" s="114" t="e">
        <f>VLOOKUP(H:H,#REF!,2,0)</f>
        <v>#REF!</v>
      </c>
      <c r="AH3138" s="276" t="s">
        <v>98</v>
      </c>
    </row>
    <row r="3139" s="114" customFormat="1" ht="36" spans="1:34">
      <c r="A3139" s="275">
        <v>60</v>
      </c>
      <c r="B3139" s="275" t="s">
        <v>95</v>
      </c>
      <c r="C3139" s="275" t="s">
        <v>8140</v>
      </c>
      <c r="D3139" s="276" t="s">
        <v>98</v>
      </c>
      <c r="E3139" s="277" t="s">
        <v>8242</v>
      </c>
      <c r="F3139" s="277" t="s">
        <v>8242</v>
      </c>
      <c r="G3139" s="276" t="s">
        <v>114</v>
      </c>
      <c r="H3139" s="278" t="s">
        <v>8244</v>
      </c>
      <c r="I3139" s="277" t="s">
        <v>8245</v>
      </c>
      <c r="J3139" s="277" t="s">
        <v>8245</v>
      </c>
      <c r="K3139" s="277" t="s">
        <v>8246</v>
      </c>
      <c r="L3139" s="277" t="s">
        <v>8246</v>
      </c>
      <c r="M3139" s="279">
        <v>45919</v>
      </c>
      <c r="N3139" s="279">
        <v>45923</v>
      </c>
      <c r="O3139" s="279">
        <v>46053</v>
      </c>
      <c r="P3139" s="277">
        <v>45</v>
      </c>
      <c r="Q3139" s="280">
        <v>1500</v>
      </c>
      <c r="R3139" s="281">
        <v>0.06</v>
      </c>
      <c r="S3139" s="176">
        <v>90</v>
      </c>
      <c r="T3139" s="164">
        <v>4050</v>
      </c>
      <c r="U3139" s="164">
        <v>1417.5</v>
      </c>
      <c r="V3139" s="164">
        <v>0.35</v>
      </c>
      <c r="W3139" s="164">
        <v>607.5</v>
      </c>
      <c r="X3139" s="282">
        <v>0.15</v>
      </c>
      <c r="Y3139" s="164">
        <v>303.75</v>
      </c>
      <c r="Z3139" s="272">
        <v>0.075</v>
      </c>
      <c r="AA3139" s="164">
        <v>303.75</v>
      </c>
      <c r="AB3139" s="282">
        <v>0.075</v>
      </c>
      <c r="AC3139" s="164">
        <v>2025</v>
      </c>
      <c r="AD3139" s="180">
        <v>0.5</v>
      </c>
      <c r="AE3139" s="176">
        <v>1417.5</v>
      </c>
      <c r="AF3139" s="284"/>
      <c r="AG3139" s="114" t="e">
        <f>VLOOKUP(H:H,#REF!,2,0)</f>
        <v>#REF!</v>
      </c>
      <c r="AH3139" s="276" t="s">
        <v>98</v>
      </c>
    </row>
    <row r="3140" s="114" customFormat="1" ht="36" spans="1:34">
      <c r="A3140" s="275">
        <v>61</v>
      </c>
      <c r="B3140" s="275" t="s">
        <v>95</v>
      </c>
      <c r="C3140" s="275" t="s">
        <v>8140</v>
      </c>
      <c r="D3140" s="276" t="s">
        <v>98</v>
      </c>
      <c r="E3140" s="277" t="s">
        <v>8242</v>
      </c>
      <c r="F3140" s="277" t="s">
        <v>8242</v>
      </c>
      <c r="G3140" s="276" t="s">
        <v>114</v>
      </c>
      <c r="H3140" s="278" t="s">
        <v>8247</v>
      </c>
      <c r="I3140" s="277" t="s">
        <v>8245</v>
      </c>
      <c r="J3140" s="277" t="s">
        <v>8245</v>
      </c>
      <c r="K3140" s="277" t="s">
        <v>8248</v>
      </c>
      <c r="L3140" s="277" t="s">
        <v>8248</v>
      </c>
      <c r="M3140" s="279">
        <v>45919</v>
      </c>
      <c r="N3140" s="279">
        <v>45923</v>
      </c>
      <c r="O3140" s="279">
        <v>46053</v>
      </c>
      <c r="P3140" s="277">
        <v>48</v>
      </c>
      <c r="Q3140" s="280">
        <v>1500</v>
      </c>
      <c r="R3140" s="281">
        <v>0.06</v>
      </c>
      <c r="S3140" s="176">
        <v>90</v>
      </c>
      <c r="T3140" s="164">
        <v>4320</v>
      </c>
      <c r="U3140" s="164">
        <v>1512</v>
      </c>
      <c r="V3140" s="164">
        <v>0.35</v>
      </c>
      <c r="W3140" s="164">
        <v>648</v>
      </c>
      <c r="X3140" s="282">
        <v>0.15</v>
      </c>
      <c r="Y3140" s="164">
        <v>324</v>
      </c>
      <c r="Z3140" s="272">
        <v>0.075</v>
      </c>
      <c r="AA3140" s="164">
        <v>324</v>
      </c>
      <c r="AB3140" s="282">
        <v>0.075</v>
      </c>
      <c r="AC3140" s="164">
        <v>2160</v>
      </c>
      <c r="AD3140" s="180">
        <v>0.5</v>
      </c>
      <c r="AE3140" s="176">
        <v>1512</v>
      </c>
      <c r="AF3140" s="284"/>
      <c r="AG3140" s="114" t="e">
        <f>VLOOKUP(H:H,#REF!,2,0)</f>
        <v>#REF!</v>
      </c>
      <c r="AH3140" s="276" t="s">
        <v>98</v>
      </c>
    </row>
    <row r="3141" s="114" customFormat="1" ht="36" spans="1:34">
      <c r="A3141" s="275">
        <v>62</v>
      </c>
      <c r="B3141" s="275" t="s">
        <v>95</v>
      </c>
      <c r="C3141" s="275" t="s">
        <v>8249</v>
      </c>
      <c r="D3141" s="276" t="s">
        <v>98</v>
      </c>
      <c r="E3141" s="277" t="s">
        <v>8250</v>
      </c>
      <c r="F3141" s="277" t="s">
        <v>8242</v>
      </c>
      <c r="G3141" s="276" t="s">
        <v>115</v>
      </c>
      <c r="H3141" s="278" t="s">
        <v>8251</v>
      </c>
      <c r="I3141" s="277" t="s">
        <v>8252</v>
      </c>
      <c r="J3141" s="277" t="s">
        <v>8252</v>
      </c>
      <c r="K3141" s="277" t="s">
        <v>8253</v>
      </c>
      <c r="L3141" s="277" t="s">
        <v>8253</v>
      </c>
      <c r="M3141" s="279" t="s">
        <v>5191</v>
      </c>
      <c r="N3141" s="279">
        <v>45930</v>
      </c>
      <c r="O3141" s="279">
        <v>46112</v>
      </c>
      <c r="P3141" s="277">
        <v>25</v>
      </c>
      <c r="Q3141" s="280">
        <v>1500</v>
      </c>
      <c r="R3141" s="281">
        <v>0.06</v>
      </c>
      <c r="S3141" s="176">
        <v>90</v>
      </c>
      <c r="T3141" s="164">
        <v>2250</v>
      </c>
      <c r="U3141" s="164">
        <v>787.5</v>
      </c>
      <c r="V3141" s="164">
        <v>0.35</v>
      </c>
      <c r="W3141" s="164">
        <v>337.5</v>
      </c>
      <c r="X3141" s="282">
        <v>0.15</v>
      </c>
      <c r="Y3141" s="164">
        <v>0</v>
      </c>
      <c r="Z3141" s="272">
        <v>0</v>
      </c>
      <c r="AA3141" s="164">
        <v>337.5</v>
      </c>
      <c r="AB3141" s="282">
        <v>0.15</v>
      </c>
      <c r="AC3141" s="164">
        <v>1125</v>
      </c>
      <c r="AD3141" s="180">
        <v>0.5</v>
      </c>
      <c r="AE3141" s="176">
        <v>787.5</v>
      </c>
      <c r="AF3141" s="284"/>
      <c r="AG3141" s="114" t="e">
        <f>VLOOKUP(H:H,#REF!,2,0)</f>
        <v>#REF!</v>
      </c>
      <c r="AH3141" s="276" t="s">
        <v>98</v>
      </c>
    </row>
    <row r="3142" s="114" customFormat="1" ht="36" spans="1:34">
      <c r="A3142" s="275">
        <v>63</v>
      </c>
      <c r="B3142" s="275" t="s">
        <v>95</v>
      </c>
      <c r="C3142" s="275" t="s">
        <v>8249</v>
      </c>
      <c r="D3142" s="276" t="s">
        <v>98</v>
      </c>
      <c r="E3142" s="277" t="s">
        <v>8250</v>
      </c>
      <c r="F3142" s="277" t="s">
        <v>8242</v>
      </c>
      <c r="G3142" s="276" t="s">
        <v>115</v>
      </c>
      <c r="H3142" s="278" t="s">
        <v>8254</v>
      </c>
      <c r="I3142" s="277" t="s">
        <v>8255</v>
      </c>
      <c r="J3142" s="277" t="s">
        <v>8255</v>
      </c>
      <c r="K3142" s="277" t="s">
        <v>8256</v>
      </c>
      <c r="L3142" s="277" t="s">
        <v>8256</v>
      </c>
      <c r="M3142" s="279" t="s">
        <v>5279</v>
      </c>
      <c r="N3142" s="279">
        <v>45931</v>
      </c>
      <c r="O3142" s="279">
        <v>46081</v>
      </c>
      <c r="P3142" s="277">
        <v>57</v>
      </c>
      <c r="Q3142" s="280">
        <v>1500</v>
      </c>
      <c r="R3142" s="281">
        <v>0.06</v>
      </c>
      <c r="S3142" s="176">
        <v>90</v>
      </c>
      <c r="T3142" s="164">
        <v>5130</v>
      </c>
      <c r="U3142" s="164">
        <v>1795.5</v>
      </c>
      <c r="V3142" s="164">
        <v>0.35</v>
      </c>
      <c r="W3142" s="164">
        <v>769.5</v>
      </c>
      <c r="X3142" s="282">
        <v>0.15</v>
      </c>
      <c r="Y3142" s="164">
        <v>0</v>
      </c>
      <c r="Z3142" s="272">
        <v>0</v>
      </c>
      <c r="AA3142" s="164">
        <v>769.5</v>
      </c>
      <c r="AB3142" s="282">
        <v>0.15</v>
      </c>
      <c r="AC3142" s="164">
        <v>2565</v>
      </c>
      <c r="AD3142" s="180">
        <v>0.5</v>
      </c>
      <c r="AE3142" s="176">
        <v>1795.5</v>
      </c>
      <c r="AF3142" s="284"/>
      <c r="AG3142" s="114" t="e">
        <f>VLOOKUP(H:H,#REF!,2,0)</f>
        <v>#REF!</v>
      </c>
      <c r="AH3142" s="276" t="s">
        <v>98</v>
      </c>
    </row>
    <row r="3143" s="114" customFormat="1" ht="36" spans="1:34">
      <c r="A3143" s="275">
        <v>64</v>
      </c>
      <c r="B3143" s="275" t="s">
        <v>95</v>
      </c>
      <c r="C3143" s="275" t="s">
        <v>8249</v>
      </c>
      <c r="D3143" s="276" t="s">
        <v>98</v>
      </c>
      <c r="E3143" s="277" t="s">
        <v>8250</v>
      </c>
      <c r="F3143" s="277" t="s">
        <v>8242</v>
      </c>
      <c r="G3143" s="276" t="s">
        <v>115</v>
      </c>
      <c r="H3143" s="278" t="s">
        <v>8257</v>
      </c>
      <c r="I3143" s="277" t="s">
        <v>8258</v>
      </c>
      <c r="J3143" s="277" t="s">
        <v>8258</v>
      </c>
      <c r="K3143" s="277" t="s">
        <v>8259</v>
      </c>
      <c r="L3143" s="277" t="s">
        <v>8259</v>
      </c>
      <c r="M3143" s="279" t="s">
        <v>8260</v>
      </c>
      <c r="N3143" s="279">
        <v>45966</v>
      </c>
      <c r="O3143" s="279">
        <v>46142</v>
      </c>
      <c r="P3143" s="277">
        <v>45</v>
      </c>
      <c r="Q3143" s="280">
        <v>1500</v>
      </c>
      <c r="R3143" s="281">
        <v>0.06</v>
      </c>
      <c r="S3143" s="176">
        <v>90</v>
      </c>
      <c r="T3143" s="164">
        <v>4050</v>
      </c>
      <c r="U3143" s="164">
        <v>1417.5</v>
      </c>
      <c r="V3143" s="164">
        <v>0.35</v>
      </c>
      <c r="W3143" s="164">
        <v>607.5</v>
      </c>
      <c r="X3143" s="282">
        <v>0.15</v>
      </c>
      <c r="Y3143" s="164">
        <v>0</v>
      </c>
      <c r="Z3143" s="272">
        <v>0</v>
      </c>
      <c r="AA3143" s="164">
        <v>607.5</v>
      </c>
      <c r="AB3143" s="282">
        <v>0.15</v>
      </c>
      <c r="AC3143" s="164">
        <v>2025</v>
      </c>
      <c r="AD3143" s="180">
        <v>0.5</v>
      </c>
      <c r="AE3143" s="176">
        <v>1417.5</v>
      </c>
      <c r="AF3143" s="284"/>
      <c r="AG3143" s="114" t="e">
        <f>VLOOKUP(H:H,#REF!,2,0)</f>
        <v>#REF!</v>
      </c>
      <c r="AH3143" s="276" t="s">
        <v>98</v>
      </c>
    </row>
    <row r="3144" s="114" customFormat="1" ht="48" spans="1:34">
      <c r="A3144" s="275">
        <v>65</v>
      </c>
      <c r="B3144" s="275" t="s">
        <v>95</v>
      </c>
      <c r="C3144" s="275" t="s">
        <v>8249</v>
      </c>
      <c r="D3144" s="276" t="s">
        <v>98</v>
      </c>
      <c r="E3144" s="277" t="s">
        <v>8250</v>
      </c>
      <c r="F3144" s="277" t="s">
        <v>8242</v>
      </c>
      <c r="G3144" s="276" t="s">
        <v>115</v>
      </c>
      <c r="H3144" s="278" t="s">
        <v>8261</v>
      </c>
      <c r="I3144" s="277" t="s">
        <v>8262</v>
      </c>
      <c r="J3144" s="277" t="s">
        <v>8262</v>
      </c>
      <c r="K3144" s="277" t="s">
        <v>8263</v>
      </c>
      <c r="L3144" s="277" t="s">
        <v>8263</v>
      </c>
      <c r="M3144" s="279" t="s">
        <v>8264</v>
      </c>
      <c r="N3144" s="279">
        <v>45972</v>
      </c>
      <c r="O3144" s="279">
        <v>46141</v>
      </c>
      <c r="P3144" s="277">
        <v>31</v>
      </c>
      <c r="Q3144" s="280">
        <v>1500</v>
      </c>
      <c r="R3144" s="281">
        <v>0.06</v>
      </c>
      <c r="S3144" s="176">
        <v>90</v>
      </c>
      <c r="T3144" s="164">
        <v>2790</v>
      </c>
      <c r="U3144" s="164">
        <v>976.5</v>
      </c>
      <c r="V3144" s="164">
        <v>0.35</v>
      </c>
      <c r="W3144" s="164">
        <v>418.5</v>
      </c>
      <c r="X3144" s="282">
        <v>0.15</v>
      </c>
      <c r="Y3144" s="164">
        <v>0</v>
      </c>
      <c r="Z3144" s="272">
        <v>0</v>
      </c>
      <c r="AA3144" s="164">
        <v>418.5</v>
      </c>
      <c r="AB3144" s="282">
        <v>0.15</v>
      </c>
      <c r="AC3144" s="164">
        <v>1395</v>
      </c>
      <c r="AD3144" s="180">
        <v>0.5</v>
      </c>
      <c r="AE3144" s="176">
        <v>976.5</v>
      </c>
      <c r="AF3144" s="284"/>
      <c r="AG3144" s="114" t="e">
        <f>VLOOKUP(H:H,#REF!,2,0)</f>
        <v>#REF!</v>
      </c>
      <c r="AH3144" s="276" t="s">
        <v>98</v>
      </c>
    </row>
    <row r="3145" s="114" customFormat="1" ht="36" spans="1:34">
      <c r="A3145" s="275">
        <v>66</v>
      </c>
      <c r="B3145" s="275" t="s">
        <v>95</v>
      </c>
      <c r="C3145" s="275" t="s">
        <v>8249</v>
      </c>
      <c r="D3145" s="276" t="s">
        <v>98</v>
      </c>
      <c r="E3145" s="277" t="s">
        <v>8250</v>
      </c>
      <c r="F3145" s="277" t="s">
        <v>8242</v>
      </c>
      <c r="G3145" s="276" t="s">
        <v>115</v>
      </c>
      <c r="H3145" s="278" t="s">
        <v>8265</v>
      </c>
      <c r="I3145" s="277" t="s">
        <v>8266</v>
      </c>
      <c r="J3145" s="277" t="s">
        <v>8266</v>
      </c>
      <c r="K3145" s="277" t="s">
        <v>8267</v>
      </c>
      <c r="L3145" s="277" t="s">
        <v>8267</v>
      </c>
      <c r="M3145" s="279" t="s">
        <v>5328</v>
      </c>
      <c r="N3145" s="279">
        <v>45975</v>
      </c>
      <c r="O3145" s="279">
        <v>46142</v>
      </c>
      <c r="P3145" s="277">
        <v>104</v>
      </c>
      <c r="Q3145" s="280">
        <v>1500</v>
      </c>
      <c r="R3145" s="281">
        <v>0.06</v>
      </c>
      <c r="S3145" s="176">
        <v>90</v>
      </c>
      <c r="T3145" s="164">
        <v>9360</v>
      </c>
      <c r="U3145" s="164">
        <v>3276</v>
      </c>
      <c r="V3145" s="164">
        <v>0.35</v>
      </c>
      <c r="W3145" s="164">
        <v>1404</v>
      </c>
      <c r="X3145" s="282">
        <v>0.15</v>
      </c>
      <c r="Y3145" s="164">
        <v>0</v>
      </c>
      <c r="Z3145" s="272">
        <v>0</v>
      </c>
      <c r="AA3145" s="164">
        <v>1404</v>
      </c>
      <c r="AB3145" s="282">
        <v>0.15</v>
      </c>
      <c r="AC3145" s="164">
        <v>4680</v>
      </c>
      <c r="AD3145" s="180">
        <v>0.5</v>
      </c>
      <c r="AE3145" s="176">
        <v>3276</v>
      </c>
      <c r="AF3145" s="284"/>
      <c r="AG3145" s="114" t="e">
        <f>VLOOKUP(H:H,#REF!,2,0)</f>
        <v>#REF!</v>
      </c>
      <c r="AH3145" s="276" t="s">
        <v>98</v>
      </c>
    </row>
    <row r="3146" s="114" customFormat="1" ht="36" spans="1:34">
      <c r="A3146" s="275">
        <v>67</v>
      </c>
      <c r="B3146" s="275" t="s">
        <v>95</v>
      </c>
      <c r="C3146" s="275" t="s">
        <v>8249</v>
      </c>
      <c r="D3146" s="276" t="s">
        <v>98</v>
      </c>
      <c r="E3146" s="277" t="s">
        <v>8250</v>
      </c>
      <c r="F3146" s="277" t="s">
        <v>8242</v>
      </c>
      <c r="G3146" s="276" t="s">
        <v>115</v>
      </c>
      <c r="H3146" s="278" t="s">
        <v>8268</v>
      </c>
      <c r="I3146" s="277" t="s">
        <v>8266</v>
      </c>
      <c r="J3146" s="277" t="s">
        <v>8266</v>
      </c>
      <c r="K3146" s="277" t="s">
        <v>8269</v>
      </c>
      <c r="L3146" s="277" t="s">
        <v>8269</v>
      </c>
      <c r="M3146" s="279" t="s">
        <v>5328</v>
      </c>
      <c r="N3146" s="279">
        <v>45975</v>
      </c>
      <c r="O3146" s="279">
        <v>46142</v>
      </c>
      <c r="P3146" s="277">
        <v>38</v>
      </c>
      <c r="Q3146" s="280">
        <v>1500</v>
      </c>
      <c r="R3146" s="281">
        <v>0.06</v>
      </c>
      <c r="S3146" s="176">
        <v>90</v>
      </c>
      <c r="T3146" s="164">
        <v>3420</v>
      </c>
      <c r="U3146" s="164">
        <v>1197</v>
      </c>
      <c r="V3146" s="164">
        <v>0.35</v>
      </c>
      <c r="W3146" s="164">
        <v>513</v>
      </c>
      <c r="X3146" s="282">
        <v>0.15</v>
      </c>
      <c r="Y3146" s="164">
        <v>0</v>
      </c>
      <c r="Z3146" s="272">
        <v>0</v>
      </c>
      <c r="AA3146" s="164">
        <v>513</v>
      </c>
      <c r="AB3146" s="282">
        <v>0.15</v>
      </c>
      <c r="AC3146" s="164">
        <v>1710</v>
      </c>
      <c r="AD3146" s="180">
        <v>0.5</v>
      </c>
      <c r="AE3146" s="176">
        <v>1197</v>
      </c>
      <c r="AF3146" s="284"/>
      <c r="AG3146" s="114" t="e">
        <f>VLOOKUP(H:H,#REF!,2,0)</f>
        <v>#REF!</v>
      </c>
      <c r="AH3146" s="276" t="s">
        <v>98</v>
      </c>
    </row>
    <row r="3147" s="114" customFormat="1" ht="36" spans="1:34">
      <c r="A3147" s="275">
        <v>68</v>
      </c>
      <c r="B3147" s="275" t="s">
        <v>95</v>
      </c>
      <c r="C3147" s="275" t="s">
        <v>8249</v>
      </c>
      <c r="D3147" s="276" t="s">
        <v>98</v>
      </c>
      <c r="E3147" s="277" t="s">
        <v>8250</v>
      </c>
      <c r="F3147" s="277" t="s">
        <v>8242</v>
      </c>
      <c r="G3147" s="276" t="s">
        <v>115</v>
      </c>
      <c r="H3147" s="278" t="s">
        <v>8270</v>
      </c>
      <c r="I3147" s="277" t="s">
        <v>8271</v>
      </c>
      <c r="J3147" s="277" t="s">
        <v>8271</v>
      </c>
      <c r="K3147" s="277" t="s">
        <v>8272</v>
      </c>
      <c r="L3147" s="277" t="s">
        <v>8272</v>
      </c>
      <c r="M3147" s="279" t="s">
        <v>8273</v>
      </c>
      <c r="N3147" s="279">
        <v>45992</v>
      </c>
      <c r="O3147" s="279">
        <v>46157</v>
      </c>
      <c r="P3147" s="277">
        <v>180</v>
      </c>
      <c r="Q3147" s="280">
        <v>1500</v>
      </c>
      <c r="R3147" s="281">
        <v>0.06</v>
      </c>
      <c r="S3147" s="176">
        <v>90</v>
      </c>
      <c r="T3147" s="164">
        <v>16200</v>
      </c>
      <c r="U3147" s="164">
        <v>5670</v>
      </c>
      <c r="V3147" s="164">
        <v>0.35</v>
      </c>
      <c r="W3147" s="164">
        <v>2430</v>
      </c>
      <c r="X3147" s="282">
        <v>0.15</v>
      </c>
      <c r="Y3147" s="164">
        <v>0</v>
      </c>
      <c r="Z3147" s="272">
        <v>0</v>
      </c>
      <c r="AA3147" s="164">
        <v>2430</v>
      </c>
      <c r="AB3147" s="282">
        <v>0.15</v>
      </c>
      <c r="AC3147" s="164">
        <v>8100</v>
      </c>
      <c r="AD3147" s="180">
        <v>0.5</v>
      </c>
      <c r="AE3147" s="176">
        <v>5670</v>
      </c>
      <c r="AF3147" s="284"/>
      <c r="AG3147" s="114" t="e">
        <f>VLOOKUP(H:H,#REF!,2,0)</f>
        <v>#REF!</v>
      </c>
      <c r="AH3147" s="276" t="s">
        <v>98</v>
      </c>
    </row>
    <row r="3148" s="114" customFormat="1" ht="36" spans="1:34">
      <c r="A3148" s="275">
        <v>69</v>
      </c>
      <c r="B3148" s="275" t="s">
        <v>95</v>
      </c>
      <c r="C3148" s="275" t="s">
        <v>8249</v>
      </c>
      <c r="D3148" s="276" t="s">
        <v>98</v>
      </c>
      <c r="E3148" s="277" t="s">
        <v>8250</v>
      </c>
      <c r="F3148" s="277" t="s">
        <v>8242</v>
      </c>
      <c r="G3148" s="276" t="s">
        <v>115</v>
      </c>
      <c r="H3148" s="278" t="s">
        <v>8274</v>
      </c>
      <c r="I3148" s="277" t="s">
        <v>8275</v>
      </c>
      <c r="J3148" s="277" t="s">
        <v>8275</v>
      </c>
      <c r="K3148" s="277" t="s">
        <v>8276</v>
      </c>
      <c r="L3148" s="277" t="s">
        <v>8276</v>
      </c>
      <c r="M3148" s="279" t="s">
        <v>8277</v>
      </c>
      <c r="N3148" s="279">
        <v>46006</v>
      </c>
      <c r="O3148" s="279">
        <v>46142</v>
      </c>
      <c r="P3148" s="277">
        <v>472</v>
      </c>
      <c r="Q3148" s="280">
        <v>1500</v>
      </c>
      <c r="R3148" s="281">
        <v>0.06</v>
      </c>
      <c r="S3148" s="176">
        <v>90</v>
      </c>
      <c r="T3148" s="164">
        <v>42480</v>
      </c>
      <c r="U3148" s="164">
        <v>14868</v>
      </c>
      <c r="V3148" s="164">
        <v>0.35</v>
      </c>
      <c r="W3148" s="164">
        <v>6372</v>
      </c>
      <c r="X3148" s="282">
        <v>0.15</v>
      </c>
      <c r="Y3148" s="164">
        <v>0</v>
      </c>
      <c r="Z3148" s="272">
        <v>0</v>
      </c>
      <c r="AA3148" s="164">
        <v>6372</v>
      </c>
      <c r="AB3148" s="282">
        <v>0.15</v>
      </c>
      <c r="AC3148" s="164">
        <v>21240</v>
      </c>
      <c r="AD3148" s="180">
        <v>0.5</v>
      </c>
      <c r="AE3148" s="176">
        <v>14868</v>
      </c>
      <c r="AF3148" s="284"/>
      <c r="AG3148" s="114" t="e">
        <f>VLOOKUP(H:H,#REF!,2,0)</f>
        <v>#REF!</v>
      </c>
      <c r="AH3148" s="276" t="s">
        <v>98</v>
      </c>
    </row>
    <row r="3149" s="114" customFormat="1" ht="36" spans="1:34">
      <c r="A3149" s="275">
        <v>70</v>
      </c>
      <c r="B3149" s="275" t="s">
        <v>95</v>
      </c>
      <c r="C3149" s="275" t="s">
        <v>8278</v>
      </c>
      <c r="D3149" s="276" t="s">
        <v>98</v>
      </c>
      <c r="E3149" s="277" t="s">
        <v>8242</v>
      </c>
      <c r="F3149" s="277" t="s">
        <v>8242</v>
      </c>
      <c r="G3149" s="276" t="s">
        <v>114</v>
      </c>
      <c r="H3149" s="278" t="s">
        <v>8279</v>
      </c>
      <c r="I3149" s="277" t="s">
        <v>8280</v>
      </c>
      <c r="J3149" s="277" t="s">
        <v>8280</v>
      </c>
      <c r="K3149" s="277" t="s">
        <v>8281</v>
      </c>
      <c r="L3149" s="277" t="s">
        <v>8281</v>
      </c>
      <c r="M3149" s="279">
        <v>45821</v>
      </c>
      <c r="N3149" s="279">
        <v>45827</v>
      </c>
      <c r="O3149" s="279">
        <v>46191</v>
      </c>
      <c r="P3149" s="277">
        <v>260</v>
      </c>
      <c r="Q3149" s="280">
        <v>1500</v>
      </c>
      <c r="R3149" s="281">
        <v>0.06</v>
      </c>
      <c r="S3149" s="176">
        <v>90</v>
      </c>
      <c r="T3149" s="164">
        <v>23400</v>
      </c>
      <c r="U3149" s="164">
        <v>8190</v>
      </c>
      <c r="V3149" s="164">
        <v>0.35</v>
      </c>
      <c r="W3149" s="164">
        <v>3510</v>
      </c>
      <c r="X3149" s="282">
        <v>0.15</v>
      </c>
      <c r="Y3149" s="164">
        <v>0</v>
      </c>
      <c r="Z3149" s="272">
        <v>0</v>
      </c>
      <c r="AA3149" s="164">
        <v>3510</v>
      </c>
      <c r="AB3149" s="282">
        <v>0.15</v>
      </c>
      <c r="AC3149" s="164">
        <v>11700</v>
      </c>
      <c r="AD3149" s="180">
        <v>0.5</v>
      </c>
      <c r="AE3149" s="176">
        <v>8190</v>
      </c>
      <c r="AF3149" s="284"/>
      <c r="AG3149" s="114" t="e">
        <f>VLOOKUP(H:H,#REF!,2,0)</f>
        <v>#REF!</v>
      </c>
      <c r="AH3149" s="276" t="s">
        <v>98</v>
      </c>
    </row>
    <row r="3150" s="114" customFormat="1" ht="36" spans="1:34">
      <c r="A3150" s="275">
        <v>71</v>
      </c>
      <c r="B3150" s="275" t="s">
        <v>95</v>
      </c>
      <c r="C3150" s="275" t="s">
        <v>8278</v>
      </c>
      <c r="D3150" s="276" t="s">
        <v>98</v>
      </c>
      <c r="E3150" s="277" t="s">
        <v>8242</v>
      </c>
      <c r="F3150" s="277" t="s">
        <v>8242</v>
      </c>
      <c r="G3150" s="276" t="s">
        <v>114</v>
      </c>
      <c r="H3150" s="278" t="s">
        <v>8282</v>
      </c>
      <c r="I3150" s="277" t="s">
        <v>8283</v>
      </c>
      <c r="J3150" s="277" t="s">
        <v>8283</v>
      </c>
      <c r="K3150" s="277" t="s">
        <v>8284</v>
      </c>
      <c r="L3150" s="277" t="s">
        <v>8284</v>
      </c>
      <c r="M3150" s="279">
        <v>45985</v>
      </c>
      <c r="N3150" s="279">
        <v>45990</v>
      </c>
      <c r="O3150" s="279">
        <v>46354</v>
      </c>
      <c r="P3150" s="277">
        <v>40</v>
      </c>
      <c r="Q3150" s="280">
        <v>1500</v>
      </c>
      <c r="R3150" s="281">
        <v>0.06</v>
      </c>
      <c r="S3150" s="176">
        <v>90</v>
      </c>
      <c r="T3150" s="164">
        <v>3600</v>
      </c>
      <c r="U3150" s="164">
        <v>1260</v>
      </c>
      <c r="V3150" s="164">
        <v>0.35</v>
      </c>
      <c r="W3150" s="164">
        <v>540</v>
      </c>
      <c r="X3150" s="282">
        <v>0.15</v>
      </c>
      <c r="Y3150" s="164">
        <v>0</v>
      </c>
      <c r="Z3150" s="272">
        <v>0</v>
      </c>
      <c r="AA3150" s="164">
        <v>540</v>
      </c>
      <c r="AB3150" s="282">
        <v>0.15</v>
      </c>
      <c r="AC3150" s="164">
        <v>1800</v>
      </c>
      <c r="AD3150" s="180">
        <v>0.5</v>
      </c>
      <c r="AE3150" s="176">
        <v>1260</v>
      </c>
      <c r="AF3150" s="284"/>
      <c r="AG3150" s="114" t="e">
        <f>VLOOKUP(H:H,#REF!,2,0)</f>
        <v>#REF!</v>
      </c>
      <c r="AH3150" s="276" t="s">
        <v>98</v>
      </c>
    </row>
    <row r="3151" s="114" customFormat="1" ht="36" spans="1:34">
      <c r="A3151" s="275">
        <v>72</v>
      </c>
      <c r="B3151" s="275" t="s">
        <v>95</v>
      </c>
      <c r="C3151" s="275" t="s">
        <v>8278</v>
      </c>
      <c r="D3151" s="276" t="s">
        <v>98</v>
      </c>
      <c r="E3151" s="277" t="s">
        <v>8242</v>
      </c>
      <c r="F3151" s="277" t="s">
        <v>8242</v>
      </c>
      <c r="G3151" s="276" t="s">
        <v>114</v>
      </c>
      <c r="H3151" s="278" t="s">
        <v>8285</v>
      </c>
      <c r="I3151" s="277" t="s">
        <v>8283</v>
      </c>
      <c r="J3151" s="277" t="s">
        <v>8283</v>
      </c>
      <c r="K3151" s="277" t="s">
        <v>8286</v>
      </c>
      <c r="L3151" s="277" t="s">
        <v>8286</v>
      </c>
      <c r="M3151" s="279">
        <v>45985</v>
      </c>
      <c r="N3151" s="279">
        <v>45990</v>
      </c>
      <c r="O3151" s="279">
        <v>46354</v>
      </c>
      <c r="P3151" s="277">
        <v>89</v>
      </c>
      <c r="Q3151" s="280">
        <v>1500</v>
      </c>
      <c r="R3151" s="281">
        <v>0.06</v>
      </c>
      <c r="S3151" s="176">
        <v>90</v>
      </c>
      <c r="T3151" s="164">
        <v>8010</v>
      </c>
      <c r="U3151" s="164">
        <v>2803.5</v>
      </c>
      <c r="V3151" s="164">
        <v>0.35</v>
      </c>
      <c r="W3151" s="164">
        <v>1201.5</v>
      </c>
      <c r="X3151" s="282">
        <v>0.15</v>
      </c>
      <c r="Y3151" s="164">
        <v>0</v>
      </c>
      <c r="Z3151" s="272">
        <v>0</v>
      </c>
      <c r="AA3151" s="164">
        <v>1201.5</v>
      </c>
      <c r="AB3151" s="282">
        <v>0.15</v>
      </c>
      <c r="AC3151" s="164">
        <v>4005</v>
      </c>
      <c r="AD3151" s="180">
        <v>0.5</v>
      </c>
      <c r="AE3151" s="176">
        <v>2803.5</v>
      </c>
      <c r="AF3151" s="284"/>
      <c r="AG3151" s="114" t="e">
        <f>VLOOKUP(H:H,#REF!,2,0)</f>
        <v>#REF!</v>
      </c>
      <c r="AH3151" s="276" t="s">
        <v>98</v>
      </c>
    </row>
    <row r="3152" s="114" customFormat="1" ht="36" spans="1:34">
      <c r="A3152" s="275">
        <v>73</v>
      </c>
      <c r="B3152" s="275" t="s">
        <v>95</v>
      </c>
      <c r="C3152" s="275" t="s">
        <v>8278</v>
      </c>
      <c r="D3152" s="276" t="s">
        <v>98</v>
      </c>
      <c r="E3152" s="277" t="s">
        <v>8242</v>
      </c>
      <c r="F3152" s="277" t="s">
        <v>8242</v>
      </c>
      <c r="G3152" s="276" t="s">
        <v>114</v>
      </c>
      <c r="H3152" s="278" t="s">
        <v>8287</v>
      </c>
      <c r="I3152" s="277" t="s">
        <v>8283</v>
      </c>
      <c r="J3152" s="277" t="s">
        <v>8283</v>
      </c>
      <c r="K3152" s="277" t="s">
        <v>8288</v>
      </c>
      <c r="L3152" s="277" t="s">
        <v>8288</v>
      </c>
      <c r="M3152" s="279">
        <v>45985</v>
      </c>
      <c r="N3152" s="279">
        <v>45990</v>
      </c>
      <c r="O3152" s="279">
        <v>46354</v>
      </c>
      <c r="P3152" s="277">
        <v>82</v>
      </c>
      <c r="Q3152" s="280">
        <v>1500</v>
      </c>
      <c r="R3152" s="281">
        <v>0.06</v>
      </c>
      <c r="S3152" s="176">
        <v>90</v>
      </c>
      <c r="T3152" s="164">
        <v>7380</v>
      </c>
      <c r="U3152" s="164">
        <v>2583</v>
      </c>
      <c r="V3152" s="164">
        <v>0.35</v>
      </c>
      <c r="W3152" s="164">
        <v>1107</v>
      </c>
      <c r="X3152" s="282">
        <v>0.15</v>
      </c>
      <c r="Y3152" s="164">
        <v>0</v>
      </c>
      <c r="Z3152" s="272">
        <v>0</v>
      </c>
      <c r="AA3152" s="164">
        <v>1107</v>
      </c>
      <c r="AB3152" s="282">
        <v>0.15</v>
      </c>
      <c r="AC3152" s="164">
        <v>3690</v>
      </c>
      <c r="AD3152" s="180">
        <v>0.5</v>
      </c>
      <c r="AE3152" s="176">
        <v>2583</v>
      </c>
      <c r="AF3152" s="284"/>
      <c r="AG3152" s="114" t="e">
        <f>VLOOKUP(H:H,#REF!,2,0)</f>
        <v>#REF!</v>
      </c>
      <c r="AH3152" s="276" t="s">
        <v>98</v>
      </c>
    </row>
    <row r="3153" s="114" customFormat="1" ht="36" spans="1:34">
      <c r="A3153" s="275">
        <v>74</v>
      </c>
      <c r="B3153" s="275" t="s">
        <v>95</v>
      </c>
      <c r="C3153" s="275" t="s">
        <v>8278</v>
      </c>
      <c r="D3153" s="276" t="s">
        <v>99</v>
      </c>
      <c r="E3153" s="277" t="s">
        <v>8289</v>
      </c>
      <c r="F3153" s="277" t="s">
        <v>8289</v>
      </c>
      <c r="G3153" s="276" t="s">
        <v>114</v>
      </c>
      <c r="H3153" s="278" t="s">
        <v>8290</v>
      </c>
      <c r="I3153" s="277" t="s">
        <v>8291</v>
      </c>
      <c r="J3153" s="277" t="s">
        <v>8291</v>
      </c>
      <c r="K3153" s="277" t="s">
        <v>8292</v>
      </c>
      <c r="L3153" s="277" t="s">
        <v>8292</v>
      </c>
      <c r="M3153" s="279">
        <v>45747</v>
      </c>
      <c r="N3153" s="279">
        <v>45747</v>
      </c>
      <c r="O3153" s="279">
        <v>46112</v>
      </c>
      <c r="P3153" s="277">
        <v>528</v>
      </c>
      <c r="Q3153" s="280">
        <v>10000</v>
      </c>
      <c r="R3153" s="281">
        <v>0.08</v>
      </c>
      <c r="S3153" s="176">
        <v>800</v>
      </c>
      <c r="T3153" s="164">
        <v>422400</v>
      </c>
      <c r="U3153" s="164">
        <v>147840</v>
      </c>
      <c r="V3153" s="164">
        <v>0.35</v>
      </c>
      <c r="W3153" s="164">
        <v>105600</v>
      </c>
      <c r="X3153" s="282">
        <v>0.25</v>
      </c>
      <c r="Y3153" s="164">
        <v>0</v>
      </c>
      <c r="Z3153" s="272">
        <v>0</v>
      </c>
      <c r="AA3153" s="164">
        <v>105600</v>
      </c>
      <c r="AB3153" s="282">
        <v>0.25</v>
      </c>
      <c r="AC3153" s="164">
        <v>168960</v>
      </c>
      <c r="AD3153" s="180">
        <v>0.4</v>
      </c>
      <c r="AE3153" s="176">
        <v>147840</v>
      </c>
      <c r="AF3153" s="284"/>
      <c r="AG3153" s="114" t="e">
        <f>VLOOKUP(H:H,#REF!,2,0)</f>
        <v>#REF!</v>
      </c>
      <c r="AH3153" s="276" t="s">
        <v>99</v>
      </c>
    </row>
    <row r="3154" s="114" customFormat="1" ht="36" spans="1:34">
      <c r="A3154" s="275">
        <v>75</v>
      </c>
      <c r="B3154" s="275" t="s">
        <v>95</v>
      </c>
      <c r="C3154" s="275" t="s">
        <v>8278</v>
      </c>
      <c r="D3154" s="276" t="s">
        <v>99</v>
      </c>
      <c r="E3154" s="277" t="s">
        <v>8289</v>
      </c>
      <c r="F3154" s="277" t="s">
        <v>8289</v>
      </c>
      <c r="G3154" s="276" t="s">
        <v>114</v>
      </c>
      <c r="H3154" s="278" t="s">
        <v>8293</v>
      </c>
      <c r="I3154" s="277" t="s">
        <v>8291</v>
      </c>
      <c r="J3154" s="277" t="s">
        <v>8291</v>
      </c>
      <c r="K3154" s="277" t="s">
        <v>8294</v>
      </c>
      <c r="L3154" s="277" t="s">
        <v>8294</v>
      </c>
      <c r="M3154" s="279">
        <v>45747</v>
      </c>
      <c r="N3154" s="279">
        <v>45747</v>
      </c>
      <c r="O3154" s="279">
        <v>46112</v>
      </c>
      <c r="P3154" s="277">
        <v>1031</v>
      </c>
      <c r="Q3154" s="280">
        <v>10000</v>
      </c>
      <c r="R3154" s="281">
        <v>0.08</v>
      </c>
      <c r="S3154" s="176">
        <v>800</v>
      </c>
      <c r="T3154" s="164">
        <v>824800</v>
      </c>
      <c r="U3154" s="164">
        <v>288680</v>
      </c>
      <c r="V3154" s="164">
        <v>0.35</v>
      </c>
      <c r="W3154" s="164">
        <v>206200</v>
      </c>
      <c r="X3154" s="282">
        <v>0.25</v>
      </c>
      <c r="Y3154" s="164">
        <v>0</v>
      </c>
      <c r="Z3154" s="272">
        <v>0</v>
      </c>
      <c r="AA3154" s="164">
        <v>206200</v>
      </c>
      <c r="AB3154" s="282">
        <v>0.25</v>
      </c>
      <c r="AC3154" s="164">
        <v>329920</v>
      </c>
      <c r="AD3154" s="180">
        <v>0.4</v>
      </c>
      <c r="AE3154" s="176">
        <v>288680</v>
      </c>
      <c r="AF3154" s="284"/>
      <c r="AG3154" s="114" t="e">
        <f>VLOOKUP(H:H,#REF!,2,0)</f>
        <v>#REF!</v>
      </c>
      <c r="AH3154" s="276" t="s">
        <v>99</v>
      </c>
    </row>
    <row r="3155" s="114" customFormat="1" ht="36" spans="1:34">
      <c r="A3155" s="275">
        <v>76</v>
      </c>
      <c r="B3155" s="275" t="s">
        <v>95</v>
      </c>
      <c r="C3155" s="275" t="s">
        <v>8278</v>
      </c>
      <c r="D3155" s="276" t="s">
        <v>99</v>
      </c>
      <c r="E3155" s="277" t="s">
        <v>8289</v>
      </c>
      <c r="F3155" s="277" t="s">
        <v>8289</v>
      </c>
      <c r="G3155" s="276" t="s">
        <v>114</v>
      </c>
      <c r="H3155" s="278" t="s">
        <v>8295</v>
      </c>
      <c r="I3155" s="277" t="s">
        <v>8296</v>
      </c>
      <c r="J3155" s="277" t="s">
        <v>8296</v>
      </c>
      <c r="K3155" s="277" t="s">
        <v>8297</v>
      </c>
      <c r="L3155" s="277" t="s">
        <v>8297</v>
      </c>
      <c r="M3155" s="279">
        <v>45747</v>
      </c>
      <c r="N3155" s="279">
        <v>45747</v>
      </c>
      <c r="O3155" s="279">
        <v>46112</v>
      </c>
      <c r="P3155" s="277">
        <v>2010</v>
      </c>
      <c r="Q3155" s="280">
        <v>10000</v>
      </c>
      <c r="R3155" s="281">
        <v>0.08</v>
      </c>
      <c r="S3155" s="176">
        <v>800</v>
      </c>
      <c r="T3155" s="164">
        <v>1608000</v>
      </c>
      <c r="U3155" s="164">
        <v>562800</v>
      </c>
      <c r="V3155" s="164">
        <v>0.35</v>
      </c>
      <c r="W3155" s="164">
        <v>402000</v>
      </c>
      <c r="X3155" s="282">
        <v>0.25</v>
      </c>
      <c r="Y3155" s="164">
        <v>0</v>
      </c>
      <c r="Z3155" s="272">
        <v>0</v>
      </c>
      <c r="AA3155" s="164">
        <v>402000</v>
      </c>
      <c r="AB3155" s="282">
        <v>0.25</v>
      </c>
      <c r="AC3155" s="164">
        <v>643200</v>
      </c>
      <c r="AD3155" s="180">
        <v>0.4</v>
      </c>
      <c r="AE3155" s="176">
        <v>562800</v>
      </c>
      <c r="AF3155" s="284"/>
      <c r="AG3155" s="114" t="e">
        <f>VLOOKUP(H:H,#REF!,2,0)</f>
        <v>#REF!</v>
      </c>
      <c r="AH3155" s="276" t="s">
        <v>99</v>
      </c>
    </row>
    <row r="3156" s="114" customFormat="1" ht="36" spans="1:34">
      <c r="A3156" s="275">
        <v>77</v>
      </c>
      <c r="B3156" s="275" t="s">
        <v>95</v>
      </c>
      <c r="C3156" s="275" t="s">
        <v>8278</v>
      </c>
      <c r="D3156" s="276" t="s">
        <v>99</v>
      </c>
      <c r="E3156" s="277" t="s">
        <v>8289</v>
      </c>
      <c r="F3156" s="277" t="s">
        <v>8289</v>
      </c>
      <c r="G3156" s="276" t="s">
        <v>114</v>
      </c>
      <c r="H3156" s="278" t="s">
        <v>8298</v>
      </c>
      <c r="I3156" s="277" t="s">
        <v>8296</v>
      </c>
      <c r="J3156" s="277" t="s">
        <v>8296</v>
      </c>
      <c r="K3156" s="277" t="s">
        <v>8299</v>
      </c>
      <c r="L3156" s="277" t="s">
        <v>8299</v>
      </c>
      <c r="M3156" s="279">
        <v>45747</v>
      </c>
      <c r="N3156" s="279">
        <v>45747</v>
      </c>
      <c r="O3156" s="279">
        <v>46112</v>
      </c>
      <c r="P3156" s="277">
        <v>3054</v>
      </c>
      <c r="Q3156" s="280">
        <v>10000</v>
      </c>
      <c r="R3156" s="281">
        <v>0.08</v>
      </c>
      <c r="S3156" s="176">
        <v>800</v>
      </c>
      <c r="T3156" s="164">
        <v>2443200</v>
      </c>
      <c r="U3156" s="164">
        <v>855120</v>
      </c>
      <c r="V3156" s="164">
        <v>0.35</v>
      </c>
      <c r="W3156" s="164">
        <v>610800</v>
      </c>
      <c r="X3156" s="282">
        <v>0.25</v>
      </c>
      <c r="Y3156" s="164">
        <v>0</v>
      </c>
      <c r="Z3156" s="272">
        <v>0</v>
      </c>
      <c r="AA3156" s="164">
        <v>610800</v>
      </c>
      <c r="AB3156" s="282">
        <v>0.25</v>
      </c>
      <c r="AC3156" s="164">
        <v>977280</v>
      </c>
      <c r="AD3156" s="180">
        <v>0.4</v>
      </c>
      <c r="AE3156" s="176">
        <v>855120</v>
      </c>
      <c r="AF3156" s="284"/>
      <c r="AG3156" s="114" t="e">
        <f>VLOOKUP(H:H,#REF!,2,0)</f>
        <v>#REF!</v>
      </c>
      <c r="AH3156" s="276" t="s">
        <v>99</v>
      </c>
    </row>
    <row r="3157" s="114" customFormat="1" ht="36" spans="1:34">
      <c r="A3157" s="275">
        <v>78</v>
      </c>
      <c r="B3157" s="275" t="s">
        <v>95</v>
      </c>
      <c r="C3157" s="275" t="s">
        <v>8278</v>
      </c>
      <c r="D3157" s="276" t="s">
        <v>99</v>
      </c>
      <c r="E3157" s="277" t="s">
        <v>8289</v>
      </c>
      <c r="F3157" s="277" t="s">
        <v>8289</v>
      </c>
      <c r="G3157" s="276" t="s">
        <v>114</v>
      </c>
      <c r="H3157" s="278" t="s">
        <v>8300</v>
      </c>
      <c r="I3157" s="277" t="s">
        <v>8301</v>
      </c>
      <c r="J3157" s="277" t="s">
        <v>8301</v>
      </c>
      <c r="K3157" s="277" t="s">
        <v>8302</v>
      </c>
      <c r="L3157" s="277" t="s">
        <v>8302</v>
      </c>
      <c r="M3157" s="279">
        <v>45747</v>
      </c>
      <c r="N3157" s="279">
        <v>45747</v>
      </c>
      <c r="O3157" s="279">
        <v>46112</v>
      </c>
      <c r="P3157" s="277">
        <v>404</v>
      </c>
      <c r="Q3157" s="280">
        <v>10000</v>
      </c>
      <c r="R3157" s="281">
        <v>0.08</v>
      </c>
      <c r="S3157" s="176">
        <v>800</v>
      </c>
      <c r="T3157" s="164">
        <v>323200</v>
      </c>
      <c r="U3157" s="164">
        <v>113120</v>
      </c>
      <c r="V3157" s="164">
        <v>0.35</v>
      </c>
      <c r="W3157" s="164">
        <v>80800</v>
      </c>
      <c r="X3157" s="282">
        <v>0.25</v>
      </c>
      <c r="Y3157" s="164">
        <v>0</v>
      </c>
      <c r="Z3157" s="272">
        <v>0</v>
      </c>
      <c r="AA3157" s="164">
        <v>80800</v>
      </c>
      <c r="AB3157" s="282">
        <v>0.25</v>
      </c>
      <c r="AC3157" s="164">
        <v>129280</v>
      </c>
      <c r="AD3157" s="180">
        <v>0.4</v>
      </c>
      <c r="AE3157" s="176">
        <v>113120</v>
      </c>
      <c r="AF3157" s="284"/>
      <c r="AG3157" s="114" t="e">
        <f>VLOOKUP(H:H,#REF!,2,0)</f>
        <v>#REF!</v>
      </c>
      <c r="AH3157" s="276" t="s">
        <v>99</v>
      </c>
    </row>
    <row r="3158" s="114" customFormat="1" ht="36" spans="1:34">
      <c r="A3158" s="275">
        <v>79</v>
      </c>
      <c r="B3158" s="275" t="s">
        <v>95</v>
      </c>
      <c r="C3158" s="275" t="s">
        <v>8278</v>
      </c>
      <c r="D3158" s="276" t="s">
        <v>99</v>
      </c>
      <c r="E3158" s="277" t="s">
        <v>8289</v>
      </c>
      <c r="F3158" s="277" t="s">
        <v>8289</v>
      </c>
      <c r="G3158" s="276" t="s">
        <v>114</v>
      </c>
      <c r="H3158" s="278" t="s">
        <v>8303</v>
      </c>
      <c r="I3158" s="277" t="s">
        <v>8304</v>
      </c>
      <c r="J3158" s="277" t="s">
        <v>8304</v>
      </c>
      <c r="K3158" s="277" t="s">
        <v>8305</v>
      </c>
      <c r="L3158" s="277" t="s">
        <v>8305</v>
      </c>
      <c r="M3158" s="279">
        <v>45747</v>
      </c>
      <c r="N3158" s="279">
        <v>45747</v>
      </c>
      <c r="O3158" s="279">
        <v>46112</v>
      </c>
      <c r="P3158" s="277">
        <v>277</v>
      </c>
      <c r="Q3158" s="280">
        <v>10000</v>
      </c>
      <c r="R3158" s="281">
        <v>0.08</v>
      </c>
      <c r="S3158" s="176">
        <v>800</v>
      </c>
      <c r="T3158" s="164">
        <v>221600</v>
      </c>
      <c r="U3158" s="164">
        <v>77560</v>
      </c>
      <c r="V3158" s="164">
        <v>0.35</v>
      </c>
      <c r="W3158" s="164">
        <v>55400</v>
      </c>
      <c r="X3158" s="282">
        <v>0.25</v>
      </c>
      <c r="Y3158" s="164">
        <v>0</v>
      </c>
      <c r="Z3158" s="272">
        <v>0</v>
      </c>
      <c r="AA3158" s="164">
        <v>55400</v>
      </c>
      <c r="AB3158" s="282">
        <v>0.25</v>
      </c>
      <c r="AC3158" s="164">
        <v>88640</v>
      </c>
      <c r="AD3158" s="180">
        <v>0.4</v>
      </c>
      <c r="AE3158" s="176">
        <v>77560</v>
      </c>
      <c r="AF3158" s="284"/>
      <c r="AG3158" s="114" t="e">
        <f>VLOOKUP(H:H,#REF!,2,0)</f>
        <v>#REF!</v>
      </c>
      <c r="AH3158" s="276" t="s">
        <v>99</v>
      </c>
    </row>
    <row r="3159" s="114" customFormat="1" ht="36" spans="1:34">
      <c r="A3159" s="275">
        <v>80</v>
      </c>
      <c r="B3159" s="275" t="s">
        <v>95</v>
      </c>
      <c r="C3159" s="275" t="s">
        <v>8278</v>
      </c>
      <c r="D3159" s="276" t="s">
        <v>99</v>
      </c>
      <c r="E3159" s="277" t="s">
        <v>8289</v>
      </c>
      <c r="F3159" s="277" t="s">
        <v>8289</v>
      </c>
      <c r="G3159" s="276" t="s">
        <v>114</v>
      </c>
      <c r="H3159" s="278" t="s">
        <v>8306</v>
      </c>
      <c r="I3159" s="277" t="s">
        <v>8304</v>
      </c>
      <c r="J3159" s="277" t="s">
        <v>8304</v>
      </c>
      <c r="K3159" s="277" t="s">
        <v>8307</v>
      </c>
      <c r="L3159" s="277" t="s">
        <v>8307</v>
      </c>
      <c r="M3159" s="279">
        <v>45747</v>
      </c>
      <c r="N3159" s="279">
        <v>45747</v>
      </c>
      <c r="O3159" s="279">
        <v>46112</v>
      </c>
      <c r="P3159" s="277">
        <v>453</v>
      </c>
      <c r="Q3159" s="280">
        <v>10000</v>
      </c>
      <c r="R3159" s="281">
        <v>0.08</v>
      </c>
      <c r="S3159" s="176">
        <v>800</v>
      </c>
      <c r="T3159" s="164">
        <v>362400</v>
      </c>
      <c r="U3159" s="164">
        <v>126840</v>
      </c>
      <c r="V3159" s="164">
        <v>0.35</v>
      </c>
      <c r="W3159" s="164">
        <v>90600</v>
      </c>
      <c r="X3159" s="282">
        <v>0.25</v>
      </c>
      <c r="Y3159" s="164">
        <v>0</v>
      </c>
      <c r="Z3159" s="272">
        <v>0</v>
      </c>
      <c r="AA3159" s="164">
        <v>90600</v>
      </c>
      <c r="AB3159" s="282">
        <v>0.25</v>
      </c>
      <c r="AC3159" s="164">
        <v>144960</v>
      </c>
      <c r="AD3159" s="180">
        <v>0.4</v>
      </c>
      <c r="AE3159" s="176">
        <v>126840</v>
      </c>
      <c r="AF3159" s="284"/>
      <c r="AG3159" s="114" t="e">
        <f>VLOOKUP(H:H,#REF!,2,0)</f>
        <v>#REF!</v>
      </c>
      <c r="AH3159" s="276" t="s">
        <v>99</v>
      </c>
    </row>
    <row r="3160" s="114" customFormat="1" ht="36" spans="1:34">
      <c r="A3160" s="275">
        <v>81</v>
      </c>
      <c r="B3160" s="275" t="s">
        <v>95</v>
      </c>
      <c r="C3160" s="275" t="s">
        <v>8278</v>
      </c>
      <c r="D3160" s="276" t="s">
        <v>99</v>
      </c>
      <c r="E3160" s="277" t="s">
        <v>8289</v>
      </c>
      <c r="F3160" s="277" t="s">
        <v>8289</v>
      </c>
      <c r="G3160" s="276" t="s">
        <v>114</v>
      </c>
      <c r="H3160" s="278" t="s">
        <v>8308</v>
      </c>
      <c r="I3160" s="277" t="s">
        <v>8309</v>
      </c>
      <c r="J3160" s="277" t="s">
        <v>8309</v>
      </c>
      <c r="K3160" s="277" t="s">
        <v>8310</v>
      </c>
      <c r="L3160" s="277" t="s">
        <v>8310</v>
      </c>
      <c r="M3160" s="279">
        <v>45747</v>
      </c>
      <c r="N3160" s="279">
        <v>45747</v>
      </c>
      <c r="O3160" s="279">
        <v>46112</v>
      </c>
      <c r="P3160" s="277">
        <v>385</v>
      </c>
      <c r="Q3160" s="280">
        <v>10000</v>
      </c>
      <c r="R3160" s="281">
        <v>0.08</v>
      </c>
      <c r="S3160" s="176">
        <v>800</v>
      </c>
      <c r="T3160" s="164">
        <v>308000</v>
      </c>
      <c r="U3160" s="164">
        <v>107800</v>
      </c>
      <c r="V3160" s="164">
        <v>0.35</v>
      </c>
      <c r="W3160" s="164">
        <v>77000</v>
      </c>
      <c r="X3160" s="282">
        <v>0.25</v>
      </c>
      <c r="Y3160" s="164">
        <v>0</v>
      </c>
      <c r="Z3160" s="272">
        <v>0</v>
      </c>
      <c r="AA3160" s="164">
        <v>77000</v>
      </c>
      <c r="AB3160" s="282">
        <v>0.25</v>
      </c>
      <c r="AC3160" s="164">
        <v>123200</v>
      </c>
      <c r="AD3160" s="180">
        <v>0.4</v>
      </c>
      <c r="AE3160" s="176">
        <v>107800</v>
      </c>
      <c r="AF3160" s="284"/>
      <c r="AG3160" s="114" t="e">
        <f>VLOOKUP(H:H,#REF!,2,0)</f>
        <v>#REF!</v>
      </c>
      <c r="AH3160" s="276" t="s">
        <v>99</v>
      </c>
    </row>
    <row r="3161" s="114" customFormat="1" ht="36" spans="1:34">
      <c r="A3161" s="275">
        <v>82</v>
      </c>
      <c r="B3161" s="275" t="s">
        <v>95</v>
      </c>
      <c r="C3161" s="275" t="s">
        <v>8278</v>
      </c>
      <c r="D3161" s="276" t="s">
        <v>99</v>
      </c>
      <c r="E3161" s="277" t="s">
        <v>8289</v>
      </c>
      <c r="F3161" s="277" t="s">
        <v>8289</v>
      </c>
      <c r="G3161" s="276" t="s">
        <v>114</v>
      </c>
      <c r="H3161" s="278" t="s">
        <v>8311</v>
      </c>
      <c r="I3161" s="277" t="s">
        <v>8312</v>
      </c>
      <c r="J3161" s="277" t="s">
        <v>8312</v>
      </c>
      <c r="K3161" s="277" t="s">
        <v>8297</v>
      </c>
      <c r="L3161" s="277" t="s">
        <v>8297</v>
      </c>
      <c r="M3161" s="279">
        <v>45747</v>
      </c>
      <c r="N3161" s="279">
        <v>45747</v>
      </c>
      <c r="O3161" s="279">
        <v>46112</v>
      </c>
      <c r="P3161" s="277">
        <v>1541</v>
      </c>
      <c r="Q3161" s="280">
        <v>10000</v>
      </c>
      <c r="R3161" s="281">
        <v>0.08</v>
      </c>
      <c r="S3161" s="176">
        <v>800</v>
      </c>
      <c r="T3161" s="164">
        <v>1232800</v>
      </c>
      <c r="U3161" s="164">
        <v>431480</v>
      </c>
      <c r="V3161" s="164">
        <v>0.35</v>
      </c>
      <c r="W3161" s="164">
        <v>308200</v>
      </c>
      <c r="X3161" s="282">
        <v>0.25</v>
      </c>
      <c r="Y3161" s="164">
        <v>0</v>
      </c>
      <c r="Z3161" s="272">
        <v>0</v>
      </c>
      <c r="AA3161" s="164">
        <v>308200</v>
      </c>
      <c r="AB3161" s="282">
        <v>0.25</v>
      </c>
      <c r="AC3161" s="164">
        <v>493120</v>
      </c>
      <c r="AD3161" s="180">
        <v>0.4</v>
      </c>
      <c r="AE3161" s="176">
        <v>431480</v>
      </c>
      <c r="AF3161" s="284"/>
      <c r="AG3161" s="114" t="e">
        <f>VLOOKUP(H:H,#REF!,2,0)</f>
        <v>#REF!</v>
      </c>
      <c r="AH3161" s="276" t="s">
        <v>99</v>
      </c>
    </row>
    <row r="3162" s="114" customFormat="1" ht="36" spans="1:34">
      <c r="A3162" s="275">
        <v>83</v>
      </c>
      <c r="B3162" s="275" t="s">
        <v>95</v>
      </c>
      <c r="C3162" s="275" t="s">
        <v>8278</v>
      </c>
      <c r="D3162" s="276" t="s">
        <v>99</v>
      </c>
      <c r="E3162" s="277" t="s">
        <v>8289</v>
      </c>
      <c r="F3162" s="277" t="s">
        <v>8289</v>
      </c>
      <c r="G3162" s="276" t="s">
        <v>114</v>
      </c>
      <c r="H3162" s="278" t="s">
        <v>8313</v>
      </c>
      <c r="I3162" s="277" t="s">
        <v>8312</v>
      </c>
      <c r="J3162" s="277" t="s">
        <v>8312</v>
      </c>
      <c r="K3162" s="277" t="s">
        <v>8288</v>
      </c>
      <c r="L3162" s="277" t="s">
        <v>8288</v>
      </c>
      <c r="M3162" s="279">
        <v>45747</v>
      </c>
      <c r="N3162" s="279">
        <v>45747</v>
      </c>
      <c r="O3162" s="279">
        <v>46112</v>
      </c>
      <c r="P3162" s="277">
        <v>1069</v>
      </c>
      <c r="Q3162" s="280">
        <v>10000</v>
      </c>
      <c r="R3162" s="281">
        <v>0.08</v>
      </c>
      <c r="S3162" s="176">
        <v>800</v>
      </c>
      <c r="T3162" s="164">
        <v>855200</v>
      </c>
      <c r="U3162" s="164">
        <v>299320</v>
      </c>
      <c r="V3162" s="164">
        <v>0.35</v>
      </c>
      <c r="W3162" s="164">
        <v>213800</v>
      </c>
      <c r="X3162" s="282">
        <v>0.25</v>
      </c>
      <c r="Y3162" s="164">
        <v>0</v>
      </c>
      <c r="Z3162" s="272">
        <v>0</v>
      </c>
      <c r="AA3162" s="164">
        <v>213800</v>
      </c>
      <c r="AB3162" s="282">
        <v>0.25</v>
      </c>
      <c r="AC3162" s="164">
        <v>342080</v>
      </c>
      <c r="AD3162" s="180">
        <v>0.4</v>
      </c>
      <c r="AE3162" s="176">
        <v>299320</v>
      </c>
      <c r="AF3162" s="284"/>
      <c r="AG3162" s="114" t="e">
        <f>VLOOKUP(H:H,#REF!,2,0)</f>
        <v>#REF!</v>
      </c>
      <c r="AH3162" s="276" t="s">
        <v>99</v>
      </c>
    </row>
    <row r="3163" s="114" customFormat="1" ht="36" spans="1:34">
      <c r="A3163" s="275">
        <v>84</v>
      </c>
      <c r="B3163" s="275" t="s">
        <v>95</v>
      </c>
      <c r="C3163" s="275" t="s">
        <v>8278</v>
      </c>
      <c r="D3163" s="276" t="s">
        <v>99</v>
      </c>
      <c r="E3163" s="277" t="s">
        <v>8289</v>
      </c>
      <c r="F3163" s="277" t="s">
        <v>8289</v>
      </c>
      <c r="G3163" s="276" t="s">
        <v>114</v>
      </c>
      <c r="H3163" s="278" t="s">
        <v>8314</v>
      </c>
      <c r="I3163" s="277" t="s">
        <v>8312</v>
      </c>
      <c r="J3163" s="277" t="s">
        <v>8312</v>
      </c>
      <c r="K3163" s="277" t="s">
        <v>8315</v>
      </c>
      <c r="L3163" s="277" t="s">
        <v>8315</v>
      </c>
      <c r="M3163" s="279">
        <v>45747</v>
      </c>
      <c r="N3163" s="279">
        <v>45747</v>
      </c>
      <c r="O3163" s="279">
        <v>46112</v>
      </c>
      <c r="P3163" s="277">
        <v>1317</v>
      </c>
      <c r="Q3163" s="280">
        <v>10000</v>
      </c>
      <c r="R3163" s="281">
        <v>0.08</v>
      </c>
      <c r="S3163" s="176">
        <v>800</v>
      </c>
      <c r="T3163" s="164">
        <v>1053600</v>
      </c>
      <c r="U3163" s="164">
        <v>368760</v>
      </c>
      <c r="V3163" s="164">
        <v>0.35</v>
      </c>
      <c r="W3163" s="164">
        <v>263400</v>
      </c>
      <c r="X3163" s="282">
        <v>0.25</v>
      </c>
      <c r="Y3163" s="164">
        <v>0</v>
      </c>
      <c r="Z3163" s="272">
        <v>0</v>
      </c>
      <c r="AA3163" s="164">
        <v>263400</v>
      </c>
      <c r="AB3163" s="282">
        <v>0.25</v>
      </c>
      <c r="AC3163" s="164">
        <v>421440</v>
      </c>
      <c r="AD3163" s="180">
        <v>0.4</v>
      </c>
      <c r="AE3163" s="176">
        <v>368760</v>
      </c>
      <c r="AF3163" s="284"/>
      <c r="AG3163" s="114" t="e">
        <f>VLOOKUP(H:H,#REF!,2,0)</f>
        <v>#REF!</v>
      </c>
      <c r="AH3163" s="276" t="s">
        <v>99</v>
      </c>
    </row>
    <row r="3164" s="114" customFormat="1" ht="36" spans="1:34">
      <c r="A3164" s="275">
        <v>85</v>
      </c>
      <c r="B3164" s="275" t="s">
        <v>95</v>
      </c>
      <c r="C3164" s="275" t="s">
        <v>8278</v>
      </c>
      <c r="D3164" s="276" t="s">
        <v>99</v>
      </c>
      <c r="E3164" s="277" t="s">
        <v>8289</v>
      </c>
      <c r="F3164" s="277" t="s">
        <v>8289</v>
      </c>
      <c r="G3164" s="276" t="s">
        <v>114</v>
      </c>
      <c r="H3164" s="278" t="s">
        <v>8316</v>
      </c>
      <c r="I3164" s="277" t="s">
        <v>8312</v>
      </c>
      <c r="J3164" s="277" t="s">
        <v>8312</v>
      </c>
      <c r="K3164" s="277" t="s">
        <v>8317</v>
      </c>
      <c r="L3164" s="277" t="s">
        <v>8317</v>
      </c>
      <c r="M3164" s="279">
        <v>45747</v>
      </c>
      <c r="N3164" s="279">
        <v>45747</v>
      </c>
      <c r="O3164" s="279">
        <v>46112</v>
      </c>
      <c r="P3164" s="277">
        <v>399</v>
      </c>
      <c r="Q3164" s="280">
        <v>10000</v>
      </c>
      <c r="R3164" s="281">
        <v>0.08</v>
      </c>
      <c r="S3164" s="176">
        <v>800</v>
      </c>
      <c r="T3164" s="164">
        <v>319200</v>
      </c>
      <c r="U3164" s="164">
        <v>111720</v>
      </c>
      <c r="V3164" s="164">
        <v>0.35</v>
      </c>
      <c r="W3164" s="164">
        <v>79800</v>
      </c>
      <c r="X3164" s="282">
        <v>0.25</v>
      </c>
      <c r="Y3164" s="164">
        <v>0</v>
      </c>
      <c r="Z3164" s="272">
        <v>0</v>
      </c>
      <c r="AA3164" s="164">
        <v>79800</v>
      </c>
      <c r="AB3164" s="282">
        <v>0.25</v>
      </c>
      <c r="AC3164" s="164">
        <v>127680</v>
      </c>
      <c r="AD3164" s="180">
        <v>0.4</v>
      </c>
      <c r="AE3164" s="176">
        <v>111720</v>
      </c>
      <c r="AF3164" s="284"/>
      <c r="AG3164" s="114" t="e">
        <f>VLOOKUP(H:H,#REF!,2,0)</f>
        <v>#REF!</v>
      </c>
      <c r="AH3164" s="276" t="s">
        <v>99</v>
      </c>
    </row>
    <row r="3165" s="114" customFormat="1" ht="36" spans="1:34">
      <c r="A3165" s="275">
        <v>86</v>
      </c>
      <c r="B3165" s="275" t="s">
        <v>95</v>
      </c>
      <c r="C3165" s="275" t="s">
        <v>8278</v>
      </c>
      <c r="D3165" s="276" t="s">
        <v>99</v>
      </c>
      <c r="E3165" s="277" t="s">
        <v>8289</v>
      </c>
      <c r="F3165" s="277" t="s">
        <v>8289</v>
      </c>
      <c r="G3165" s="276" t="s">
        <v>114</v>
      </c>
      <c r="H3165" s="278" t="s">
        <v>8318</v>
      </c>
      <c r="I3165" s="277" t="s">
        <v>8319</v>
      </c>
      <c r="J3165" s="277" t="s">
        <v>8319</v>
      </c>
      <c r="K3165" s="277" t="s">
        <v>8320</v>
      </c>
      <c r="L3165" s="277" t="s">
        <v>8320</v>
      </c>
      <c r="M3165" s="279">
        <v>45747</v>
      </c>
      <c r="N3165" s="279">
        <v>45747</v>
      </c>
      <c r="O3165" s="279">
        <v>46112</v>
      </c>
      <c r="P3165" s="277">
        <v>917</v>
      </c>
      <c r="Q3165" s="280">
        <v>10000</v>
      </c>
      <c r="R3165" s="281">
        <v>0.08</v>
      </c>
      <c r="S3165" s="176">
        <v>800</v>
      </c>
      <c r="T3165" s="164">
        <v>733600</v>
      </c>
      <c r="U3165" s="164">
        <v>256760</v>
      </c>
      <c r="V3165" s="164">
        <v>0.35</v>
      </c>
      <c r="W3165" s="164">
        <v>183400</v>
      </c>
      <c r="X3165" s="282">
        <v>0.25</v>
      </c>
      <c r="Y3165" s="164">
        <v>0</v>
      </c>
      <c r="Z3165" s="272">
        <v>0</v>
      </c>
      <c r="AA3165" s="164">
        <v>183400</v>
      </c>
      <c r="AB3165" s="282">
        <v>0.25</v>
      </c>
      <c r="AC3165" s="164">
        <v>293440</v>
      </c>
      <c r="AD3165" s="180">
        <v>0.4</v>
      </c>
      <c r="AE3165" s="176">
        <v>256760</v>
      </c>
      <c r="AF3165" s="284"/>
      <c r="AG3165" s="114" t="e">
        <f>VLOOKUP(H:H,#REF!,2,0)</f>
        <v>#REF!</v>
      </c>
      <c r="AH3165" s="276" t="s">
        <v>99</v>
      </c>
    </row>
    <row r="3166" s="114" customFormat="1" ht="36" spans="1:34">
      <c r="A3166" s="275">
        <v>87</v>
      </c>
      <c r="B3166" s="275" t="s">
        <v>95</v>
      </c>
      <c r="C3166" s="275" t="s">
        <v>8278</v>
      </c>
      <c r="D3166" s="276" t="s">
        <v>99</v>
      </c>
      <c r="E3166" s="277" t="s">
        <v>8289</v>
      </c>
      <c r="F3166" s="277" t="s">
        <v>8289</v>
      </c>
      <c r="G3166" s="276" t="s">
        <v>114</v>
      </c>
      <c r="H3166" s="278" t="s">
        <v>8321</v>
      </c>
      <c r="I3166" s="277" t="s">
        <v>8322</v>
      </c>
      <c r="J3166" s="277" t="s">
        <v>8322</v>
      </c>
      <c r="K3166" s="277" t="s">
        <v>8323</v>
      </c>
      <c r="L3166" s="277" t="s">
        <v>8323</v>
      </c>
      <c r="M3166" s="279">
        <v>45747</v>
      </c>
      <c r="N3166" s="279">
        <v>45747</v>
      </c>
      <c r="O3166" s="279">
        <v>46112</v>
      </c>
      <c r="P3166" s="277">
        <v>843</v>
      </c>
      <c r="Q3166" s="280">
        <v>10000</v>
      </c>
      <c r="R3166" s="281">
        <v>0.08</v>
      </c>
      <c r="S3166" s="176">
        <v>800</v>
      </c>
      <c r="T3166" s="164">
        <v>674400</v>
      </c>
      <c r="U3166" s="164">
        <v>236040</v>
      </c>
      <c r="V3166" s="164">
        <v>0.35</v>
      </c>
      <c r="W3166" s="164">
        <v>168600</v>
      </c>
      <c r="X3166" s="282">
        <v>0.25</v>
      </c>
      <c r="Y3166" s="164">
        <v>0</v>
      </c>
      <c r="Z3166" s="272">
        <v>0</v>
      </c>
      <c r="AA3166" s="164">
        <v>168600</v>
      </c>
      <c r="AB3166" s="282">
        <v>0.25</v>
      </c>
      <c r="AC3166" s="164">
        <v>269760</v>
      </c>
      <c r="AD3166" s="180">
        <v>0.4</v>
      </c>
      <c r="AE3166" s="176">
        <v>236040</v>
      </c>
      <c r="AF3166" s="284"/>
      <c r="AG3166" s="114" t="e">
        <f>VLOOKUP(H:H,#REF!,2,0)</f>
        <v>#REF!</v>
      </c>
      <c r="AH3166" s="276" t="s">
        <v>99</v>
      </c>
    </row>
    <row r="3167" s="114" customFormat="1" ht="36" spans="1:34">
      <c r="A3167" s="275">
        <v>88</v>
      </c>
      <c r="B3167" s="275" t="s">
        <v>95</v>
      </c>
      <c r="C3167" s="275" t="s">
        <v>8278</v>
      </c>
      <c r="D3167" s="276" t="s">
        <v>99</v>
      </c>
      <c r="E3167" s="277" t="s">
        <v>8289</v>
      </c>
      <c r="F3167" s="277" t="s">
        <v>8289</v>
      </c>
      <c r="G3167" s="276" t="s">
        <v>114</v>
      </c>
      <c r="H3167" s="278" t="s">
        <v>8324</v>
      </c>
      <c r="I3167" s="277" t="s">
        <v>8325</v>
      </c>
      <c r="J3167" s="277" t="s">
        <v>8325</v>
      </c>
      <c r="K3167" s="277" t="s">
        <v>8288</v>
      </c>
      <c r="L3167" s="277" t="s">
        <v>8288</v>
      </c>
      <c r="M3167" s="279">
        <v>45747</v>
      </c>
      <c r="N3167" s="279">
        <v>45747</v>
      </c>
      <c r="O3167" s="279">
        <v>46112</v>
      </c>
      <c r="P3167" s="277">
        <v>1233</v>
      </c>
      <c r="Q3167" s="280">
        <v>10000</v>
      </c>
      <c r="R3167" s="281">
        <v>0.08</v>
      </c>
      <c r="S3167" s="176">
        <v>800</v>
      </c>
      <c r="T3167" s="164">
        <v>986400</v>
      </c>
      <c r="U3167" s="164">
        <v>345240</v>
      </c>
      <c r="V3167" s="164">
        <v>0.35</v>
      </c>
      <c r="W3167" s="164">
        <v>246600</v>
      </c>
      <c r="X3167" s="282">
        <v>0.25</v>
      </c>
      <c r="Y3167" s="164">
        <v>0</v>
      </c>
      <c r="Z3167" s="272">
        <v>0</v>
      </c>
      <c r="AA3167" s="164">
        <v>246600</v>
      </c>
      <c r="AB3167" s="282">
        <v>0.25</v>
      </c>
      <c r="AC3167" s="164">
        <v>394560</v>
      </c>
      <c r="AD3167" s="180">
        <v>0.4</v>
      </c>
      <c r="AE3167" s="176">
        <v>345240</v>
      </c>
      <c r="AF3167" s="284"/>
      <c r="AG3167" s="114" t="e">
        <f>VLOOKUP(H:H,#REF!,2,0)</f>
        <v>#REF!</v>
      </c>
      <c r="AH3167" s="276" t="s">
        <v>99</v>
      </c>
    </row>
    <row r="3168" s="114" customFormat="1" ht="36" spans="1:34">
      <c r="A3168" s="275">
        <v>89</v>
      </c>
      <c r="B3168" s="275" t="s">
        <v>95</v>
      </c>
      <c r="C3168" s="275" t="s">
        <v>8278</v>
      </c>
      <c r="D3168" s="276" t="s">
        <v>99</v>
      </c>
      <c r="E3168" s="277" t="s">
        <v>8289</v>
      </c>
      <c r="F3168" s="277" t="s">
        <v>8289</v>
      </c>
      <c r="G3168" s="276" t="s">
        <v>114</v>
      </c>
      <c r="H3168" s="278" t="s">
        <v>8326</v>
      </c>
      <c r="I3168" s="277" t="s">
        <v>8327</v>
      </c>
      <c r="J3168" s="277" t="s">
        <v>8327</v>
      </c>
      <c r="K3168" s="277" t="s">
        <v>8288</v>
      </c>
      <c r="L3168" s="277" t="s">
        <v>8288</v>
      </c>
      <c r="M3168" s="279">
        <v>45747</v>
      </c>
      <c r="N3168" s="279">
        <v>45747</v>
      </c>
      <c r="O3168" s="279">
        <v>46112</v>
      </c>
      <c r="P3168" s="277">
        <v>468</v>
      </c>
      <c r="Q3168" s="280">
        <v>10000</v>
      </c>
      <c r="R3168" s="281">
        <v>0.08</v>
      </c>
      <c r="S3168" s="176">
        <v>800</v>
      </c>
      <c r="T3168" s="164">
        <v>374400</v>
      </c>
      <c r="U3168" s="164">
        <v>131040</v>
      </c>
      <c r="V3168" s="164">
        <v>0.35</v>
      </c>
      <c r="W3168" s="164">
        <v>93600</v>
      </c>
      <c r="X3168" s="282">
        <v>0.25</v>
      </c>
      <c r="Y3168" s="164">
        <v>0</v>
      </c>
      <c r="Z3168" s="272">
        <v>0</v>
      </c>
      <c r="AA3168" s="164">
        <v>93600</v>
      </c>
      <c r="AB3168" s="282">
        <v>0.25</v>
      </c>
      <c r="AC3168" s="164">
        <v>149760</v>
      </c>
      <c r="AD3168" s="180">
        <v>0.4</v>
      </c>
      <c r="AE3168" s="176">
        <v>131040</v>
      </c>
      <c r="AF3168" s="284"/>
      <c r="AG3168" s="114" t="e">
        <f>VLOOKUP(H:H,#REF!,2,0)</f>
        <v>#REF!</v>
      </c>
      <c r="AH3168" s="276" t="s">
        <v>99</v>
      </c>
    </row>
    <row r="3169" s="114" customFormat="1" ht="36" spans="1:34">
      <c r="A3169" s="275">
        <v>90</v>
      </c>
      <c r="B3169" s="275" t="s">
        <v>95</v>
      </c>
      <c r="C3169" s="275" t="s">
        <v>8278</v>
      </c>
      <c r="D3169" s="276" t="s">
        <v>99</v>
      </c>
      <c r="E3169" s="277" t="s">
        <v>8289</v>
      </c>
      <c r="F3169" s="277" t="s">
        <v>8289</v>
      </c>
      <c r="G3169" s="276" t="s">
        <v>114</v>
      </c>
      <c r="H3169" s="278" t="s">
        <v>8328</v>
      </c>
      <c r="I3169" s="277" t="s">
        <v>8327</v>
      </c>
      <c r="J3169" s="277" t="s">
        <v>8327</v>
      </c>
      <c r="K3169" s="277" t="s">
        <v>8297</v>
      </c>
      <c r="L3169" s="277" t="s">
        <v>8297</v>
      </c>
      <c r="M3169" s="279">
        <v>45747</v>
      </c>
      <c r="N3169" s="279">
        <v>45747</v>
      </c>
      <c r="O3169" s="279">
        <v>46112</v>
      </c>
      <c r="P3169" s="277">
        <v>1440</v>
      </c>
      <c r="Q3169" s="280">
        <v>10000</v>
      </c>
      <c r="R3169" s="281">
        <v>0.08</v>
      </c>
      <c r="S3169" s="176">
        <v>800</v>
      </c>
      <c r="T3169" s="164">
        <v>1152000</v>
      </c>
      <c r="U3169" s="164">
        <v>403200</v>
      </c>
      <c r="V3169" s="164">
        <v>0.35</v>
      </c>
      <c r="W3169" s="164">
        <v>288000</v>
      </c>
      <c r="X3169" s="282">
        <v>0.25</v>
      </c>
      <c r="Y3169" s="164">
        <v>0</v>
      </c>
      <c r="Z3169" s="272">
        <v>0</v>
      </c>
      <c r="AA3169" s="164">
        <v>288000</v>
      </c>
      <c r="AB3169" s="282">
        <v>0.25</v>
      </c>
      <c r="AC3169" s="164">
        <v>460800</v>
      </c>
      <c r="AD3169" s="180">
        <v>0.4</v>
      </c>
      <c r="AE3169" s="176">
        <v>403200</v>
      </c>
      <c r="AF3169" s="284"/>
      <c r="AG3169" s="114" t="e">
        <f>VLOOKUP(H:H,#REF!,2,0)</f>
        <v>#REF!</v>
      </c>
      <c r="AH3169" s="276" t="s">
        <v>99</v>
      </c>
    </row>
    <row r="3170" s="114" customFormat="1" ht="36" spans="1:34">
      <c r="A3170" s="275">
        <v>91</v>
      </c>
      <c r="B3170" s="275" t="s">
        <v>95</v>
      </c>
      <c r="C3170" s="275" t="s">
        <v>8278</v>
      </c>
      <c r="D3170" s="276" t="s">
        <v>99</v>
      </c>
      <c r="E3170" s="277" t="s">
        <v>8289</v>
      </c>
      <c r="F3170" s="277" t="s">
        <v>8289</v>
      </c>
      <c r="G3170" s="276" t="s">
        <v>114</v>
      </c>
      <c r="H3170" s="278" t="s">
        <v>8329</v>
      </c>
      <c r="I3170" s="277" t="s">
        <v>8327</v>
      </c>
      <c r="J3170" s="277" t="s">
        <v>8327</v>
      </c>
      <c r="K3170" s="277" t="s">
        <v>8315</v>
      </c>
      <c r="L3170" s="277" t="s">
        <v>8315</v>
      </c>
      <c r="M3170" s="279">
        <v>45747</v>
      </c>
      <c r="N3170" s="279">
        <v>45747</v>
      </c>
      <c r="O3170" s="279">
        <v>46112</v>
      </c>
      <c r="P3170" s="277">
        <v>886</v>
      </c>
      <c r="Q3170" s="280">
        <v>10000</v>
      </c>
      <c r="R3170" s="281">
        <v>0.08</v>
      </c>
      <c r="S3170" s="176">
        <v>800</v>
      </c>
      <c r="T3170" s="164">
        <v>708800</v>
      </c>
      <c r="U3170" s="164">
        <v>248080</v>
      </c>
      <c r="V3170" s="164">
        <v>0.35</v>
      </c>
      <c r="W3170" s="164">
        <v>177200</v>
      </c>
      <c r="X3170" s="282">
        <v>0.25</v>
      </c>
      <c r="Y3170" s="164">
        <v>0</v>
      </c>
      <c r="Z3170" s="272">
        <v>0</v>
      </c>
      <c r="AA3170" s="164">
        <v>177200</v>
      </c>
      <c r="AB3170" s="282">
        <v>0.25</v>
      </c>
      <c r="AC3170" s="164">
        <v>283520</v>
      </c>
      <c r="AD3170" s="180">
        <v>0.4</v>
      </c>
      <c r="AE3170" s="176">
        <v>248080</v>
      </c>
      <c r="AF3170" s="284"/>
      <c r="AG3170" s="114" t="e">
        <f>VLOOKUP(H:H,#REF!,2,0)</f>
        <v>#REF!</v>
      </c>
      <c r="AH3170" s="276" t="s">
        <v>99</v>
      </c>
    </row>
    <row r="3171" s="114" customFormat="1" ht="36" spans="1:34">
      <c r="A3171" s="275">
        <v>92</v>
      </c>
      <c r="B3171" s="275" t="s">
        <v>95</v>
      </c>
      <c r="C3171" s="275" t="s">
        <v>8278</v>
      </c>
      <c r="D3171" s="276" t="s">
        <v>99</v>
      </c>
      <c r="E3171" s="277" t="s">
        <v>8289</v>
      </c>
      <c r="F3171" s="277" t="s">
        <v>8289</v>
      </c>
      <c r="G3171" s="276" t="s">
        <v>114</v>
      </c>
      <c r="H3171" s="278" t="s">
        <v>8330</v>
      </c>
      <c r="I3171" s="277" t="s">
        <v>8331</v>
      </c>
      <c r="J3171" s="277" t="s">
        <v>8331</v>
      </c>
      <c r="K3171" s="277" t="s">
        <v>8297</v>
      </c>
      <c r="L3171" s="277" t="s">
        <v>8297</v>
      </c>
      <c r="M3171" s="279">
        <v>45747</v>
      </c>
      <c r="N3171" s="279">
        <v>45747</v>
      </c>
      <c r="O3171" s="279">
        <v>46112</v>
      </c>
      <c r="P3171" s="277">
        <v>1057</v>
      </c>
      <c r="Q3171" s="280">
        <v>10000</v>
      </c>
      <c r="R3171" s="281">
        <v>0.08</v>
      </c>
      <c r="S3171" s="176">
        <v>800</v>
      </c>
      <c r="T3171" s="164">
        <v>845600</v>
      </c>
      <c r="U3171" s="164">
        <v>295960</v>
      </c>
      <c r="V3171" s="164">
        <v>0.35</v>
      </c>
      <c r="W3171" s="164">
        <v>211400</v>
      </c>
      <c r="X3171" s="282">
        <v>0.25</v>
      </c>
      <c r="Y3171" s="164">
        <v>0</v>
      </c>
      <c r="Z3171" s="272">
        <v>0</v>
      </c>
      <c r="AA3171" s="164">
        <v>211400</v>
      </c>
      <c r="AB3171" s="282">
        <v>0.25</v>
      </c>
      <c r="AC3171" s="164">
        <v>338240</v>
      </c>
      <c r="AD3171" s="180">
        <v>0.4</v>
      </c>
      <c r="AE3171" s="176">
        <v>295960</v>
      </c>
      <c r="AF3171" s="284"/>
      <c r="AG3171" s="114" t="e">
        <f>VLOOKUP(H:H,#REF!,2,0)</f>
        <v>#REF!</v>
      </c>
      <c r="AH3171" s="276" t="s">
        <v>99</v>
      </c>
    </row>
    <row r="3172" s="114" customFormat="1" ht="36" spans="1:34">
      <c r="A3172" s="275">
        <v>93</v>
      </c>
      <c r="B3172" s="275" t="s">
        <v>95</v>
      </c>
      <c r="C3172" s="275" t="s">
        <v>8278</v>
      </c>
      <c r="D3172" s="276" t="s">
        <v>99</v>
      </c>
      <c r="E3172" s="277" t="s">
        <v>8289</v>
      </c>
      <c r="F3172" s="277" t="s">
        <v>8289</v>
      </c>
      <c r="G3172" s="276" t="s">
        <v>114</v>
      </c>
      <c r="H3172" s="278" t="s">
        <v>8332</v>
      </c>
      <c r="I3172" s="277" t="s">
        <v>8331</v>
      </c>
      <c r="J3172" s="277" t="s">
        <v>8331</v>
      </c>
      <c r="K3172" s="277" t="s">
        <v>8333</v>
      </c>
      <c r="L3172" s="277" t="s">
        <v>8333</v>
      </c>
      <c r="M3172" s="279">
        <v>45747</v>
      </c>
      <c r="N3172" s="279">
        <v>45747</v>
      </c>
      <c r="O3172" s="279">
        <v>46112</v>
      </c>
      <c r="P3172" s="277">
        <v>934</v>
      </c>
      <c r="Q3172" s="280">
        <v>10000</v>
      </c>
      <c r="R3172" s="281">
        <v>0.08</v>
      </c>
      <c r="S3172" s="176">
        <v>800</v>
      </c>
      <c r="T3172" s="164">
        <v>747200</v>
      </c>
      <c r="U3172" s="164">
        <v>261520</v>
      </c>
      <c r="V3172" s="164">
        <v>0.35</v>
      </c>
      <c r="W3172" s="164">
        <v>186800</v>
      </c>
      <c r="X3172" s="282">
        <v>0.25</v>
      </c>
      <c r="Y3172" s="164">
        <v>0</v>
      </c>
      <c r="Z3172" s="272">
        <v>0</v>
      </c>
      <c r="AA3172" s="164">
        <v>186800</v>
      </c>
      <c r="AB3172" s="282">
        <v>0.25</v>
      </c>
      <c r="AC3172" s="164">
        <v>298880</v>
      </c>
      <c r="AD3172" s="180">
        <v>0.4</v>
      </c>
      <c r="AE3172" s="176">
        <v>261520</v>
      </c>
      <c r="AF3172" s="284"/>
      <c r="AG3172" s="114" t="e">
        <f>VLOOKUP(H:H,#REF!,2,0)</f>
        <v>#REF!</v>
      </c>
      <c r="AH3172" s="276" t="s">
        <v>99</v>
      </c>
    </row>
    <row r="3173" s="114" customFormat="1" ht="36" spans="1:34">
      <c r="A3173" s="275">
        <v>94</v>
      </c>
      <c r="B3173" s="275" t="s">
        <v>95</v>
      </c>
      <c r="C3173" s="275" t="s">
        <v>8278</v>
      </c>
      <c r="D3173" s="276" t="s">
        <v>99</v>
      </c>
      <c r="E3173" s="277" t="s">
        <v>8289</v>
      </c>
      <c r="F3173" s="277" t="s">
        <v>8289</v>
      </c>
      <c r="G3173" s="276" t="s">
        <v>114</v>
      </c>
      <c r="H3173" s="278" t="s">
        <v>8334</v>
      </c>
      <c r="I3173" s="277" t="s">
        <v>8335</v>
      </c>
      <c r="J3173" s="277" t="s">
        <v>8335</v>
      </c>
      <c r="K3173" s="277" t="s">
        <v>8333</v>
      </c>
      <c r="L3173" s="277" t="s">
        <v>8333</v>
      </c>
      <c r="M3173" s="279">
        <v>45747</v>
      </c>
      <c r="N3173" s="279">
        <v>45747</v>
      </c>
      <c r="O3173" s="279">
        <v>46112</v>
      </c>
      <c r="P3173" s="277">
        <v>428</v>
      </c>
      <c r="Q3173" s="280">
        <v>10000</v>
      </c>
      <c r="R3173" s="281">
        <v>0.08</v>
      </c>
      <c r="S3173" s="176">
        <v>800</v>
      </c>
      <c r="T3173" s="164">
        <v>342400</v>
      </c>
      <c r="U3173" s="164">
        <v>119840</v>
      </c>
      <c r="V3173" s="164">
        <v>0.35</v>
      </c>
      <c r="W3173" s="164">
        <v>85600</v>
      </c>
      <c r="X3173" s="282">
        <v>0.25</v>
      </c>
      <c r="Y3173" s="164">
        <v>0</v>
      </c>
      <c r="Z3173" s="272">
        <v>0</v>
      </c>
      <c r="AA3173" s="164">
        <v>85600</v>
      </c>
      <c r="AB3173" s="282">
        <v>0.25</v>
      </c>
      <c r="AC3173" s="164">
        <v>136960</v>
      </c>
      <c r="AD3173" s="180">
        <v>0.4</v>
      </c>
      <c r="AE3173" s="176">
        <v>119840</v>
      </c>
      <c r="AF3173" s="284"/>
      <c r="AG3173" s="114" t="e">
        <f>VLOOKUP(H:H,#REF!,2,0)</f>
        <v>#REF!</v>
      </c>
      <c r="AH3173" s="276" t="s">
        <v>99</v>
      </c>
    </row>
    <row r="3174" s="114" customFormat="1" ht="36" spans="1:34">
      <c r="A3174" s="275">
        <v>95</v>
      </c>
      <c r="B3174" s="275" t="s">
        <v>95</v>
      </c>
      <c r="C3174" s="275" t="s">
        <v>8278</v>
      </c>
      <c r="D3174" s="276" t="s">
        <v>99</v>
      </c>
      <c r="E3174" s="277" t="s">
        <v>8289</v>
      </c>
      <c r="F3174" s="277" t="s">
        <v>8289</v>
      </c>
      <c r="G3174" s="276" t="s">
        <v>114</v>
      </c>
      <c r="H3174" s="278" t="s">
        <v>8336</v>
      </c>
      <c r="I3174" s="277" t="s">
        <v>8337</v>
      </c>
      <c r="J3174" s="277" t="s">
        <v>8337</v>
      </c>
      <c r="K3174" s="277" t="s">
        <v>8315</v>
      </c>
      <c r="L3174" s="277" t="s">
        <v>8315</v>
      </c>
      <c r="M3174" s="279">
        <v>45747</v>
      </c>
      <c r="N3174" s="279">
        <v>45747</v>
      </c>
      <c r="O3174" s="279">
        <v>46112</v>
      </c>
      <c r="P3174" s="277">
        <v>1392</v>
      </c>
      <c r="Q3174" s="280">
        <v>10000</v>
      </c>
      <c r="R3174" s="281">
        <v>0.08</v>
      </c>
      <c r="S3174" s="176">
        <v>800</v>
      </c>
      <c r="T3174" s="164">
        <v>1113600</v>
      </c>
      <c r="U3174" s="164">
        <v>389760</v>
      </c>
      <c r="V3174" s="164">
        <v>0.35</v>
      </c>
      <c r="W3174" s="164">
        <v>278400</v>
      </c>
      <c r="X3174" s="282">
        <v>0.25</v>
      </c>
      <c r="Y3174" s="164">
        <v>0</v>
      </c>
      <c r="Z3174" s="272">
        <v>0</v>
      </c>
      <c r="AA3174" s="164">
        <v>278400</v>
      </c>
      <c r="AB3174" s="282">
        <v>0.25</v>
      </c>
      <c r="AC3174" s="164">
        <v>445440</v>
      </c>
      <c r="AD3174" s="180">
        <v>0.4</v>
      </c>
      <c r="AE3174" s="176">
        <v>389760</v>
      </c>
      <c r="AF3174" s="284"/>
      <c r="AG3174" s="114" t="e">
        <f>VLOOKUP(H:H,#REF!,2,0)</f>
        <v>#REF!</v>
      </c>
      <c r="AH3174" s="276" t="s">
        <v>99</v>
      </c>
    </row>
    <row r="3175" s="114" customFormat="1" ht="36" spans="1:34">
      <c r="A3175" s="275">
        <v>96</v>
      </c>
      <c r="B3175" s="275" t="s">
        <v>95</v>
      </c>
      <c r="C3175" s="275" t="s">
        <v>8278</v>
      </c>
      <c r="D3175" s="276" t="s">
        <v>99</v>
      </c>
      <c r="E3175" s="277" t="s">
        <v>8289</v>
      </c>
      <c r="F3175" s="277" t="s">
        <v>8289</v>
      </c>
      <c r="G3175" s="276" t="s">
        <v>114</v>
      </c>
      <c r="H3175" s="278" t="s">
        <v>8338</v>
      </c>
      <c r="I3175" s="277" t="s">
        <v>8339</v>
      </c>
      <c r="J3175" s="277" t="s">
        <v>8339</v>
      </c>
      <c r="K3175" s="277" t="s">
        <v>8315</v>
      </c>
      <c r="L3175" s="277" t="s">
        <v>8315</v>
      </c>
      <c r="M3175" s="279">
        <v>45747</v>
      </c>
      <c r="N3175" s="279">
        <v>45747</v>
      </c>
      <c r="O3175" s="279">
        <v>46112</v>
      </c>
      <c r="P3175" s="277">
        <v>1526</v>
      </c>
      <c r="Q3175" s="280">
        <v>10000</v>
      </c>
      <c r="R3175" s="281">
        <v>0.08</v>
      </c>
      <c r="S3175" s="176">
        <v>800</v>
      </c>
      <c r="T3175" s="164">
        <v>1220800</v>
      </c>
      <c r="U3175" s="164">
        <v>427280</v>
      </c>
      <c r="V3175" s="164">
        <v>0.35</v>
      </c>
      <c r="W3175" s="164">
        <v>305200</v>
      </c>
      <c r="X3175" s="282">
        <v>0.25</v>
      </c>
      <c r="Y3175" s="164">
        <v>0</v>
      </c>
      <c r="Z3175" s="272">
        <v>0</v>
      </c>
      <c r="AA3175" s="164">
        <v>305200</v>
      </c>
      <c r="AB3175" s="282">
        <v>0.25</v>
      </c>
      <c r="AC3175" s="164">
        <v>488320</v>
      </c>
      <c r="AD3175" s="180">
        <v>0.4</v>
      </c>
      <c r="AE3175" s="176">
        <v>427280</v>
      </c>
      <c r="AF3175" s="284"/>
      <c r="AG3175" s="114" t="e">
        <f>VLOOKUP(H:H,#REF!,2,0)</f>
        <v>#REF!</v>
      </c>
      <c r="AH3175" s="276" t="s">
        <v>99</v>
      </c>
    </row>
    <row r="3176" s="114" customFormat="1" ht="36" spans="1:34">
      <c r="A3176" s="275">
        <v>97</v>
      </c>
      <c r="B3176" s="275" t="s">
        <v>95</v>
      </c>
      <c r="C3176" s="275" t="s">
        <v>8278</v>
      </c>
      <c r="D3176" s="276" t="s">
        <v>99</v>
      </c>
      <c r="E3176" s="277" t="s">
        <v>8289</v>
      </c>
      <c r="F3176" s="277" t="s">
        <v>8289</v>
      </c>
      <c r="G3176" s="276" t="s">
        <v>114</v>
      </c>
      <c r="H3176" s="278" t="s">
        <v>8340</v>
      </c>
      <c r="I3176" s="277" t="s">
        <v>8341</v>
      </c>
      <c r="J3176" s="277" t="s">
        <v>8341</v>
      </c>
      <c r="K3176" s="277" t="s">
        <v>8315</v>
      </c>
      <c r="L3176" s="277" t="s">
        <v>8315</v>
      </c>
      <c r="M3176" s="279">
        <v>45747</v>
      </c>
      <c r="N3176" s="279">
        <v>45747</v>
      </c>
      <c r="O3176" s="279">
        <v>46112</v>
      </c>
      <c r="P3176" s="277">
        <v>901</v>
      </c>
      <c r="Q3176" s="280">
        <v>10000</v>
      </c>
      <c r="R3176" s="281">
        <v>0.08</v>
      </c>
      <c r="S3176" s="176">
        <v>800</v>
      </c>
      <c r="T3176" s="164">
        <v>720800</v>
      </c>
      <c r="U3176" s="164">
        <v>252280</v>
      </c>
      <c r="V3176" s="164">
        <v>0.35</v>
      </c>
      <c r="W3176" s="164">
        <v>180200</v>
      </c>
      <c r="X3176" s="282">
        <v>0.25</v>
      </c>
      <c r="Y3176" s="164">
        <v>0</v>
      </c>
      <c r="Z3176" s="272">
        <v>0</v>
      </c>
      <c r="AA3176" s="164">
        <v>180200</v>
      </c>
      <c r="AB3176" s="282">
        <v>0.25</v>
      </c>
      <c r="AC3176" s="164">
        <v>288320</v>
      </c>
      <c r="AD3176" s="180">
        <v>0.4</v>
      </c>
      <c r="AE3176" s="176">
        <v>252280</v>
      </c>
      <c r="AF3176" s="284"/>
      <c r="AG3176" s="114" t="e">
        <f>VLOOKUP(H:H,#REF!,2,0)</f>
        <v>#REF!</v>
      </c>
      <c r="AH3176" s="276" t="s">
        <v>99</v>
      </c>
    </row>
    <row r="3177" s="114" customFormat="1" ht="36" spans="1:34">
      <c r="A3177" s="275">
        <v>98</v>
      </c>
      <c r="B3177" s="275" t="s">
        <v>95</v>
      </c>
      <c r="C3177" s="275" t="s">
        <v>8278</v>
      </c>
      <c r="D3177" s="276" t="s">
        <v>99</v>
      </c>
      <c r="E3177" s="277" t="s">
        <v>8289</v>
      </c>
      <c r="F3177" s="277" t="s">
        <v>8289</v>
      </c>
      <c r="G3177" s="276" t="s">
        <v>114</v>
      </c>
      <c r="H3177" s="278" t="s">
        <v>8342</v>
      </c>
      <c r="I3177" s="277" t="s">
        <v>8343</v>
      </c>
      <c r="J3177" s="277" t="s">
        <v>8343</v>
      </c>
      <c r="K3177" s="277" t="s">
        <v>8294</v>
      </c>
      <c r="L3177" s="277" t="s">
        <v>8294</v>
      </c>
      <c r="M3177" s="279">
        <v>45747</v>
      </c>
      <c r="N3177" s="279">
        <v>45747</v>
      </c>
      <c r="O3177" s="279">
        <v>46112</v>
      </c>
      <c r="P3177" s="277">
        <v>396</v>
      </c>
      <c r="Q3177" s="280">
        <v>10000</v>
      </c>
      <c r="R3177" s="281">
        <v>0.08</v>
      </c>
      <c r="S3177" s="176">
        <v>800</v>
      </c>
      <c r="T3177" s="164">
        <v>316800</v>
      </c>
      <c r="U3177" s="164">
        <v>110880</v>
      </c>
      <c r="V3177" s="164">
        <v>0.35</v>
      </c>
      <c r="W3177" s="164">
        <v>79200</v>
      </c>
      <c r="X3177" s="282">
        <v>0.25</v>
      </c>
      <c r="Y3177" s="164">
        <v>0</v>
      </c>
      <c r="Z3177" s="272">
        <v>0</v>
      </c>
      <c r="AA3177" s="164">
        <v>79200</v>
      </c>
      <c r="AB3177" s="282">
        <v>0.25</v>
      </c>
      <c r="AC3177" s="164">
        <v>126720</v>
      </c>
      <c r="AD3177" s="180">
        <v>0.4</v>
      </c>
      <c r="AE3177" s="176">
        <v>110880</v>
      </c>
      <c r="AF3177" s="284"/>
      <c r="AG3177" s="114" t="e">
        <f>VLOOKUP(H:H,#REF!,2,0)</f>
        <v>#REF!</v>
      </c>
      <c r="AH3177" s="276" t="s">
        <v>99</v>
      </c>
    </row>
    <row r="3178" s="114" customFormat="1" ht="36" spans="1:34">
      <c r="A3178" s="275">
        <v>99</v>
      </c>
      <c r="B3178" s="275" t="s">
        <v>95</v>
      </c>
      <c r="C3178" s="275" t="s">
        <v>8278</v>
      </c>
      <c r="D3178" s="276" t="s">
        <v>99</v>
      </c>
      <c r="E3178" s="277" t="s">
        <v>8289</v>
      </c>
      <c r="F3178" s="277" t="s">
        <v>8289</v>
      </c>
      <c r="G3178" s="276" t="s">
        <v>114</v>
      </c>
      <c r="H3178" s="278" t="s">
        <v>8344</v>
      </c>
      <c r="I3178" s="277" t="s">
        <v>8345</v>
      </c>
      <c r="J3178" s="277" t="s">
        <v>8345</v>
      </c>
      <c r="K3178" s="277" t="s">
        <v>8317</v>
      </c>
      <c r="L3178" s="277" t="s">
        <v>8317</v>
      </c>
      <c r="M3178" s="279">
        <v>45747</v>
      </c>
      <c r="N3178" s="279">
        <v>45747</v>
      </c>
      <c r="O3178" s="279">
        <v>46112</v>
      </c>
      <c r="P3178" s="277">
        <v>245</v>
      </c>
      <c r="Q3178" s="280">
        <v>10000</v>
      </c>
      <c r="R3178" s="281">
        <v>0.08</v>
      </c>
      <c r="S3178" s="176">
        <v>800</v>
      </c>
      <c r="T3178" s="164">
        <v>196000</v>
      </c>
      <c r="U3178" s="164">
        <v>68600</v>
      </c>
      <c r="V3178" s="164">
        <v>0.35</v>
      </c>
      <c r="W3178" s="164">
        <v>49000</v>
      </c>
      <c r="X3178" s="282">
        <v>0.25</v>
      </c>
      <c r="Y3178" s="164">
        <v>0</v>
      </c>
      <c r="Z3178" s="272">
        <v>0</v>
      </c>
      <c r="AA3178" s="164">
        <v>49000</v>
      </c>
      <c r="AB3178" s="282">
        <v>0.25</v>
      </c>
      <c r="AC3178" s="164">
        <v>78400</v>
      </c>
      <c r="AD3178" s="180">
        <v>0.4</v>
      </c>
      <c r="AE3178" s="176">
        <v>68600</v>
      </c>
      <c r="AF3178" s="284"/>
      <c r="AG3178" s="114" t="e">
        <f>VLOOKUP(H:H,#REF!,2,0)</f>
        <v>#REF!</v>
      </c>
      <c r="AH3178" s="276" t="s">
        <v>99</v>
      </c>
    </row>
    <row r="3179" s="114" customFormat="1" ht="36" spans="1:34">
      <c r="A3179" s="275">
        <v>100</v>
      </c>
      <c r="B3179" s="275" t="s">
        <v>95</v>
      </c>
      <c r="C3179" s="275" t="s">
        <v>8278</v>
      </c>
      <c r="D3179" s="276" t="s">
        <v>99</v>
      </c>
      <c r="E3179" s="277" t="s">
        <v>8289</v>
      </c>
      <c r="F3179" s="277" t="s">
        <v>8289</v>
      </c>
      <c r="G3179" s="276" t="s">
        <v>114</v>
      </c>
      <c r="H3179" s="278" t="s">
        <v>8346</v>
      </c>
      <c r="I3179" s="277" t="s">
        <v>8347</v>
      </c>
      <c r="J3179" s="277" t="s">
        <v>8347</v>
      </c>
      <c r="K3179" s="277" t="s">
        <v>8302</v>
      </c>
      <c r="L3179" s="277" t="s">
        <v>8302</v>
      </c>
      <c r="M3179" s="279">
        <v>45747</v>
      </c>
      <c r="N3179" s="279">
        <v>45748</v>
      </c>
      <c r="O3179" s="279">
        <v>46113</v>
      </c>
      <c r="P3179" s="277">
        <v>356</v>
      </c>
      <c r="Q3179" s="280">
        <v>10000</v>
      </c>
      <c r="R3179" s="281">
        <v>0.08</v>
      </c>
      <c r="S3179" s="176">
        <v>800</v>
      </c>
      <c r="T3179" s="164">
        <v>284800</v>
      </c>
      <c r="U3179" s="164">
        <v>99680</v>
      </c>
      <c r="V3179" s="164">
        <v>0.35</v>
      </c>
      <c r="W3179" s="164">
        <v>71200</v>
      </c>
      <c r="X3179" s="282">
        <v>0.25</v>
      </c>
      <c r="Y3179" s="164">
        <v>0</v>
      </c>
      <c r="Z3179" s="272">
        <v>0</v>
      </c>
      <c r="AA3179" s="164">
        <v>71200</v>
      </c>
      <c r="AB3179" s="282">
        <v>0.25</v>
      </c>
      <c r="AC3179" s="164">
        <v>113920</v>
      </c>
      <c r="AD3179" s="180">
        <v>0.4</v>
      </c>
      <c r="AE3179" s="176">
        <v>99680</v>
      </c>
      <c r="AF3179" s="284"/>
      <c r="AG3179" s="114" t="e">
        <f>VLOOKUP(H:H,#REF!,2,0)</f>
        <v>#REF!</v>
      </c>
      <c r="AH3179" s="276" t="s">
        <v>99</v>
      </c>
    </row>
    <row r="3180" s="114" customFormat="1" ht="36" spans="1:34">
      <c r="A3180" s="275">
        <v>101</v>
      </c>
      <c r="B3180" s="275" t="s">
        <v>95</v>
      </c>
      <c r="C3180" s="275" t="s">
        <v>8278</v>
      </c>
      <c r="D3180" s="276" t="s">
        <v>99</v>
      </c>
      <c r="E3180" s="277" t="s">
        <v>8289</v>
      </c>
      <c r="F3180" s="277" t="s">
        <v>8289</v>
      </c>
      <c r="G3180" s="276" t="s">
        <v>114</v>
      </c>
      <c r="H3180" s="278" t="s">
        <v>8348</v>
      </c>
      <c r="I3180" s="277" t="s">
        <v>8349</v>
      </c>
      <c r="J3180" s="277" t="s">
        <v>8349</v>
      </c>
      <c r="K3180" s="277" t="s">
        <v>8317</v>
      </c>
      <c r="L3180" s="277" t="s">
        <v>8317</v>
      </c>
      <c r="M3180" s="279">
        <v>45747</v>
      </c>
      <c r="N3180" s="279">
        <v>45747</v>
      </c>
      <c r="O3180" s="279">
        <v>46112</v>
      </c>
      <c r="P3180" s="277">
        <v>881</v>
      </c>
      <c r="Q3180" s="280">
        <v>10000</v>
      </c>
      <c r="R3180" s="281">
        <v>0.08</v>
      </c>
      <c r="S3180" s="176">
        <v>800</v>
      </c>
      <c r="T3180" s="164">
        <v>704800</v>
      </c>
      <c r="U3180" s="164">
        <v>246680</v>
      </c>
      <c r="V3180" s="164">
        <v>0.35</v>
      </c>
      <c r="W3180" s="164">
        <v>176200</v>
      </c>
      <c r="X3180" s="282">
        <v>0.25</v>
      </c>
      <c r="Y3180" s="164">
        <v>0</v>
      </c>
      <c r="Z3180" s="272">
        <v>0</v>
      </c>
      <c r="AA3180" s="164">
        <v>176200</v>
      </c>
      <c r="AB3180" s="282">
        <v>0.25</v>
      </c>
      <c r="AC3180" s="164">
        <v>281920</v>
      </c>
      <c r="AD3180" s="180">
        <v>0.4</v>
      </c>
      <c r="AE3180" s="176">
        <v>246680</v>
      </c>
      <c r="AF3180" s="284"/>
      <c r="AG3180" s="114" t="e">
        <f>VLOOKUP(H:H,#REF!,2,0)</f>
        <v>#REF!</v>
      </c>
      <c r="AH3180" s="276" t="s">
        <v>99</v>
      </c>
    </row>
    <row r="3181" s="114" customFormat="1" ht="36" spans="1:34">
      <c r="A3181" s="275">
        <v>102</v>
      </c>
      <c r="B3181" s="275" t="s">
        <v>95</v>
      </c>
      <c r="C3181" s="275" t="s">
        <v>8278</v>
      </c>
      <c r="D3181" s="276" t="s">
        <v>99</v>
      </c>
      <c r="E3181" s="277" t="s">
        <v>8289</v>
      </c>
      <c r="F3181" s="277" t="s">
        <v>8289</v>
      </c>
      <c r="G3181" s="276" t="s">
        <v>114</v>
      </c>
      <c r="H3181" s="278" t="s">
        <v>8350</v>
      </c>
      <c r="I3181" s="277" t="s">
        <v>8351</v>
      </c>
      <c r="J3181" s="277" t="s">
        <v>8351</v>
      </c>
      <c r="K3181" s="277" t="s">
        <v>8317</v>
      </c>
      <c r="L3181" s="277" t="s">
        <v>8317</v>
      </c>
      <c r="M3181" s="279">
        <v>45747</v>
      </c>
      <c r="N3181" s="279">
        <v>45747</v>
      </c>
      <c r="O3181" s="279">
        <v>46112</v>
      </c>
      <c r="P3181" s="277">
        <v>115</v>
      </c>
      <c r="Q3181" s="280">
        <v>10000</v>
      </c>
      <c r="R3181" s="281">
        <v>0.08</v>
      </c>
      <c r="S3181" s="176">
        <v>800</v>
      </c>
      <c r="T3181" s="164">
        <v>92000</v>
      </c>
      <c r="U3181" s="164">
        <v>32200</v>
      </c>
      <c r="V3181" s="164">
        <v>0.35</v>
      </c>
      <c r="W3181" s="164">
        <v>23000</v>
      </c>
      <c r="X3181" s="282">
        <v>0.25</v>
      </c>
      <c r="Y3181" s="164">
        <v>0</v>
      </c>
      <c r="Z3181" s="272">
        <v>0</v>
      </c>
      <c r="AA3181" s="164">
        <v>23000</v>
      </c>
      <c r="AB3181" s="282">
        <v>0.25</v>
      </c>
      <c r="AC3181" s="164">
        <v>36800</v>
      </c>
      <c r="AD3181" s="180">
        <v>0.4</v>
      </c>
      <c r="AE3181" s="176">
        <v>32200</v>
      </c>
      <c r="AF3181" s="284"/>
      <c r="AG3181" s="114" t="e">
        <f>VLOOKUP(H:H,#REF!,2,0)</f>
        <v>#REF!</v>
      </c>
      <c r="AH3181" s="276" t="s">
        <v>99</v>
      </c>
    </row>
    <row r="3182" s="114" customFormat="1" ht="36" spans="1:34">
      <c r="A3182" s="275">
        <v>103</v>
      </c>
      <c r="B3182" s="275" t="s">
        <v>95</v>
      </c>
      <c r="C3182" s="275" t="s">
        <v>8278</v>
      </c>
      <c r="D3182" s="276" t="s">
        <v>99</v>
      </c>
      <c r="E3182" s="277" t="s">
        <v>8289</v>
      </c>
      <c r="F3182" s="277" t="s">
        <v>8289</v>
      </c>
      <c r="G3182" s="276" t="s">
        <v>114</v>
      </c>
      <c r="H3182" s="278" t="s">
        <v>8352</v>
      </c>
      <c r="I3182" s="277" t="s">
        <v>8353</v>
      </c>
      <c r="J3182" s="277" t="s">
        <v>8353</v>
      </c>
      <c r="K3182" s="277" t="s">
        <v>8294</v>
      </c>
      <c r="L3182" s="277" t="s">
        <v>8294</v>
      </c>
      <c r="M3182" s="279">
        <v>45747</v>
      </c>
      <c r="N3182" s="279">
        <v>45747</v>
      </c>
      <c r="O3182" s="279">
        <v>46112</v>
      </c>
      <c r="P3182" s="277">
        <v>160</v>
      </c>
      <c r="Q3182" s="280">
        <v>10000</v>
      </c>
      <c r="R3182" s="281">
        <v>0.08</v>
      </c>
      <c r="S3182" s="176">
        <v>800</v>
      </c>
      <c r="T3182" s="164">
        <v>128000</v>
      </c>
      <c r="U3182" s="164">
        <v>44800</v>
      </c>
      <c r="V3182" s="164">
        <v>0.35</v>
      </c>
      <c r="W3182" s="164">
        <v>32000</v>
      </c>
      <c r="X3182" s="282">
        <v>0.25</v>
      </c>
      <c r="Y3182" s="164">
        <v>0</v>
      </c>
      <c r="Z3182" s="272">
        <v>0</v>
      </c>
      <c r="AA3182" s="164">
        <v>32000</v>
      </c>
      <c r="AB3182" s="282">
        <v>0.25</v>
      </c>
      <c r="AC3182" s="164">
        <v>51200</v>
      </c>
      <c r="AD3182" s="180">
        <v>0.4</v>
      </c>
      <c r="AE3182" s="176">
        <v>44800</v>
      </c>
      <c r="AF3182" s="284"/>
      <c r="AG3182" s="114" t="e">
        <f>VLOOKUP(H:H,#REF!,2,0)</f>
        <v>#REF!</v>
      </c>
      <c r="AH3182" s="276" t="s">
        <v>99</v>
      </c>
    </row>
    <row r="3183" s="114" customFormat="1" ht="36" spans="1:34">
      <c r="A3183" s="275">
        <v>104</v>
      </c>
      <c r="B3183" s="275" t="s">
        <v>95</v>
      </c>
      <c r="C3183" s="275" t="s">
        <v>8278</v>
      </c>
      <c r="D3183" s="276" t="s">
        <v>99</v>
      </c>
      <c r="E3183" s="277" t="s">
        <v>8289</v>
      </c>
      <c r="F3183" s="277" t="s">
        <v>8289</v>
      </c>
      <c r="G3183" s="276" t="s">
        <v>114</v>
      </c>
      <c r="H3183" s="278" t="s">
        <v>8354</v>
      </c>
      <c r="I3183" s="277" t="s">
        <v>8355</v>
      </c>
      <c r="J3183" s="277" t="s">
        <v>8355</v>
      </c>
      <c r="K3183" s="277" t="s">
        <v>8323</v>
      </c>
      <c r="L3183" s="277" t="s">
        <v>8323</v>
      </c>
      <c r="M3183" s="279">
        <v>45747</v>
      </c>
      <c r="N3183" s="279">
        <v>45747</v>
      </c>
      <c r="O3183" s="279">
        <v>46112</v>
      </c>
      <c r="P3183" s="277">
        <v>180</v>
      </c>
      <c r="Q3183" s="280">
        <v>10000</v>
      </c>
      <c r="R3183" s="281">
        <v>0.08</v>
      </c>
      <c r="S3183" s="176">
        <v>800</v>
      </c>
      <c r="T3183" s="164">
        <v>144000</v>
      </c>
      <c r="U3183" s="164">
        <v>50400</v>
      </c>
      <c r="V3183" s="164">
        <v>0.35</v>
      </c>
      <c r="W3183" s="164">
        <v>36000</v>
      </c>
      <c r="X3183" s="282">
        <v>0.25</v>
      </c>
      <c r="Y3183" s="164">
        <v>0</v>
      </c>
      <c r="Z3183" s="272">
        <v>0</v>
      </c>
      <c r="AA3183" s="164">
        <v>36000</v>
      </c>
      <c r="AB3183" s="282">
        <v>0.25</v>
      </c>
      <c r="AC3183" s="164">
        <v>57600</v>
      </c>
      <c r="AD3183" s="180">
        <v>0.4</v>
      </c>
      <c r="AE3183" s="176">
        <v>50400</v>
      </c>
      <c r="AF3183" s="284"/>
      <c r="AG3183" s="114" t="e">
        <f>VLOOKUP(H:H,#REF!,2,0)</f>
        <v>#REF!</v>
      </c>
      <c r="AH3183" s="276" t="s">
        <v>99</v>
      </c>
    </row>
    <row r="3184" s="114" customFormat="1" ht="36" spans="1:34">
      <c r="A3184" s="275">
        <v>105</v>
      </c>
      <c r="B3184" s="275" t="s">
        <v>95</v>
      </c>
      <c r="C3184" s="275" t="s">
        <v>8278</v>
      </c>
      <c r="D3184" s="276" t="s">
        <v>99</v>
      </c>
      <c r="E3184" s="277" t="s">
        <v>8289</v>
      </c>
      <c r="F3184" s="277" t="s">
        <v>8289</v>
      </c>
      <c r="G3184" s="276" t="s">
        <v>114</v>
      </c>
      <c r="H3184" s="278" t="s">
        <v>8356</v>
      </c>
      <c r="I3184" s="277" t="s">
        <v>8357</v>
      </c>
      <c r="J3184" s="277" t="s">
        <v>8357</v>
      </c>
      <c r="K3184" s="277" t="s">
        <v>8302</v>
      </c>
      <c r="L3184" s="277" t="s">
        <v>8302</v>
      </c>
      <c r="M3184" s="279">
        <v>45747</v>
      </c>
      <c r="N3184" s="279">
        <v>45747</v>
      </c>
      <c r="O3184" s="279">
        <v>46112</v>
      </c>
      <c r="P3184" s="277">
        <v>243</v>
      </c>
      <c r="Q3184" s="280">
        <v>10000</v>
      </c>
      <c r="R3184" s="281">
        <v>0.08</v>
      </c>
      <c r="S3184" s="176">
        <v>800</v>
      </c>
      <c r="T3184" s="164">
        <v>194400</v>
      </c>
      <c r="U3184" s="164">
        <v>68040</v>
      </c>
      <c r="V3184" s="164">
        <v>0.35</v>
      </c>
      <c r="W3184" s="164">
        <v>48600</v>
      </c>
      <c r="X3184" s="282">
        <v>0.25</v>
      </c>
      <c r="Y3184" s="164">
        <v>0</v>
      </c>
      <c r="Z3184" s="272">
        <v>0</v>
      </c>
      <c r="AA3184" s="164">
        <v>48600</v>
      </c>
      <c r="AB3184" s="282">
        <v>0.25</v>
      </c>
      <c r="AC3184" s="164">
        <v>77760</v>
      </c>
      <c r="AD3184" s="180">
        <v>0.4</v>
      </c>
      <c r="AE3184" s="176">
        <v>68040</v>
      </c>
      <c r="AF3184" s="284"/>
      <c r="AG3184" s="114" t="e">
        <f>VLOOKUP(H:H,#REF!,2,0)</f>
        <v>#REF!</v>
      </c>
      <c r="AH3184" s="276" t="s">
        <v>99</v>
      </c>
    </row>
    <row r="3185" s="114" customFormat="1" ht="36" spans="1:34">
      <c r="A3185" s="275">
        <v>106</v>
      </c>
      <c r="B3185" s="275" t="s">
        <v>95</v>
      </c>
      <c r="C3185" s="275" t="s">
        <v>8278</v>
      </c>
      <c r="D3185" s="276" t="s">
        <v>99</v>
      </c>
      <c r="E3185" s="277" t="s">
        <v>8289</v>
      </c>
      <c r="F3185" s="277" t="s">
        <v>8289</v>
      </c>
      <c r="G3185" s="276" t="s">
        <v>114</v>
      </c>
      <c r="H3185" s="278" t="s">
        <v>8358</v>
      </c>
      <c r="I3185" s="277" t="s">
        <v>8359</v>
      </c>
      <c r="J3185" s="277" t="s">
        <v>8359</v>
      </c>
      <c r="K3185" s="277" t="s">
        <v>8317</v>
      </c>
      <c r="L3185" s="277" t="s">
        <v>8317</v>
      </c>
      <c r="M3185" s="279">
        <v>45747</v>
      </c>
      <c r="N3185" s="279">
        <v>45747</v>
      </c>
      <c r="O3185" s="279">
        <v>46112</v>
      </c>
      <c r="P3185" s="277">
        <v>280</v>
      </c>
      <c r="Q3185" s="280">
        <v>10000</v>
      </c>
      <c r="R3185" s="281">
        <v>0.08</v>
      </c>
      <c r="S3185" s="176">
        <v>800</v>
      </c>
      <c r="T3185" s="164">
        <v>224000</v>
      </c>
      <c r="U3185" s="164">
        <v>78400</v>
      </c>
      <c r="V3185" s="164">
        <v>0.35</v>
      </c>
      <c r="W3185" s="164">
        <v>56000</v>
      </c>
      <c r="X3185" s="282">
        <v>0.25</v>
      </c>
      <c r="Y3185" s="164">
        <v>0</v>
      </c>
      <c r="Z3185" s="272">
        <v>0</v>
      </c>
      <c r="AA3185" s="164">
        <v>56000</v>
      </c>
      <c r="AB3185" s="282">
        <v>0.25</v>
      </c>
      <c r="AC3185" s="164">
        <v>89600</v>
      </c>
      <c r="AD3185" s="180">
        <v>0.4</v>
      </c>
      <c r="AE3185" s="176">
        <v>78400</v>
      </c>
      <c r="AF3185" s="284"/>
      <c r="AG3185" s="114" t="e">
        <f>VLOOKUP(H:H,#REF!,2,0)</f>
        <v>#REF!</v>
      </c>
      <c r="AH3185" s="276" t="s">
        <v>99</v>
      </c>
    </row>
    <row r="3186" s="114" customFormat="1" ht="36" spans="1:34">
      <c r="A3186" s="275">
        <v>107</v>
      </c>
      <c r="B3186" s="275" t="s">
        <v>95</v>
      </c>
      <c r="C3186" s="275" t="s">
        <v>8278</v>
      </c>
      <c r="D3186" s="276" t="s">
        <v>99</v>
      </c>
      <c r="E3186" s="277" t="s">
        <v>8289</v>
      </c>
      <c r="F3186" s="277" t="s">
        <v>8289</v>
      </c>
      <c r="G3186" s="276" t="s">
        <v>114</v>
      </c>
      <c r="H3186" s="278" t="s">
        <v>8360</v>
      </c>
      <c r="I3186" s="277" t="s">
        <v>8361</v>
      </c>
      <c r="J3186" s="277" t="s">
        <v>8361</v>
      </c>
      <c r="K3186" s="277" t="s">
        <v>8302</v>
      </c>
      <c r="L3186" s="277" t="s">
        <v>8302</v>
      </c>
      <c r="M3186" s="279">
        <v>45747</v>
      </c>
      <c r="N3186" s="279">
        <v>45747</v>
      </c>
      <c r="O3186" s="279">
        <v>46112</v>
      </c>
      <c r="P3186" s="277">
        <v>579</v>
      </c>
      <c r="Q3186" s="280">
        <v>10000</v>
      </c>
      <c r="R3186" s="281">
        <v>0.08</v>
      </c>
      <c r="S3186" s="176">
        <v>800</v>
      </c>
      <c r="T3186" s="164">
        <v>463200</v>
      </c>
      <c r="U3186" s="164">
        <v>162120</v>
      </c>
      <c r="V3186" s="164">
        <v>0.35</v>
      </c>
      <c r="W3186" s="164">
        <v>115800</v>
      </c>
      <c r="X3186" s="282">
        <v>0.25</v>
      </c>
      <c r="Y3186" s="164">
        <v>0</v>
      </c>
      <c r="Z3186" s="272">
        <v>0</v>
      </c>
      <c r="AA3186" s="164">
        <v>115800</v>
      </c>
      <c r="AB3186" s="282">
        <v>0.25</v>
      </c>
      <c r="AC3186" s="164">
        <v>185280</v>
      </c>
      <c r="AD3186" s="180">
        <v>0.4</v>
      </c>
      <c r="AE3186" s="176">
        <v>162120</v>
      </c>
      <c r="AF3186" s="284"/>
      <c r="AG3186" s="114" t="e">
        <f>VLOOKUP(H:H,#REF!,2,0)</f>
        <v>#REF!</v>
      </c>
      <c r="AH3186" s="276" t="s">
        <v>99</v>
      </c>
    </row>
    <row r="3187" s="114" customFormat="1" ht="36" spans="1:34">
      <c r="A3187" s="275">
        <v>108</v>
      </c>
      <c r="B3187" s="275" t="s">
        <v>95</v>
      </c>
      <c r="C3187" s="275" t="s">
        <v>8278</v>
      </c>
      <c r="D3187" s="276" t="s">
        <v>99</v>
      </c>
      <c r="E3187" s="277" t="s">
        <v>8289</v>
      </c>
      <c r="F3187" s="277" t="s">
        <v>8289</v>
      </c>
      <c r="G3187" s="276" t="s">
        <v>114</v>
      </c>
      <c r="H3187" s="278" t="s">
        <v>8362</v>
      </c>
      <c r="I3187" s="277" t="s">
        <v>8363</v>
      </c>
      <c r="J3187" s="277" t="s">
        <v>8363</v>
      </c>
      <c r="K3187" s="277" t="s">
        <v>8317</v>
      </c>
      <c r="L3187" s="277" t="s">
        <v>8317</v>
      </c>
      <c r="M3187" s="279">
        <v>45747</v>
      </c>
      <c r="N3187" s="279">
        <v>45747</v>
      </c>
      <c r="O3187" s="279">
        <v>46112</v>
      </c>
      <c r="P3187" s="277">
        <v>1200</v>
      </c>
      <c r="Q3187" s="280">
        <v>10000</v>
      </c>
      <c r="R3187" s="281">
        <v>0.08</v>
      </c>
      <c r="S3187" s="176">
        <v>800</v>
      </c>
      <c r="T3187" s="164">
        <v>960000</v>
      </c>
      <c r="U3187" s="164">
        <v>336000</v>
      </c>
      <c r="V3187" s="164">
        <v>0.35</v>
      </c>
      <c r="W3187" s="164">
        <v>240000</v>
      </c>
      <c r="X3187" s="282">
        <v>0.25</v>
      </c>
      <c r="Y3187" s="164">
        <v>0</v>
      </c>
      <c r="Z3187" s="272">
        <v>0</v>
      </c>
      <c r="AA3187" s="164">
        <v>240000</v>
      </c>
      <c r="AB3187" s="282">
        <v>0.25</v>
      </c>
      <c r="AC3187" s="164">
        <v>384000</v>
      </c>
      <c r="AD3187" s="180">
        <v>0.4</v>
      </c>
      <c r="AE3187" s="176">
        <v>336000</v>
      </c>
      <c r="AF3187" s="284"/>
      <c r="AG3187" s="114" t="e">
        <f>VLOOKUP(H:H,#REF!,2,0)</f>
        <v>#REF!</v>
      </c>
      <c r="AH3187" s="276" t="s">
        <v>99</v>
      </c>
    </row>
    <row r="3188" s="114" customFormat="1" ht="36" spans="1:34">
      <c r="A3188" s="275">
        <v>109</v>
      </c>
      <c r="B3188" s="275" t="s">
        <v>95</v>
      </c>
      <c r="C3188" s="275" t="s">
        <v>8278</v>
      </c>
      <c r="D3188" s="276" t="s">
        <v>99</v>
      </c>
      <c r="E3188" s="277" t="s">
        <v>8289</v>
      </c>
      <c r="F3188" s="277" t="s">
        <v>8289</v>
      </c>
      <c r="G3188" s="276" t="s">
        <v>114</v>
      </c>
      <c r="H3188" s="278" t="s">
        <v>8364</v>
      </c>
      <c r="I3188" s="277" t="s">
        <v>8365</v>
      </c>
      <c r="J3188" s="277" t="s">
        <v>8365</v>
      </c>
      <c r="K3188" s="277" t="s">
        <v>8323</v>
      </c>
      <c r="L3188" s="277" t="s">
        <v>8323</v>
      </c>
      <c r="M3188" s="279">
        <v>45748</v>
      </c>
      <c r="N3188" s="279">
        <v>45748</v>
      </c>
      <c r="O3188" s="279">
        <v>46113</v>
      </c>
      <c r="P3188" s="277">
        <v>214</v>
      </c>
      <c r="Q3188" s="280">
        <v>10000</v>
      </c>
      <c r="R3188" s="281">
        <v>0.08</v>
      </c>
      <c r="S3188" s="176">
        <v>800</v>
      </c>
      <c r="T3188" s="164">
        <v>171200</v>
      </c>
      <c r="U3188" s="164">
        <v>59920</v>
      </c>
      <c r="V3188" s="164">
        <v>0.35</v>
      </c>
      <c r="W3188" s="164">
        <v>42800</v>
      </c>
      <c r="X3188" s="282">
        <v>0.25</v>
      </c>
      <c r="Y3188" s="164">
        <v>0</v>
      </c>
      <c r="Z3188" s="272">
        <v>0</v>
      </c>
      <c r="AA3188" s="164">
        <v>42800</v>
      </c>
      <c r="AB3188" s="282">
        <v>0.25</v>
      </c>
      <c r="AC3188" s="164">
        <v>68480</v>
      </c>
      <c r="AD3188" s="180">
        <v>0.4</v>
      </c>
      <c r="AE3188" s="176">
        <v>59920</v>
      </c>
      <c r="AF3188" s="284"/>
      <c r="AG3188" s="114" t="e">
        <f>VLOOKUP(H:H,#REF!,2,0)</f>
        <v>#REF!</v>
      </c>
      <c r="AH3188" s="276" t="s">
        <v>99</v>
      </c>
    </row>
    <row r="3189" s="114" customFormat="1" ht="36" spans="1:34">
      <c r="A3189" s="275">
        <v>110</v>
      </c>
      <c r="B3189" s="275" t="s">
        <v>95</v>
      </c>
      <c r="C3189" s="275" t="s">
        <v>8278</v>
      </c>
      <c r="D3189" s="276" t="s">
        <v>99</v>
      </c>
      <c r="E3189" s="277" t="s">
        <v>8289</v>
      </c>
      <c r="F3189" s="277" t="s">
        <v>8289</v>
      </c>
      <c r="G3189" s="276" t="s">
        <v>114</v>
      </c>
      <c r="H3189" s="278" t="s">
        <v>8366</v>
      </c>
      <c r="I3189" s="277" t="s">
        <v>8365</v>
      </c>
      <c r="J3189" s="277" t="s">
        <v>8365</v>
      </c>
      <c r="K3189" s="277" t="s">
        <v>8367</v>
      </c>
      <c r="L3189" s="277" t="s">
        <v>8367</v>
      </c>
      <c r="M3189" s="279">
        <v>45748</v>
      </c>
      <c r="N3189" s="279">
        <v>45748</v>
      </c>
      <c r="O3189" s="279">
        <v>46113</v>
      </c>
      <c r="P3189" s="277">
        <v>760</v>
      </c>
      <c r="Q3189" s="280">
        <v>10000</v>
      </c>
      <c r="R3189" s="281">
        <v>0.08</v>
      </c>
      <c r="S3189" s="176">
        <v>800</v>
      </c>
      <c r="T3189" s="164">
        <v>608000</v>
      </c>
      <c r="U3189" s="164">
        <v>212800</v>
      </c>
      <c r="V3189" s="164">
        <v>0.35</v>
      </c>
      <c r="W3189" s="164">
        <v>152000</v>
      </c>
      <c r="X3189" s="282">
        <v>0.25</v>
      </c>
      <c r="Y3189" s="164">
        <v>0</v>
      </c>
      <c r="Z3189" s="272">
        <v>0</v>
      </c>
      <c r="AA3189" s="164">
        <v>152000</v>
      </c>
      <c r="AB3189" s="282">
        <v>0.25</v>
      </c>
      <c r="AC3189" s="164">
        <v>243200</v>
      </c>
      <c r="AD3189" s="180">
        <v>0.4</v>
      </c>
      <c r="AE3189" s="176">
        <v>212800</v>
      </c>
      <c r="AF3189" s="284"/>
      <c r="AG3189" s="114" t="e">
        <f>VLOOKUP(H:H,#REF!,2,0)</f>
        <v>#REF!</v>
      </c>
      <c r="AH3189" s="276" t="s">
        <v>99</v>
      </c>
    </row>
    <row r="3190" s="114" customFormat="1" ht="36" spans="1:34">
      <c r="A3190" s="275">
        <v>111</v>
      </c>
      <c r="B3190" s="275" t="s">
        <v>95</v>
      </c>
      <c r="C3190" s="275" t="s">
        <v>8278</v>
      </c>
      <c r="D3190" s="276" t="s">
        <v>99</v>
      </c>
      <c r="E3190" s="277" t="s">
        <v>8289</v>
      </c>
      <c r="F3190" s="277" t="s">
        <v>8289</v>
      </c>
      <c r="G3190" s="276" t="s">
        <v>114</v>
      </c>
      <c r="H3190" s="278" t="s">
        <v>8368</v>
      </c>
      <c r="I3190" s="277" t="s">
        <v>8369</v>
      </c>
      <c r="J3190" s="277" t="s">
        <v>8369</v>
      </c>
      <c r="K3190" s="277" t="s">
        <v>8297</v>
      </c>
      <c r="L3190" s="277" t="s">
        <v>8297</v>
      </c>
      <c r="M3190" s="279">
        <v>45748</v>
      </c>
      <c r="N3190" s="279">
        <v>45748</v>
      </c>
      <c r="O3190" s="279">
        <v>46113</v>
      </c>
      <c r="P3190" s="277">
        <v>999</v>
      </c>
      <c r="Q3190" s="280">
        <v>10000</v>
      </c>
      <c r="R3190" s="281">
        <v>0.08</v>
      </c>
      <c r="S3190" s="176">
        <v>800</v>
      </c>
      <c r="T3190" s="164">
        <v>799200</v>
      </c>
      <c r="U3190" s="164">
        <v>279720</v>
      </c>
      <c r="V3190" s="164">
        <v>0.35</v>
      </c>
      <c r="W3190" s="164">
        <v>199800</v>
      </c>
      <c r="X3190" s="282">
        <v>0.25</v>
      </c>
      <c r="Y3190" s="164">
        <v>0</v>
      </c>
      <c r="Z3190" s="272">
        <v>0</v>
      </c>
      <c r="AA3190" s="164">
        <v>199800</v>
      </c>
      <c r="AB3190" s="282">
        <v>0.25</v>
      </c>
      <c r="AC3190" s="164">
        <v>319680</v>
      </c>
      <c r="AD3190" s="180">
        <v>0.4</v>
      </c>
      <c r="AE3190" s="176">
        <v>279720</v>
      </c>
      <c r="AF3190" s="284"/>
      <c r="AG3190" s="114" t="e">
        <f>VLOOKUP(H:H,#REF!,2,0)</f>
        <v>#REF!</v>
      </c>
      <c r="AH3190" s="276" t="s">
        <v>99</v>
      </c>
    </row>
    <row r="3191" s="114" customFormat="1" ht="36" spans="1:34">
      <c r="A3191" s="275">
        <v>112</v>
      </c>
      <c r="B3191" s="275" t="s">
        <v>95</v>
      </c>
      <c r="C3191" s="275" t="s">
        <v>8278</v>
      </c>
      <c r="D3191" s="276" t="s">
        <v>99</v>
      </c>
      <c r="E3191" s="277" t="s">
        <v>8289</v>
      </c>
      <c r="F3191" s="277" t="s">
        <v>8289</v>
      </c>
      <c r="G3191" s="276" t="s">
        <v>114</v>
      </c>
      <c r="H3191" s="278" t="s">
        <v>8370</v>
      </c>
      <c r="I3191" s="277" t="s">
        <v>8371</v>
      </c>
      <c r="J3191" s="277" t="s">
        <v>8371</v>
      </c>
      <c r="K3191" s="277" t="s">
        <v>8292</v>
      </c>
      <c r="L3191" s="277" t="s">
        <v>8292</v>
      </c>
      <c r="M3191" s="279">
        <v>45748</v>
      </c>
      <c r="N3191" s="279">
        <v>45748</v>
      </c>
      <c r="O3191" s="279">
        <v>46113</v>
      </c>
      <c r="P3191" s="277">
        <v>779</v>
      </c>
      <c r="Q3191" s="280">
        <v>10000</v>
      </c>
      <c r="R3191" s="281">
        <v>0.08</v>
      </c>
      <c r="S3191" s="176">
        <v>800</v>
      </c>
      <c r="T3191" s="164">
        <v>623200</v>
      </c>
      <c r="U3191" s="164">
        <v>218120</v>
      </c>
      <c r="V3191" s="164">
        <v>0.35</v>
      </c>
      <c r="W3191" s="164">
        <v>155800</v>
      </c>
      <c r="X3191" s="282">
        <v>0.25</v>
      </c>
      <c r="Y3191" s="164">
        <v>0</v>
      </c>
      <c r="Z3191" s="272">
        <v>0</v>
      </c>
      <c r="AA3191" s="164">
        <v>155800</v>
      </c>
      <c r="AB3191" s="282">
        <v>0.25</v>
      </c>
      <c r="AC3191" s="164">
        <v>249280</v>
      </c>
      <c r="AD3191" s="180">
        <v>0.4</v>
      </c>
      <c r="AE3191" s="176">
        <v>218120</v>
      </c>
      <c r="AF3191" s="284"/>
      <c r="AG3191" s="114" t="e">
        <f>VLOOKUP(H:H,#REF!,2,0)</f>
        <v>#REF!</v>
      </c>
      <c r="AH3191" s="276" t="s">
        <v>99</v>
      </c>
    </row>
    <row r="3192" s="114" customFormat="1" ht="36" spans="1:34">
      <c r="A3192" s="275">
        <v>113</v>
      </c>
      <c r="B3192" s="275" t="s">
        <v>95</v>
      </c>
      <c r="C3192" s="275" t="s">
        <v>8278</v>
      </c>
      <c r="D3192" s="276" t="s">
        <v>99</v>
      </c>
      <c r="E3192" s="277" t="s">
        <v>8289</v>
      </c>
      <c r="F3192" s="277" t="s">
        <v>8289</v>
      </c>
      <c r="G3192" s="276" t="s">
        <v>114</v>
      </c>
      <c r="H3192" s="278" t="s">
        <v>8372</v>
      </c>
      <c r="I3192" s="277" t="s">
        <v>8371</v>
      </c>
      <c r="J3192" s="277" t="s">
        <v>8371</v>
      </c>
      <c r="K3192" s="277" t="s">
        <v>8294</v>
      </c>
      <c r="L3192" s="277" t="s">
        <v>8294</v>
      </c>
      <c r="M3192" s="279">
        <v>45748</v>
      </c>
      <c r="N3192" s="279">
        <v>45748</v>
      </c>
      <c r="O3192" s="279">
        <v>46113</v>
      </c>
      <c r="P3192" s="277">
        <v>276</v>
      </c>
      <c r="Q3192" s="280">
        <v>10000</v>
      </c>
      <c r="R3192" s="281">
        <v>0.08</v>
      </c>
      <c r="S3192" s="176">
        <v>800</v>
      </c>
      <c r="T3192" s="164">
        <v>220800</v>
      </c>
      <c r="U3192" s="164">
        <v>77280</v>
      </c>
      <c r="V3192" s="164">
        <v>0.35</v>
      </c>
      <c r="W3192" s="164">
        <v>55200</v>
      </c>
      <c r="X3192" s="282">
        <v>0.25</v>
      </c>
      <c r="Y3192" s="164">
        <v>0</v>
      </c>
      <c r="Z3192" s="272">
        <v>0</v>
      </c>
      <c r="AA3192" s="164">
        <v>55200</v>
      </c>
      <c r="AB3192" s="282">
        <v>0.25</v>
      </c>
      <c r="AC3192" s="164">
        <v>88320</v>
      </c>
      <c r="AD3192" s="180">
        <v>0.4</v>
      </c>
      <c r="AE3192" s="176">
        <v>77280</v>
      </c>
      <c r="AF3192" s="284"/>
      <c r="AG3192" s="114" t="e">
        <f>VLOOKUP(H:H,#REF!,2,0)</f>
        <v>#REF!</v>
      </c>
      <c r="AH3192" s="276" t="s">
        <v>99</v>
      </c>
    </row>
    <row r="3193" s="114" customFormat="1" ht="36" spans="1:34">
      <c r="A3193" s="275">
        <v>114</v>
      </c>
      <c r="B3193" s="275" t="s">
        <v>95</v>
      </c>
      <c r="C3193" s="275" t="s">
        <v>8278</v>
      </c>
      <c r="D3193" s="276" t="s">
        <v>99</v>
      </c>
      <c r="E3193" s="277" t="s">
        <v>8289</v>
      </c>
      <c r="F3193" s="277" t="s">
        <v>8289</v>
      </c>
      <c r="G3193" s="276" t="s">
        <v>114</v>
      </c>
      <c r="H3193" s="278" t="s">
        <v>8373</v>
      </c>
      <c r="I3193" s="277" t="s">
        <v>8371</v>
      </c>
      <c r="J3193" s="277" t="s">
        <v>8371</v>
      </c>
      <c r="K3193" s="277" t="s">
        <v>8367</v>
      </c>
      <c r="L3193" s="277" t="s">
        <v>8367</v>
      </c>
      <c r="M3193" s="279">
        <v>45748</v>
      </c>
      <c r="N3193" s="279">
        <v>45748</v>
      </c>
      <c r="O3193" s="279">
        <v>46113</v>
      </c>
      <c r="P3193" s="277">
        <v>917</v>
      </c>
      <c r="Q3193" s="280">
        <v>10000</v>
      </c>
      <c r="R3193" s="281">
        <v>0.08</v>
      </c>
      <c r="S3193" s="176">
        <v>800</v>
      </c>
      <c r="T3193" s="164">
        <v>733600</v>
      </c>
      <c r="U3193" s="164">
        <v>256760</v>
      </c>
      <c r="V3193" s="164">
        <v>0.35</v>
      </c>
      <c r="W3193" s="164">
        <v>183400</v>
      </c>
      <c r="X3193" s="282">
        <v>0.25</v>
      </c>
      <c r="Y3193" s="164">
        <v>0</v>
      </c>
      <c r="Z3193" s="272">
        <v>0</v>
      </c>
      <c r="AA3193" s="164">
        <v>183400</v>
      </c>
      <c r="AB3193" s="282">
        <v>0.25</v>
      </c>
      <c r="AC3193" s="164">
        <v>293440</v>
      </c>
      <c r="AD3193" s="180">
        <v>0.4</v>
      </c>
      <c r="AE3193" s="176">
        <v>256760</v>
      </c>
      <c r="AF3193" s="284"/>
      <c r="AG3193" s="114" t="e">
        <f>VLOOKUP(H:H,#REF!,2,0)</f>
        <v>#REF!</v>
      </c>
      <c r="AH3193" s="276" t="s">
        <v>99</v>
      </c>
    </row>
    <row r="3194" s="114" customFormat="1" ht="36" spans="1:34">
      <c r="A3194" s="275">
        <v>115</v>
      </c>
      <c r="B3194" s="275" t="s">
        <v>95</v>
      </c>
      <c r="C3194" s="275" t="s">
        <v>8278</v>
      </c>
      <c r="D3194" s="276" t="s">
        <v>99</v>
      </c>
      <c r="E3194" s="277" t="s">
        <v>8289</v>
      </c>
      <c r="F3194" s="277" t="s">
        <v>8289</v>
      </c>
      <c r="G3194" s="276" t="s">
        <v>114</v>
      </c>
      <c r="H3194" s="278" t="s">
        <v>8374</v>
      </c>
      <c r="I3194" s="277" t="s">
        <v>8371</v>
      </c>
      <c r="J3194" s="277" t="s">
        <v>8371</v>
      </c>
      <c r="K3194" s="277" t="s">
        <v>8323</v>
      </c>
      <c r="L3194" s="277" t="s">
        <v>8323</v>
      </c>
      <c r="M3194" s="279">
        <v>45748</v>
      </c>
      <c r="N3194" s="279">
        <v>45748</v>
      </c>
      <c r="O3194" s="279">
        <v>46113</v>
      </c>
      <c r="P3194" s="277">
        <v>499</v>
      </c>
      <c r="Q3194" s="280">
        <v>10000</v>
      </c>
      <c r="R3194" s="281">
        <v>0.08</v>
      </c>
      <c r="S3194" s="176">
        <v>800</v>
      </c>
      <c r="T3194" s="164">
        <v>399200</v>
      </c>
      <c r="U3194" s="164">
        <v>139720</v>
      </c>
      <c r="V3194" s="164">
        <v>0.35</v>
      </c>
      <c r="W3194" s="164">
        <v>99800</v>
      </c>
      <c r="X3194" s="282">
        <v>0.25</v>
      </c>
      <c r="Y3194" s="164">
        <v>0</v>
      </c>
      <c r="Z3194" s="272">
        <v>0</v>
      </c>
      <c r="AA3194" s="164">
        <v>99800</v>
      </c>
      <c r="AB3194" s="282">
        <v>0.25</v>
      </c>
      <c r="AC3194" s="164">
        <v>159680</v>
      </c>
      <c r="AD3194" s="180">
        <v>0.4</v>
      </c>
      <c r="AE3194" s="176">
        <v>139720</v>
      </c>
      <c r="AF3194" s="284"/>
      <c r="AG3194" s="114" t="e">
        <f>VLOOKUP(H:H,#REF!,2,0)</f>
        <v>#REF!</v>
      </c>
      <c r="AH3194" s="276" t="s">
        <v>99</v>
      </c>
    </row>
    <row r="3195" s="114" customFormat="1" ht="36" spans="1:34">
      <c r="A3195" s="275">
        <v>116</v>
      </c>
      <c r="B3195" s="275" t="s">
        <v>95</v>
      </c>
      <c r="C3195" s="275" t="s">
        <v>8278</v>
      </c>
      <c r="D3195" s="276" t="s">
        <v>99</v>
      </c>
      <c r="E3195" s="277" t="s">
        <v>8289</v>
      </c>
      <c r="F3195" s="277" t="s">
        <v>8289</v>
      </c>
      <c r="G3195" s="276" t="s">
        <v>114</v>
      </c>
      <c r="H3195" s="278" t="s">
        <v>8375</v>
      </c>
      <c r="I3195" s="277" t="s">
        <v>8376</v>
      </c>
      <c r="J3195" s="277" t="s">
        <v>8376</v>
      </c>
      <c r="K3195" s="277" t="s">
        <v>8302</v>
      </c>
      <c r="L3195" s="277" t="s">
        <v>8302</v>
      </c>
      <c r="M3195" s="279">
        <v>45790</v>
      </c>
      <c r="N3195" s="279">
        <v>45792</v>
      </c>
      <c r="O3195" s="279">
        <v>46156</v>
      </c>
      <c r="P3195" s="277">
        <v>384</v>
      </c>
      <c r="Q3195" s="280">
        <v>10000</v>
      </c>
      <c r="R3195" s="281">
        <v>0.08</v>
      </c>
      <c r="S3195" s="176">
        <v>800</v>
      </c>
      <c r="T3195" s="164">
        <v>307200</v>
      </c>
      <c r="U3195" s="164">
        <v>107520</v>
      </c>
      <c r="V3195" s="164">
        <v>0.35</v>
      </c>
      <c r="W3195" s="164">
        <v>76800</v>
      </c>
      <c r="X3195" s="282">
        <v>0.25</v>
      </c>
      <c r="Y3195" s="164">
        <v>0</v>
      </c>
      <c r="Z3195" s="272">
        <v>0</v>
      </c>
      <c r="AA3195" s="164">
        <v>76800</v>
      </c>
      <c r="AB3195" s="282">
        <v>0.25</v>
      </c>
      <c r="AC3195" s="164">
        <v>122880</v>
      </c>
      <c r="AD3195" s="180">
        <v>0.4</v>
      </c>
      <c r="AE3195" s="176">
        <v>107520</v>
      </c>
      <c r="AF3195" s="284"/>
      <c r="AG3195" s="114" t="e">
        <f>VLOOKUP(H:H,#REF!,2,0)</f>
        <v>#REF!</v>
      </c>
      <c r="AH3195" s="276" t="s">
        <v>99</v>
      </c>
    </row>
    <row r="3196" s="114" customFormat="1" ht="36" spans="1:34">
      <c r="A3196" s="275">
        <v>117</v>
      </c>
      <c r="B3196" s="275" t="s">
        <v>95</v>
      </c>
      <c r="C3196" s="275" t="s">
        <v>8278</v>
      </c>
      <c r="D3196" s="276" t="s">
        <v>99</v>
      </c>
      <c r="E3196" s="277" t="s">
        <v>8289</v>
      </c>
      <c r="F3196" s="277" t="s">
        <v>8289</v>
      </c>
      <c r="G3196" s="276" t="s">
        <v>114</v>
      </c>
      <c r="H3196" s="278" t="s">
        <v>8377</v>
      </c>
      <c r="I3196" s="277" t="s">
        <v>8361</v>
      </c>
      <c r="J3196" s="277" t="s">
        <v>8361</v>
      </c>
      <c r="K3196" s="277" t="s">
        <v>8302</v>
      </c>
      <c r="L3196" s="277" t="s">
        <v>8302</v>
      </c>
      <c r="M3196" s="279">
        <v>45837</v>
      </c>
      <c r="N3196" s="279">
        <v>45839</v>
      </c>
      <c r="O3196" s="279">
        <v>46204</v>
      </c>
      <c r="P3196" s="277">
        <v>370</v>
      </c>
      <c r="Q3196" s="280">
        <v>10000</v>
      </c>
      <c r="R3196" s="281">
        <v>0.08</v>
      </c>
      <c r="S3196" s="176">
        <v>800</v>
      </c>
      <c r="T3196" s="164">
        <v>296000</v>
      </c>
      <c r="U3196" s="164">
        <v>103600</v>
      </c>
      <c r="V3196" s="164">
        <v>0.35</v>
      </c>
      <c r="W3196" s="164">
        <v>74000</v>
      </c>
      <c r="X3196" s="282">
        <v>0.25</v>
      </c>
      <c r="Y3196" s="164">
        <v>0</v>
      </c>
      <c r="Z3196" s="272">
        <v>0</v>
      </c>
      <c r="AA3196" s="164">
        <v>74000</v>
      </c>
      <c r="AB3196" s="282">
        <v>0.25</v>
      </c>
      <c r="AC3196" s="164">
        <v>118400</v>
      </c>
      <c r="AD3196" s="180">
        <v>0.4</v>
      </c>
      <c r="AE3196" s="176">
        <v>103600</v>
      </c>
      <c r="AF3196" s="284"/>
      <c r="AG3196" s="114" t="e">
        <f>VLOOKUP(H:H,#REF!,2,0)</f>
        <v>#REF!</v>
      </c>
      <c r="AH3196" s="276" t="s">
        <v>99</v>
      </c>
    </row>
    <row r="3197" s="114" customFormat="1" ht="64" customHeight="1" spans="1:34">
      <c r="A3197" s="275">
        <v>118</v>
      </c>
      <c r="B3197" s="275" t="s">
        <v>95</v>
      </c>
      <c r="C3197" s="275" t="s">
        <v>8278</v>
      </c>
      <c r="D3197" s="276" t="s">
        <v>99</v>
      </c>
      <c r="E3197" s="277" t="s">
        <v>8289</v>
      </c>
      <c r="F3197" s="277" t="s">
        <v>8289</v>
      </c>
      <c r="G3197" s="276" t="s">
        <v>114</v>
      </c>
      <c r="H3197" s="278" t="s">
        <v>8378</v>
      </c>
      <c r="I3197" s="277" t="s">
        <v>8379</v>
      </c>
      <c r="J3197" s="277" t="s">
        <v>8379</v>
      </c>
      <c r="K3197" s="277" t="s">
        <v>8294</v>
      </c>
      <c r="L3197" s="277" t="s">
        <v>8294</v>
      </c>
      <c r="M3197" s="279">
        <v>45836</v>
      </c>
      <c r="N3197" s="279">
        <v>45839</v>
      </c>
      <c r="O3197" s="279">
        <v>46204</v>
      </c>
      <c r="P3197" s="277">
        <v>192</v>
      </c>
      <c r="Q3197" s="280">
        <v>10000</v>
      </c>
      <c r="R3197" s="281">
        <v>0.08</v>
      </c>
      <c r="S3197" s="176">
        <v>800</v>
      </c>
      <c r="T3197" s="164">
        <v>153600</v>
      </c>
      <c r="U3197" s="164">
        <v>53760</v>
      </c>
      <c r="V3197" s="164">
        <v>0.35</v>
      </c>
      <c r="W3197" s="164">
        <v>38400</v>
      </c>
      <c r="X3197" s="282">
        <v>0.25</v>
      </c>
      <c r="Y3197" s="164">
        <v>0</v>
      </c>
      <c r="Z3197" s="272">
        <v>0</v>
      </c>
      <c r="AA3197" s="164">
        <v>38400</v>
      </c>
      <c r="AB3197" s="282">
        <v>0.25</v>
      </c>
      <c r="AC3197" s="164">
        <v>61440</v>
      </c>
      <c r="AD3197" s="180">
        <v>0.4</v>
      </c>
      <c r="AE3197" s="176">
        <v>53760</v>
      </c>
      <c r="AF3197" s="284"/>
      <c r="AG3197" s="114" t="e">
        <f>VLOOKUP(H:H,#REF!,2,0)</f>
        <v>#REF!</v>
      </c>
      <c r="AH3197" s="276" t="s">
        <v>99</v>
      </c>
    </row>
    <row r="3198" s="114" customFormat="1" ht="60" spans="1:34">
      <c r="A3198" s="275">
        <v>119</v>
      </c>
      <c r="B3198" s="276" t="s">
        <v>95</v>
      </c>
      <c r="C3198" s="276" t="s">
        <v>8380</v>
      </c>
      <c r="D3198" s="276" t="s">
        <v>100</v>
      </c>
      <c r="E3198" s="277" t="s">
        <v>8381</v>
      </c>
      <c r="F3198" s="277" t="s">
        <v>8381</v>
      </c>
      <c r="G3198" s="276" t="s">
        <v>118</v>
      </c>
      <c r="H3198" s="278" t="s">
        <v>8382</v>
      </c>
      <c r="I3198" s="277" t="s">
        <v>8383</v>
      </c>
      <c r="J3198" s="277" t="s">
        <v>8383</v>
      </c>
      <c r="K3198" s="277" t="s">
        <v>8384</v>
      </c>
      <c r="L3198" s="277" t="s">
        <v>8384</v>
      </c>
      <c r="M3198" s="279">
        <v>46016</v>
      </c>
      <c r="N3198" s="279">
        <v>46017</v>
      </c>
      <c r="O3198" s="279">
        <v>46048</v>
      </c>
      <c r="P3198" s="277">
        <v>1500</v>
      </c>
      <c r="Q3198" s="280">
        <v>1437.6</v>
      </c>
      <c r="R3198" s="281">
        <v>0.05</v>
      </c>
      <c r="S3198" s="176">
        <v>71.88</v>
      </c>
      <c r="T3198" s="164">
        <v>107820</v>
      </c>
      <c r="U3198" s="164">
        <v>32346</v>
      </c>
      <c r="V3198" s="164">
        <v>0.3</v>
      </c>
      <c r="W3198" s="164">
        <v>0</v>
      </c>
      <c r="X3198" s="282">
        <v>0</v>
      </c>
      <c r="Y3198" s="164">
        <v>0</v>
      </c>
      <c r="Z3198" s="272">
        <v>0</v>
      </c>
      <c r="AA3198" s="164">
        <v>0</v>
      </c>
      <c r="AB3198" s="282">
        <v>0</v>
      </c>
      <c r="AC3198" s="164">
        <v>75474</v>
      </c>
      <c r="AD3198" s="180">
        <v>0.7</v>
      </c>
      <c r="AE3198" s="176">
        <v>32346</v>
      </c>
      <c r="AF3198" s="283" t="s">
        <v>8385</v>
      </c>
      <c r="AG3198" s="114" t="e">
        <f>VLOOKUP(H:H,#REF!,2,0)</f>
        <v>#REF!</v>
      </c>
      <c r="AH3198" s="276" t="s">
        <v>100</v>
      </c>
    </row>
    <row r="3199" s="114" customFormat="1" ht="60" spans="1:34">
      <c r="A3199" s="275">
        <v>120</v>
      </c>
      <c r="B3199" s="276" t="s">
        <v>95</v>
      </c>
      <c r="C3199" s="276" t="s">
        <v>8380</v>
      </c>
      <c r="D3199" s="276" t="s">
        <v>100</v>
      </c>
      <c r="E3199" s="277" t="s">
        <v>8381</v>
      </c>
      <c r="F3199" s="277" t="s">
        <v>8381</v>
      </c>
      <c r="G3199" s="276" t="s">
        <v>118</v>
      </c>
      <c r="H3199" s="278" t="s">
        <v>8386</v>
      </c>
      <c r="I3199" s="277" t="s">
        <v>8387</v>
      </c>
      <c r="J3199" s="277" t="s">
        <v>8387</v>
      </c>
      <c r="K3199" s="277" t="s">
        <v>8388</v>
      </c>
      <c r="L3199" s="277" t="s">
        <v>8388</v>
      </c>
      <c r="M3199" s="279">
        <v>46016</v>
      </c>
      <c r="N3199" s="279">
        <v>46017</v>
      </c>
      <c r="O3199" s="279">
        <v>46048</v>
      </c>
      <c r="P3199" s="277">
        <v>4000</v>
      </c>
      <c r="Q3199" s="280">
        <v>1437.6</v>
      </c>
      <c r="R3199" s="281">
        <v>0.05</v>
      </c>
      <c r="S3199" s="176">
        <v>71.88</v>
      </c>
      <c r="T3199" s="164">
        <v>287520</v>
      </c>
      <c r="U3199" s="164">
        <v>86256</v>
      </c>
      <c r="V3199" s="164">
        <v>0.3</v>
      </c>
      <c r="W3199" s="164">
        <v>0</v>
      </c>
      <c r="X3199" s="282">
        <v>0</v>
      </c>
      <c r="Y3199" s="164">
        <v>0</v>
      </c>
      <c r="Z3199" s="272">
        <v>0</v>
      </c>
      <c r="AA3199" s="164">
        <v>0</v>
      </c>
      <c r="AB3199" s="282">
        <v>0</v>
      </c>
      <c r="AC3199" s="164">
        <v>201264</v>
      </c>
      <c r="AD3199" s="180">
        <v>0.7</v>
      </c>
      <c r="AE3199" s="176">
        <v>86256</v>
      </c>
      <c r="AF3199" s="283" t="s">
        <v>8385</v>
      </c>
      <c r="AG3199" s="114" t="e">
        <f>VLOOKUP(H:H,#REF!,2,0)</f>
        <v>#REF!</v>
      </c>
      <c r="AH3199" s="276" t="s">
        <v>100</v>
      </c>
    </row>
    <row r="3200" s="114" customFormat="1" ht="60" spans="1:34">
      <c r="A3200" s="275">
        <v>121</v>
      </c>
      <c r="B3200" s="276" t="s">
        <v>95</v>
      </c>
      <c r="C3200" s="276" t="s">
        <v>8380</v>
      </c>
      <c r="D3200" s="276" t="s">
        <v>100</v>
      </c>
      <c r="E3200" s="277" t="s">
        <v>8381</v>
      </c>
      <c r="F3200" s="277" t="s">
        <v>8381</v>
      </c>
      <c r="G3200" s="276" t="s">
        <v>118</v>
      </c>
      <c r="H3200" s="278" t="s">
        <v>8389</v>
      </c>
      <c r="I3200" s="277" t="s">
        <v>8390</v>
      </c>
      <c r="J3200" s="277" t="s">
        <v>8390</v>
      </c>
      <c r="K3200" s="277" t="s">
        <v>8384</v>
      </c>
      <c r="L3200" s="277" t="s">
        <v>8384</v>
      </c>
      <c r="M3200" s="279">
        <v>46016</v>
      </c>
      <c r="N3200" s="279">
        <v>46017</v>
      </c>
      <c r="O3200" s="279">
        <v>46048</v>
      </c>
      <c r="P3200" s="277">
        <v>6000</v>
      </c>
      <c r="Q3200" s="280">
        <v>1437.6</v>
      </c>
      <c r="R3200" s="281">
        <v>0.05</v>
      </c>
      <c r="S3200" s="176">
        <v>71.88</v>
      </c>
      <c r="T3200" s="164">
        <v>431280</v>
      </c>
      <c r="U3200" s="164">
        <v>129384</v>
      </c>
      <c r="V3200" s="164">
        <v>0.3</v>
      </c>
      <c r="W3200" s="164">
        <v>0</v>
      </c>
      <c r="X3200" s="282">
        <v>0</v>
      </c>
      <c r="Y3200" s="164">
        <v>0</v>
      </c>
      <c r="Z3200" s="272">
        <v>0</v>
      </c>
      <c r="AA3200" s="164">
        <v>0</v>
      </c>
      <c r="AB3200" s="282">
        <v>0</v>
      </c>
      <c r="AC3200" s="164">
        <v>301896</v>
      </c>
      <c r="AD3200" s="180">
        <v>0.7</v>
      </c>
      <c r="AE3200" s="176">
        <v>129384</v>
      </c>
      <c r="AF3200" s="283" t="s">
        <v>8385</v>
      </c>
      <c r="AG3200" s="114" t="e">
        <f>VLOOKUP(H:H,#REF!,2,0)</f>
        <v>#REF!</v>
      </c>
      <c r="AH3200" s="276" t="s">
        <v>100</v>
      </c>
    </row>
    <row r="3201" s="114" customFormat="1" ht="60" spans="1:34">
      <c r="A3201" s="275">
        <v>122</v>
      </c>
      <c r="B3201" s="275" t="s">
        <v>95</v>
      </c>
      <c r="C3201" s="275" t="s">
        <v>8249</v>
      </c>
      <c r="D3201" s="276" t="s">
        <v>100</v>
      </c>
      <c r="E3201" s="277" t="s">
        <v>100</v>
      </c>
      <c r="F3201" s="277" t="s">
        <v>2315</v>
      </c>
      <c r="G3201" s="276" t="s">
        <v>115</v>
      </c>
      <c r="H3201" s="278" t="s">
        <v>8391</v>
      </c>
      <c r="I3201" s="277" t="s">
        <v>8392</v>
      </c>
      <c r="J3201" s="277" t="s">
        <v>8392</v>
      </c>
      <c r="K3201" s="277" t="s">
        <v>8393</v>
      </c>
      <c r="L3201" s="277" t="s">
        <v>8393</v>
      </c>
      <c r="M3201" s="279" t="s">
        <v>5481</v>
      </c>
      <c r="N3201" s="279">
        <v>46017</v>
      </c>
      <c r="O3201" s="279">
        <v>46079</v>
      </c>
      <c r="P3201" s="277">
        <v>2800</v>
      </c>
      <c r="Q3201" s="280">
        <v>1380.6</v>
      </c>
      <c r="R3201" s="281">
        <v>0.05</v>
      </c>
      <c r="S3201" s="176">
        <v>69.03</v>
      </c>
      <c r="T3201" s="164">
        <v>193284</v>
      </c>
      <c r="U3201" s="164">
        <v>57985.2</v>
      </c>
      <c r="V3201" s="164">
        <v>0.3</v>
      </c>
      <c r="W3201" s="164">
        <v>0</v>
      </c>
      <c r="X3201" s="282">
        <v>0</v>
      </c>
      <c r="Y3201" s="164">
        <v>0</v>
      </c>
      <c r="Z3201" s="272">
        <v>0</v>
      </c>
      <c r="AA3201" s="164">
        <v>0</v>
      </c>
      <c r="AB3201" s="282">
        <v>0</v>
      </c>
      <c r="AC3201" s="164">
        <v>135298.8</v>
      </c>
      <c r="AD3201" s="180">
        <v>0.7</v>
      </c>
      <c r="AE3201" s="176">
        <v>57985.2</v>
      </c>
      <c r="AF3201" s="283" t="s">
        <v>8385</v>
      </c>
      <c r="AG3201" s="114" t="e">
        <f>VLOOKUP(H:H,#REF!,2,0)</f>
        <v>#REF!</v>
      </c>
      <c r="AH3201" s="276" t="s">
        <v>100</v>
      </c>
    </row>
    <row r="3202" s="114" customFormat="1" ht="60" spans="1:34">
      <c r="A3202" s="275">
        <v>123</v>
      </c>
      <c r="B3202" s="275" t="s">
        <v>95</v>
      </c>
      <c r="C3202" s="275" t="s">
        <v>8249</v>
      </c>
      <c r="D3202" s="276" t="s">
        <v>100</v>
      </c>
      <c r="E3202" s="277" t="s">
        <v>100</v>
      </c>
      <c r="F3202" s="277" t="s">
        <v>2315</v>
      </c>
      <c r="G3202" s="276" t="s">
        <v>115</v>
      </c>
      <c r="H3202" s="278" t="s">
        <v>8394</v>
      </c>
      <c r="I3202" s="277" t="s">
        <v>8395</v>
      </c>
      <c r="J3202" s="277" t="s">
        <v>8395</v>
      </c>
      <c r="K3202" s="277" t="s">
        <v>8396</v>
      </c>
      <c r="L3202" s="277" t="s">
        <v>8396</v>
      </c>
      <c r="M3202" s="279" t="s">
        <v>5481</v>
      </c>
      <c r="N3202" s="279">
        <v>46017</v>
      </c>
      <c r="O3202" s="279">
        <v>46079</v>
      </c>
      <c r="P3202" s="277">
        <v>5100</v>
      </c>
      <c r="Q3202" s="280">
        <v>1380.6</v>
      </c>
      <c r="R3202" s="281">
        <v>0.05</v>
      </c>
      <c r="S3202" s="176">
        <v>69.03</v>
      </c>
      <c r="T3202" s="164">
        <v>352053</v>
      </c>
      <c r="U3202" s="164">
        <v>105615.9</v>
      </c>
      <c r="V3202" s="164">
        <v>0.3</v>
      </c>
      <c r="W3202" s="164">
        <v>0</v>
      </c>
      <c r="X3202" s="282">
        <v>0</v>
      </c>
      <c r="Y3202" s="164">
        <v>0</v>
      </c>
      <c r="Z3202" s="272">
        <v>0</v>
      </c>
      <c r="AA3202" s="164">
        <v>0</v>
      </c>
      <c r="AB3202" s="282">
        <v>0</v>
      </c>
      <c r="AC3202" s="164">
        <v>246437.1</v>
      </c>
      <c r="AD3202" s="180">
        <v>0.7</v>
      </c>
      <c r="AE3202" s="176">
        <v>105615.9</v>
      </c>
      <c r="AF3202" s="283" t="s">
        <v>8385</v>
      </c>
      <c r="AG3202" s="114" t="e">
        <f>VLOOKUP(H:H,#REF!,2,0)</f>
        <v>#REF!</v>
      </c>
      <c r="AH3202" s="276" t="s">
        <v>100</v>
      </c>
    </row>
    <row r="3203" s="114" customFormat="1" ht="60" spans="1:34">
      <c r="A3203" s="275">
        <v>124</v>
      </c>
      <c r="B3203" s="275" t="s">
        <v>95</v>
      </c>
      <c r="C3203" s="275" t="s">
        <v>8249</v>
      </c>
      <c r="D3203" s="276" t="s">
        <v>100</v>
      </c>
      <c r="E3203" s="277" t="s">
        <v>100</v>
      </c>
      <c r="F3203" s="277" t="s">
        <v>2315</v>
      </c>
      <c r="G3203" s="276" t="s">
        <v>115</v>
      </c>
      <c r="H3203" s="278" t="s">
        <v>8397</v>
      </c>
      <c r="I3203" s="277" t="s">
        <v>8398</v>
      </c>
      <c r="J3203" s="277" t="s">
        <v>8398</v>
      </c>
      <c r="K3203" s="277" t="s">
        <v>8399</v>
      </c>
      <c r="L3203" s="277" t="s">
        <v>8399</v>
      </c>
      <c r="M3203" s="279" t="s">
        <v>5471</v>
      </c>
      <c r="N3203" s="279">
        <v>46017</v>
      </c>
      <c r="O3203" s="279">
        <v>46079</v>
      </c>
      <c r="P3203" s="277">
        <v>2100</v>
      </c>
      <c r="Q3203" s="280">
        <v>1380.6</v>
      </c>
      <c r="R3203" s="281">
        <v>0.05</v>
      </c>
      <c r="S3203" s="176">
        <v>69.03</v>
      </c>
      <c r="T3203" s="164">
        <v>144963</v>
      </c>
      <c r="U3203" s="164">
        <v>43488.9</v>
      </c>
      <c r="V3203" s="164">
        <v>0.3</v>
      </c>
      <c r="W3203" s="164">
        <v>0</v>
      </c>
      <c r="X3203" s="282">
        <v>0</v>
      </c>
      <c r="Y3203" s="164">
        <v>0</v>
      </c>
      <c r="Z3203" s="272">
        <v>0</v>
      </c>
      <c r="AA3203" s="164">
        <v>0</v>
      </c>
      <c r="AB3203" s="282">
        <v>0</v>
      </c>
      <c r="AC3203" s="164">
        <v>101474.1</v>
      </c>
      <c r="AD3203" s="180">
        <v>0.7</v>
      </c>
      <c r="AE3203" s="176">
        <v>43488.9</v>
      </c>
      <c r="AF3203" s="283" t="s">
        <v>8385</v>
      </c>
      <c r="AG3203" s="114" t="e">
        <f>VLOOKUP(H:H,#REF!,2,0)</f>
        <v>#REF!</v>
      </c>
      <c r="AH3203" s="276" t="s">
        <v>100</v>
      </c>
    </row>
  </sheetData>
  <autoFilter ref="A2:AK3203"/>
  <mergeCells count="28">
    <mergeCell ref="U1:V1"/>
    <mergeCell ref="W1:X1"/>
    <mergeCell ref="Y1:Z1"/>
    <mergeCell ref="AA1:AB1"/>
    <mergeCell ref="AC1:AD1"/>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 ref="P1:P2"/>
    <mergeCell ref="Q1:Q2"/>
    <mergeCell ref="R1:R2"/>
    <mergeCell ref="S1:S2"/>
    <mergeCell ref="T1:T2"/>
    <mergeCell ref="AE1:AE2"/>
    <mergeCell ref="AF1:AF3"/>
    <mergeCell ref="AH1:AH2"/>
  </mergeCells>
  <pageMargins left="0.699305555555556" right="0.699305555555556" top="0.75" bottom="0.75"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T156"/>
  <sheetViews>
    <sheetView topLeftCell="A10" workbookViewId="0">
      <selection activeCell="K11" sqref="K11"/>
    </sheetView>
  </sheetViews>
  <sheetFormatPr defaultColWidth="9" defaultRowHeight="12.75"/>
  <cols>
    <col min="1" max="1" width="7.725" style="1" customWidth="1"/>
    <col min="2" max="2" width="15.2666666666667" style="6" customWidth="1"/>
    <col min="3" max="3" width="11.2666666666667" style="7" customWidth="1"/>
    <col min="4" max="4" width="20.0916666666667" style="7" customWidth="1"/>
    <col min="5" max="5" width="11.3666666666667" style="7" customWidth="1"/>
    <col min="6" max="6" width="14.6333333333333" style="101" customWidth="1"/>
    <col min="7" max="7" width="9.09166666666667" style="7" customWidth="1"/>
    <col min="8" max="8" width="9.45" style="7" customWidth="1"/>
    <col min="9" max="9" width="17.2666666666667" style="101" customWidth="1"/>
    <col min="10" max="10" width="16.8166666666667" style="101" customWidth="1"/>
    <col min="11" max="11" width="9.09166666666667" style="10" customWidth="1"/>
    <col min="12" max="12" width="16.2666666666667" style="101" customWidth="1"/>
    <col min="13" max="13" width="9.63333333333333" style="10" customWidth="1"/>
    <col min="14" max="14" width="16.8166666666667" style="101" customWidth="1"/>
    <col min="15" max="15" width="10.2666666666667" style="10" customWidth="1"/>
    <col min="16" max="16" width="9.09166666666667" style="7" customWidth="1"/>
    <col min="17" max="17" width="9" style="7" customWidth="1"/>
    <col min="18" max="18" width="9.54166666666667" style="7" customWidth="1"/>
    <col min="19" max="19" width="10.3666666666667" style="7" customWidth="1"/>
    <col min="20" max="20" width="11.3666666666667" style="7" customWidth="1"/>
    <col min="21" max="16384" width="9" style="7"/>
  </cols>
  <sheetData>
    <row r="1" ht="42" customHeight="1" spans="1:15">
      <c r="A1" s="11" t="s">
        <v>0</v>
      </c>
      <c r="B1" s="11"/>
      <c r="C1" s="11"/>
      <c r="D1" s="11"/>
      <c r="E1" s="11"/>
      <c r="F1" s="102"/>
      <c r="G1" s="11"/>
      <c r="H1" s="11"/>
      <c r="I1" s="102"/>
      <c r="J1" s="102"/>
      <c r="K1" s="11"/>
      <c r="L1" s="102"/>
      <c r="M1" s="11"/>
      <c r="N1" s="102"/>
      <c r="O1" s="11"/>
    </row>
    <row r="2" s="1" customFormat="1" ht="40" customHeight="1" spans="1:15">
      <c r="A2" s="12" t="s">
        <v>1</v>
      </c>
      <c r="B2" s="13" t="s">
        <v>2</v>
      </c>
      <c r="C2" s="12" t="s">
        <v>3</v>
      </c>
      <c r="D2" s="13" t="s">
        <v>4</v>
      </c>
      <c r="E2" s="13" t="s">
        <v>5</v>
      </c>
      <c r="F2" s="103" t="s">
        <v>6</v>
      </c>
      <c r="G2" s="15" t="s">
        <v>7</v>
      </c>
      <c r="H2" s="16" t="s">
        <v>8</v>
      </c>
      <c r="I2" s="104" t="s">
        <v>9</v>
      </c>
      <c r="J2" s="16" t="s">
        <v>10</v>
      </c>
      <c r="K2" s="55"/>
      <c r="L2" s="16" t="s">
        <v>11</v>
      </c>
      <c r="M2" s="55"/>
      <c r="N2" s="16" t="s">
        <v>12</v>
      </c>
      <c r="O2" s="55"/>
    </row>
    <row r="3" s="1" customFormat="1" ht="40" customHeight="1" spans="1:15">
      <c r="A3" s="12"/>
      <c r="B3" s="13"/>
      <c r="C3" s="12"/>
      <c r="D3" s="13"/>
      <c r="E3" s="13"/>
      <c r="F3" s="104"/>
      <c r="G3" s="15"/>
      <c r="H3" s="16"/>
      <c r="I3" s="104"/>
      <c r="J3" s="104" t="s">
        <v>13</v>
      </c>
      <c r="K3" s="56" t="s">
        <v>14</v>
      </c>
      <c r="L3" s="104" t="s">
        <v>13</v>
      </c>
      <c r="M3" s="56" t="s">
        <v>14</v>
      </c>
      <c r="N3" s="104" t="s">
        <v>13</v>
      </c>
      <c r="O3" s="56" t="s">
        <v>14</v>
      </c>
    </row>
    <row r="4" s="2" customFormat="1" ht="28" customHeight="1" spans="1:17">
      <c r="A4" s="17"/>
      <c r="B4" s="18"/>
      <c r="C4" s="17"/>
      <c r="D4" s="18" t="s">
        <v>15</v>
      </c>
      <c r="E4" s="18"/>
      <c r="F4" s="105"/>
      <c r="G4" s="20"/>
      <c r="H4" s="21"/>
      <c r="I4" s="105">
        <f>I5+I42+I57+I61+I68+I71+I75+I77+I80+I104+I115+I118+I125+I134+I140+I143+I148+I54</f>
        <v>451953318.41</v>
      </c>
      <c r="J4" s="105">
        <f>J5+J42+J57+J61+J68+J71+J75+J77+J80+J104+J115+J118+J125+J134+J140+J143+J148+J54</f>
        <v>83937639.76</v>
      </c>
      <c r="K4" s="57"/>
      <c r="L4" s="105">
        <f>L5+L42+L57+L61+L68+L71+L75+L77+L80+L104+L115+L118+L125+L134+L140+L143+L148+L54</f>
        <v>183381027.33</v>
      </c>
      <c r="M4" s="57"/>
      <c r="N4" s="105">
        <f>N5+N42+N57+N61+N68+N71+N75+N77+N80+N104+N115+N118+N125+N134+N140+N143+N148+N54</f>
        <v>184634651.32</v>
      </c>
      <c r="O4" s="57"/>
      <c r="P4" s="1">
        <f t="shared" ref="P4:P15" si="0">I4-J4-L4-N4</f>
        <v>0</v>
      </c>
      <c r="Q4" s="63">
        <f t="shared" ref="Q4:Q15" si="1">I4-J4-L4-N4</f>
        <v>0</v>
      </c>
    </row>
    <row r="5" s="2" customFormat="1" ht="28" customHeight="1" spans="1:17">
      <c r="A5" s="17" t="s">
        <v>16</v>
      </c>
      <c r="B5" s="18"/>
      <c r="C5" s="17"/>
      <c r="D5" s="18" t="s">
        <v>17</v>
      </c>
      <c r="E5" s="18"/>
      <c r="F5" s="105">
        <f t="shared" ref="F5:J5" si="2">F6+F16+F19</f>
        <v>3313.565852</v>
      </c>
      <c r="G5" s="20"/>
      <c r="H5" s="21"/>
      <c r="I5" s="105">
        <f t="shared" si="2"/>
        <v>47091963.98</v>
      </c>
      <c r="J5" s="105">
        <f t="shared" si="2"/>
        <v>4709196.35</v>
      </c>
      <c r="K5" s="57"/>
      <c r="L5" s="105">
        <f>L6+L16+L19</f>
        <v>19007897.3</v>
      </c>
      <c r="M5" s="57"/>
      <c r="N5" s="105">
        <f>N6+N16+N19</f>
        <v>23374870.33</v>
      </c>
      <c r="O5" s="57"/>
      <c r="P5" s="1">
        <f t="shared" si="0"/>
        <v>0</v>
      </c>
      <c r="Q5" s="63">
        <f t="shared" si="1"/>
        <v>0</v>
      </c>
    </row>
    <row r="6" s="2" customFormat="1" ht="28" customHeight="1" spans="1:17">
      <c r="A6" s="17" t="s">
        <v>16</v>
      </c>
      <c r="B6" s="18"/>
      <c r="C6" s="17"/>
      <c r="D6" s="67" t="s">
        <v>8400</v>
      </c>
      <c r="E6" s="18"/>
      <c r="F6" s="105">
        <f>F7+F11</f>
        <v>3311.7809</v>
      </c>
      <c r="G6" s="20"/>
      <c r="H6" s="21"/>
      <c r="I6" s="105">
        <f>I7+I11</f>
        <v>1051615.03</v>
      </c>
      <c r="J6" s="105">
        <f>J7+J11</f>
        <v>105161.48</v>
      </c>
      <c r="K6" s="57"/>
      <c r="L6" s="105">
        <f>L7+L11</f>
        <v>525807.55</v>
      </c>
      <c r="M6" s="57"/>
      <c r="N6" s="105">
        <f>N7+N11</f>
        <v>420646</v>
      </c>
      <c r="O6" s="57"/>
      <c r="P6" s="1">
        <f t="shared" si="0"/>
        <v>0</v>
      </c>
      <c r="Q6" s="63">
        <f t="shared" si="1"/>
        <v>0</v>
      </c>
    </row>
    <row r="7" s="2" customFormat="1" ht="28" customHeight="1" spans="1:17">
      <c r="A7" s="17" t="s">
        <v>16</v>
      </c>
      <c r="B7" s="18"/>
      <c r="C7" s="17"/>
      <c r="D7" s="17" t="s">
        <v>8401</v>
      </c>
      <c r="E7" s="18"/>
      <c r="F7" s="105">
        <f>SUM(F8:F10)</f>
        <v>231.5157</v>
      </c>
      <c r="G7" s="20"/>
      <c r="H7" s="21"/>
      <c r="I7" s="105">
        <f>SUM(I8:I10)</f>
        <v>163748.52</v>
      </c>
      <c r="J7" s="105">
        <f>SUM(J8:J10)</f>
        <v>16374.86</v>
      </c>
      <c r="K7" s="57"/>
      <c r="L7" s="105">
        <f>SUM(L8:L10)</f>
        <v>81874.26</v>
      </c>
      <c r="M7" s="57"/>
      <c r="N7" s="105">
        <f>SUM(N8:N10)</f>
        <v>65499.4</v>
      </c>
      <c r="O7" s="57"/>
      <c r="P7" s="1">
        <f t="shared" si="0"/>
        <v>0</v>
      </c>
      <c r="Q7" s="63">
        <f t="shared" si="1"/>
        <v>0</v>
      </c>
    </row>
    <row r="8" s="1" customFormat="1" ht="28" customHeight="1" spans="1:20">
      <c r="A8" s="12" t="s">
        <v>16</v>
      </c>
      <c r="B8" s="13" t="s">
        <v>8402</v>
      </c>
      <c r="C8" s="12" t="s">
        <v>24</v>
      </c>
      <c r="D8" s="12" t="s">
        <v>254</v>
      </c>
      <c r="E8" s="13"/>
      <c r="F8" s="106">
        <v>86.71</v>
      </c>
      <c r="G8" s="25">
        <v>0.05</v>
      </c>
      <c r="H8" s="68">
        <v>0.0625</v>
      </c>
      <c r="I8" s="106">
        <v>54193.76</v>
      </c>
      <c r="J8" s="106">
        <v>5419.39</v>
      </c>
      <c r="K8" s="58">
        <v>0.100000258332325</v>
      </c>
      <c r="L8" s="106">
        <v>27096.87</v>
      </c>
      <c r="M8" s="58">
        <v>0.499999815476911</v>
      </c>
      <c r="N8" s="106">
        <v>21677.5</v>
      </c>
      <c r="O8" s="58">
        <v>0.399999926190764</v>
      </c>
      <c r="P8" s="1">
        <f t="shared" si="0"/>
        <v>0</v>
      </c>
      <c r="Q8" s="63">
        <f t="shared" si="1"/>
        <v>0</v>
      </c>
      <c r="R8" s="89"/>
      <c r="S8" s="89"/>
      <c r="T8" s="89"/>
    </row>
    <row r="9" s="1" customFormat="1" ht="28" customHeight="1" spans="1:20">
      <c r="A9" s="12" t="s">
        <v>16</v>
      </c>
      <c r="B9" s="13" t="s">
        <v>8402</v>
      </c>
      <c r="C9" s="12" t="s">
        <v>24</v>
      </c>
      <c r="D9" s="15" t="s">
        <v>358</v>
      </c>
      <c r="E9" s="27"/>
      <c r="F9" s="106">
        <v>137.2019</v>
      </c>
      <c r="G9" s="25">
        <v>0.05</v>
      </c>
      <c r="H9" s="68">
        <v>0.075</v>
      </c>
      <c r="I9" s="106">
        <v>102901.43</v>
      </c>
      <c r="J9" s="106">
        <v>10290.14</v>
      </c>
      <c r="K9" s="58">
        <v>0.0999999708458862</v>
      </c>
      <c r="L9" s="106">
        <v>51450.72</v>
      </c>
      <c r="M9" s="58">
        <v>0.50000004859019</v>
      </c>
      <c r="N9" s="106">
        <v>41160.57</v>
      </c>
      <c r="O9" s="58">
        <v>0.399999980563924</v>
      </c>
      <c r="P9" s="1">
        <f t="shared" si="0"/>
        <v>0</v>
      </c>
      <c r="Q9" s="63">
        <f t="shared" si="1"/>
        <v>0</v>
      </c>
      <c r="R9" s="89"/>
      <c r="S9" s="89"/>
      <c r="T9" s="89"/>
    </row>
    <row r="10" s="1" customFormat="1" ht="28" customHeight="1" spans="1:20">
      <c r="A10" s="12" t="s">
        <v>16</v>
      </c>
      <c r="B10" s="13" t="s">
        <v>8402</v>
      </c>
      <c r="C10" s="12" t="s">
        <v>24</v>
      </c>
      <c r="D10" s="15" t="s">
        <v>294</v>
      </c>
      <c r="E10" s="27"/>
      <c r="F10" s="106">
        <v>7.6038</v>
      </c>
      <c r="G10" s="25">
        <v>0.05</v>
      </c>
      <c r="H10" s="68">
        <v>0.0875</v>
      </c>
      <c r="I10" s="106">
        <v>6653.33</v>
      </c>
      <c r="J10" s="106">
        <v>665.33</v>
      </c>
      <c r="K10" s="58">
        <v>0.0999995490979705</v>
      </c>
      <c r="L10" s="106">
        <v>3326.67</v>
      </c>
      <c r="M10" s="58">
        <v>0.500000751503383</v>
      </c>
      <c r="N10" s="106">
        <v>2661.33</v>
      </c>
      <c r="O10" s="58">
        <v>0.399999699398647</v>
      </c>
      <c r="P10" s="1">
        <f t="shared" si="0"/>
        <v>0</v>
      </c>
      <c r="Q10" s="63">
        <f t="shared" si="1"/>
        <v>0</v>
      </c>
      <c r="R10" s="89"/>
      <c r="S10" s="89"/>
      <c r="T10" s="89"/>
    </row>
    <row r="11" s="2" customFormat="1" ht="28" customHeight="1" spans="1:17">
      <c r="A11" s="17" t="s">
        <v>16</v>
      </c>
      <c r="B11" s="18"/>
      <c r="C11" s="17"/>
      <c r="D11" s="67" t="s">
        <v>8403</v>
      </c>
      <c r="E11" s="69"/>
      <c r="F11" s="105">
        <f>SUM(F12:F15)</f>
        <v>3080.2652</v>
      </c>
      <c r="G11" s="20"/>
      <c r="H11" s="70"/>
      <c r="I11" s="105">
        <f>SUM(I12:I15)</f>
        <v>887866.51</v>
      </c>
      <c r="J11" s="105">
        <f>SUM(J12:J15)</f>
        <v>88786.62</v>
      </c>
      <c r="K11" s="57"/>
      <c r="L11" s="105">
        <f>SUM(L12:L15)</f>
        <v>443933.29</v>
      </c>
      <c r="M11" s="57"/>
      <c r="N11" s="105">
        <f>SUM(N12:N15)</f>
        <v>355146.6</v>
      </c>
      <c r="O11" s="57"/>
      <c r="P11" s="1">
        <f t="shared" si="0"/>
        <v>0</v>
      </c>
      <c r="Q11" s="63">
        <f t="shared" si="1"/>
        <v>0</v>
      </c>
    </row>
    <row r="12" s="1" customFormat="1" ht="28" customHeight="1" spans="1:20">
      <c r="A12" s="12" t="s">
        <v>16</v>
      </c>
      <c r="B12" s="13" t="s">
        <v>8402</v>
      </c>
      <c r="C12" s="12" t="s">
        <v>24</v>
      </c>
      <c r="D12" s="15" t="s">
        <v>248</v>
      </c>
      <c r="E12" s="27"/>
      <c r="F12" s="106">
        <v>1557.0541</v>
      </c>
      <c r="G12" s="25">
        <v>0.025</v>
      </c>
      <c r="H12" s="71">
        <v>0.025</v>
      </c>
      <c r="I12" s="106">
        <v>389263.53</v>
      </c>
      <c r="J12" s="106">
        <v>38926.35</v>
      </c>
      <c r="K12" s="58">
        <v>0.0999999922931388</v>
      </c>
      <c r="L12" s="106">
        <v>194631.77</v>
      </c>
      <c r="M12" s="58">
        <v>0.500000012844769</v>
      </c>
      <c r="N12" s="106">
        <v>155705.41</v>
      </c>
      <c r="O12" s="58">
        <v>0.399999994862093</v>
      </c>
      <c r="P12" s="1">
        <f t="shared" si="0"/>
        <v>0</v>
      </c>
      <c r="Q12" s="63">
        <f t="shared" si="1"/>
        <v>0</v>
      </c>
      <c r="R12" s="89"/>
      <c r="S12" s="89"/>
      <c r="T12" s="89"/>
    </row>
    <row r="13" s="1" customFormat="1" ht="28" customHeight="1" spans="1:20">
      <c r="A13" s="12" t="s">
        <v>16</v>
      </c>
      <c r="B13" s="13" t="s">
        <v>8402</v>
      </c>
      <c r="C13" s="12" t="s">
        <v>24</v>
      </c>
      <c r="D13" s="15" t="s">
        <v>254</v>
      </c>
      <c r="E13" s="27"/>
      <c r="F13" s="106">
        <v>1210.1934</v>
      </c>
      <c r="G13" s="25">
        <v>0.025</v>
      </c>
      <c r="H13" s="71">
        <v>0.03125</v>
      </c>
      <c r="I13" s="106">
        <v>378185.43</v>
      </c>
      <c r="J13" s="106">
        <v>37818.53</v>
      </c>
      <c r="K13" s="58">
        <v>0.0999999656253283</v>
      </c>
      <c r="L13" s="106">
        <v>189092.72</v>
      </c>
      <c r="M13" s="58">
        <v>0.500000013221028</v>
      </c>
      <c r="N13" s="106">
        <v>151274.18</v>
      </c>
      <c r="O13" s="58">
        <v>0.400000021153644</v>
      </c>
      <c r="P13" s="1">
        <f t="shared" si="0"/>
        <v>0</v>
      </c>
      <c r="Q13" s="63">
        <f t="shared" si="1"/>
        <v>0</v>
      </c>
      <c r="R13" s="89"/>
      <c r="S13" s="89"/>
      <c r="T13" s="89"/>
    </row>
    <row r="14" s="1" customFormat="1" ht="28" customHeight="1" spans="1:20">
      <c r="A14" s="12" t="s">
        <v>16</v>
      </c>
      <c r="B14" s="13" t="s">
        <v>8402</v>
      </c>
      <c r="C14" s="12" t="s">
        <v>24</v>
      </c>
      <c r="D14" s="15" t="s">
        <v>358</v>
      </c>
      <c r="E14" s="27"/>
      <c r="F14" s="106">
        <v>264.4433</v>
      </c>
      <c r="G14" s="25">
        <v>0.025</v>
      </c>
      <c r="H14" s="71">
        <v>0.0375</v>
      </c>
      <c r="I14" s="106">
        <v>99166.25</v>
      </c>
      <c r="J14" s="106">
        <v>9916.62</v>
      </c>
      <c r="K14" s="58">
        <v>0.0999999495796201</v>
      </c>
      <c r="L14" s="106">
        <v>49583.14</v>
      </c>
      <c r="M14" s="58">
        <v>0.50000015126114</v>
      </c>
      <c r="N14" s="106">
        <v>39666.49</v>
      </c>
      <c r="O14" s="58">
        <v>0.39999989915924</v>
      </c>
      <c r="P14" s="1">
        <f t="shared" si="0"/>
        <v>0</v>
      </c>
      <c r="Q14" s="63">
        <f t="shared" si="1"/>
        <v>0</v>
      </c>
      <c r="R14" s="89"/>
      <c r="S14" s="89"/>
      <c r="T14" s="89"/>
    </row>
    <row r="15" s="1" customFormat="1" ht="28" customHeight="1" spans="1:20">
      <c r="A15" s="12" t="s">
        <v>16</v>
      </c>
      <c r="B15" s="13" t="s">
        <v>8402</v>
      </c>
      <c r="C15" s="12" t="s">
        <v>24</v>
      </c>
      <c r="D15" s="15" t="s">
        <v>294</v>
      </c>
      <c r="E15" s="27"/>
      <c r="F15" s="106">
        <v>48.5744</v>
      </c>
      <c r="G15" s="25">
        <v>0.025</v>
      </c>
      <c r="H15" s="71">
        <v>0.04375</v>
      </c>
      <c r="I15" s="106">
        <v>21251.3</v>
      </c>
      <c r="J15" s="106">
        <v>2125.12</v>
      </c>
      <c r="K15" s="58">
        <v>0.0999995294405519</v>
      </c>
      <c r="L15" s="106">
        <v>10625.66</v>
      </c>
      <c r="M15" s="58">
        <v>0.500000470559448</v>
      </c>
      <c r="N15" s="106">
        <v>8500.52</v>
      </c>
      <c r="O15" s="58">
        <v>0.4</v>
      </c>
      <c r="P15" s="1">
        <f t="shared" si="0"/>
        <v>0</v>
      </c>
      <c r="Q15" s="63">
        <f t="shared" si="1"/>
        <v>0</v>
      </c>
      <c r="R15" s="89"/>
      <c r="S15" s="89"/>
      <c r="T15" s="89"/>
    </row>
    <row r="16" s="2" customFormat="1" ht="28" customHeight="1" spans="1:17">
      <c r="A16" s="17" t="s">
        <v>16</v>
      </c>
      <c r="B16" s="18"/>
      <c r="C16" s="17"/>
      <c r="D16" s="67" t="s">
        <v>8404</v>
      </c>
      <c r="E16" s="69"/>
      <c r="F16" s="105">
        <f>F17+F18</f>
        <v>0.094044</v>
      </c>
      <c r="G16" s="20"/>
      <c r="H16" s="21"/>
      <c r="I16" s="105">
        <f>I17+I18</f>
        <v>659502</v>
      </c>
      <c r="J16" s="105">
        <f>J17+J18</f>
        <v>65950.2</v>
      </c>
      <c r="K16" s="57"/>
      <c r="L16" s="105">
        <f>L17+L18</f>
        <v>329751</v>
      </c>
      <c r="M16" s="57"/>
      <c r="N16" s="105">
        <f>N17+N18</f>
        <v>263800.8</v>
      </c>
      <c r="O16" s="57"/>
      <c r="P16" s="1">
        <f t="shared" ref="P16:P41" si="3">I16-J16-L16-N16</f>
        <v>0</v>
      </c>
      <c r="Q16" s="63">
        <f t="shared" ref="Q16:Q41" si="4">I16-J16-L16-N16</f>
        <v>0</v>
      </c>
    </row>
    <row r="17" s="1" customFormat="1" ht="28" customHeight="1" spans="1:20">
      <c r="A17" s="12" t="s">
        <v>16</v>
      </c>
      <c r="B17" s="13" t="s">
        <v>8405</v>
      </c>
      <c r="C17" s="12" t="s">
        <v>24</v>
      </c>
      <c r="D17" s="15" t="s">
        <v>8406</v>
      </c>
      <c r="E17" s="27"/>
      <c r="F17" s="107">
        <v>0.063094</v>
      </c>
      <c r="G17" s="25">
        <v>0.025</v>
      </c>
      <c r="H17" s="26">
        <v>800</v>
      </c>
      <c r="I17" s="106">
        <v>504752</v>
      </c>
      <c r="J17" s="106">
        <v>50475.2</v>
      </c>
      <c r="K17" s="58">
        <v>0.1</v>
      </c>
      <c r="L17" s="106">
        <v>252376</v>
      </c>
      <c r="M17" s="58">
        <v>0.5</v>
      </c>
      <c r="N17" s="106">
        <v>201900.8</v>
      </c>
      <c r="O17" s="58">
        <v>0.4</v>
      </c>
      <c r="P17" s="1">
        <f t="shared" si="3"/>
        <v>0</v>
      </c>
      <c r="Q17" s="63">
        <f t="shared" si="4"/>
        <v>0</v>
      </c>
      <c r="R17" s="89"/>
      <c r="S17" s="89"/>
      <c r="T17" s="89"/>
    </row>
    <row r="18" s="1" customFormat="1" ht="28" customHeight="1" spans="1:20">
      <c r="A18" s="12" t="s">
        <v>16</v>
      </c>
      <c r="B18" s="13" t="s">
        <v>8405</v>
      </c>
      <c r="C18" s="12" t="s">
        <v>24</v>
      </c>
      <c r="D18" s="15" t="s">
        <v>8407</v>
      </c>
      <c r="E18" s="27"/>
      <c r="F18" s="106">
        <v>0.03095</v>
      </c>
      <c r="G18" s="25">
        <v>0.05</v>
      </c>
      <c r="H18" s="26">
        <v>500</v>
      </c>
      <c r="I18" s="106">
        <v>154750</v>
      </c>
      <c r="J18" s="106">
        <v>15475</v>
      </c>
      <c r="K18" s="58">
        <v>0.1</v>
      </c>
      <c r="L18" s="106">
        <v>77375</v>
      </c>
      <c r="M18" s="58">
        <v>0.5</v>
      </c>
      <c r="N18" s="106">
        <v>61900</v>
      </c>
      <c r="O18" s="58">
        <v>0.4</v>
      </c>
      <c r="P18" s="1">
        <f t="shared" si="3"/>
        <v>0</v>
      </c>
      <c r="Q18" s="63">
        <f t="shared" si="4"/>
        <v>0</v>
      </c>
      <c r="R18" s="89"/>
      <c r="S18" s="89"/>
      <c r="T18" s="89"/>
    </row>
    <row r="19" s="2" customFormat="1" ht="28" customHeight="1" spans="1:17">
      <c r="A19" s="17" t="s">
        <v>16</v>
      </c>
      <c r="B19" s="18"/>
      <c r="C19" s="17"/>
      <c r="D19" s="67" t="s">
        <v>8408</v>
      </c>
      <c r="E19" s="69"/>
      <c r="F19" s="108">
        <f>SUM(F20:F41)</f>
        <v>1.690908</v>
      </c>
      <c r="G19" s="73"/>
      <c r="H19" s="74"/>
      <c r="I19" s="108">
        <f>SUM(I20:I41)</f>
        <v>45380846.95</v>
      </c>
      <c r="J19" s="108">
        <f>SUM(J20:J41)</f>
        <v>4538084.67</v>
      </c>
      <c r="K19" s="57"/>
      <c r="L19" s="108">
        <f>SUM(L20:L41)</f>
        <v>18152338.75</v>
      </c>
      <c r="M19" s="57"/>
      <c r="N19" s="108">
        <f>SUM(N20:N41)</f>
        <v>22690423.53</v>
      </c>
      <c r="O19" s="57"/>
      <c r="P19" s="1">
        <f t="shared" si="3"/>
        <v>0</v>
      </c>
      <c r="Q19" s="63">
        <f t="shared" si="4"/>
        <v>0</v>
      </c>
    </row>
    <row r="20" s="1" customFormat="1" ht="28" customHeight="1" spans="1:20">
      <c r="A20" s="12" t="s">
        <v>16</v>
      </c>
      <c r="B20" s="13" t="s">
        <v>8409</v>
      </c>
      <c r="C20" s="12" t="s">
        <v>24</v>
      </c>
      <c r="D20" s="15" t="s">
        <v>8410</v>
      </c>
      <c r="E20" s="27"/>
      <c r="F20" s="107">
        <v>0.00128</v>
      </c>
      <c r="G20" s="75" t="s">
        <v>8411</v>
      </c>
      <c r="H20" s="76" t="s">
        <v>8412</v>
      </c>
      <c r="I20" s="107">
        <v>55296</v>
      </c>
      <c r="J20" s="107">
        <v>5529.6</v>
      </c>
      <c r="K20" s="58">
        <v>0.1</v>
      </c>
      <c r="L20" s="107">
        <v>22118.4</v>
      </c>
      <c r="M20" s="58">
        <v>0.4</v>
      </c>
      <c r="N20" s="107">
        <v>27648</v>
      </c>
      <c r="O20" s="58">
        <v>0.5</v>
      </c>
      <c r="P20" s="1">
        <f t="shared" si="3"/>
        <v>0</v>
      </c>
      <c r="Q20" s="63">
        <f t="shared" si="4"/>
        <v>0</v>
      </c>
      <c r="R20" s="89"/>
      <c r="S20" s="89"/>
      <c r="T20" s="89"/>
    </row>
    <row r="21" s="1" customFormat="1" ht="28" customHeight="1" spans="1:20">
      <c r="A21" s="12" t="s">
        <v>16</v>
      </c>
      <c r="B21" s="13" t="s">
        <v>8409</v>
      </c>
      <c r="C21" s="12" t="s">
        <v>24</v>
      </c>
      <c r="D21" s="15" t="s">
        <v>402</v>
      </c>
      <c r="E21" s="27"/>
      <c r="F21" s="107">
        <v>0.243359</v>
      </c>
      <c r="G21" s="29" t="s">
        <v>8411</v>
      </c>
      <c r="H21" s="76" t="s">
        <v>8412</v>
      </c>
      <c r="I21" s="106">
        <v>2033135.28</v>
      </c>
      <c r="J21" s="106">
        <v>203313.52</v>
      </c>
      <c r="K21" s="58">
        <v>0.0999999960651905</v>
      </c>
      <c r="L21" s="106">
        <v>813254.09</v>
      </c>
      <c r="M21" s="58">
        <v>0.399999989179274</v>
      </c>
      <c r="N21" s="106">
        <v>1016567.67</v>
      </c>
      <c r="O21" s="58">
        <v>0.500000014755536</v>
      </c>
      <c r="P21" s="1">
        <f t="shared" si="3"/>
        <v>0</v>
      </c>
      <c r="Q21" s="63">
        <f t="shared" si="4"/>
        <v>0</v>
      </c>
      <c r="R21" s="89"/>
      <c r="S21" s="89"/>
      <c r="T21" s="89"/>
    </row>
    <row r="22" s="1" customFormat="1" ht="28" customHeight="1" spans="1:20">
      <c r="A22" s="12" t="s">
        <v>16</v>
      </c>
      <c r="B22" s="13" t="s">
        <v>8409</v>
      </c>
      <c r="C22" s="12" t="s">
        <v>24</v>
      </c>
      <c r="D22" s="15" t="s">
        <v>194</v>
      </c>
      <c r="E22" s="27"/>
      <c r="F22" s="107">
        <v>0.244117</v>
      </c>
      <c r="G22" s="29" t="s">
        <v>8411</v>
      </c>
      <c r="H22" s="76" t="s">
        <v>8412</v>
      </c>
      <c r="I22" s="106">
        <v>2936332.95</v>
      </c>
      <c r="J22" s="106">
        <v>293633.3</v>
      </c>
      <c r="K22" s="58">
        <v>0.100000001702804</v>
      </c>
      <c r="L22" s="106">
        <v>1174533.18</v>
      </c>
      <c r="M22" s="58">
        <v>0.4</v>
      </c>
      <c r="N22" s="106">
        <v>1468166.47</v>
      </c>
      <c r="O22" s="58">
        <v>0.499999998297196</v>
      </c>
      <c r="P22" s="1">
        <f t="shared" si="3"/>
        <v>0</v>
      </c>
      <c r="Q22" s="63">
        <f t="shared" si="4"/>
        <v>0</v>
      </c>
      <c r="R22" s="89"/>
      <c r="S22" s="89"/>
      <c r="T22" s="89"/>
    </row>
    <row r="23" s="1" customFormat="1" ht="28" customHeight="1" spans="1:20">
      <c r="A23" s="12" t="s">
        <v>16</v>
      </c>
      <c r="B23" s="13" t="s">
        <v>8409</v>
      </c>
      <c r="C23" s="12" t="s">
        <v>24</v>
      </c>
      <c r="D23" s="15" t="s">
        <v>365</v>
      </c>
      <c r="E23" s="27"/>
      <c r="F23" s="107">
        <v>0.0062</v>
      </c>
      <c r="G23" s="75" t="s">
        <v>8411</v>
      </c>
      <c r="H23" s="76" t="s">
        <v>8412</v>
      </c>
      <c r="I23" s="107">
        <v>323200</v>
      </c>
      <c r="J23" s="107">
        <v>32320</v>
      </c>
      <c r="K23" s="58">
        <v>0.1</v>
      </c>
      <c r="L23" s="107">
        <v>129280</v>
      </c>
      <c r="M23" s="58">
        <v>0.4</v>
      </c>
      <c r="N23" s="107">
        <v>161600</v>
      </c>
      <c r="O23" s="58">
        <v>0.5</v>
      </c>
      <c r="P23" s="1">
        <f t="shared" si="3"/>
        <v>0</v>
      </c>
      <c r="Q23" s="63">
        <f t="shared" si="4"/>
        <v>0</v>
      </c>
      <c r="R23" s="89"/>
      <c r="S23" s="89"/>
      <c r="T23" s="89"/>
    </row>
    <row r="24" s="1" customFormat="1" ht="28" customHeight="1" spans="1:20">
      <c r="A24" s="12" t="s">
        <v>16</v>
      </c>
      <c r="B24" s="13" t="s">
        <v>8409</v>
      </c>
      <c r="C24" s="12" t="s">
        <v>24</v>
      </c>
      <c r="D24" s="15" t="s">
        <v>232</v>
      </c>
      <c r="E24" s="27"/>
      <c r="F24" s="107">
        <v>0.114189</v>
      </c>
      <c r="G24" s="29" t="s">
        <v>8411</v>
      </c>
      <c r="H24" s="76" t="s">
        <v>8412</v>
      </c>
      <c r="I24" s="107">
        <v>2431117.99</v>
      </c>
      <c r="J24" s="107">
        <v>243111.8</v>
      </c>
      <c r="K24" s="58">
        <v>0.100000000411333</v>
      </c>
      <c r="L24" s="107">
        <v>972447.19</v>
      </c>
      <c r="M24" s="58">
        <v>0.399999997532</v>
      </c>
      <c r="N24" s="107">
        <v>1215559</v>
      </c>
      <c r="O24" s="58">
        <v>0.500000002056667</v>
      </c>
      <c r="P24" s="1">
        <f t="shared" si="3"/>
        <v>0</v>
      </c>
      <c r="Q24" s="63">
        <f t="shared" si="4"/>
        <v>0</v>
      </c>
      <c r="R24" s="89"/>
      <c r="S24" s="89"/>
      <c r="T24" s="89"/>
    </row>
    <row r="25" s="1" customFormat="1" ht="28" customHeight="1" spans="1:20">
      <c r="A25" s="12" t="s">
        <v>16</v>
      </c>
      <c r="B25" s="13" t="s">
        <v>8409</v>
      </c>
      <c r="C25" s="12" t="s">
        <v>24</v>
      </c>
      <c r="D25" s="15" t="s">
        <v>214</v>
      </c>
      <c r="E25" s="27"/>
      <c r="F25" s="106">
        <v>0.0101</v>
      </c>
      <c r="G25" s="25" t="s">
        <v>8411</v>
      </c>
      <c r="H25" s="76" t="s">
        <v>8412</v>
      </c>
      <c r="I25" s="106">
        <v>168710.4</v>
      </c>
      <c r="J25" s="106">
        <v>16871.04</v>
      </c>
      <c r="K25" s="58">
        <v>0.1</v>
      </c>
      <c r="L25" s="106">
        <v>67484.16</v>
      </c>
      <c r="M25" s="58">
        <v>0.4</v>
      </c>
      <c r="N25" s="106">
        <v>84355.2</v>
      </c>
      <c r="O25" s="58">
        <v>0.5</v>
      </c>
      <c r="P25" s="1">
        <f t="shared" si="3"/>
        <v>0</v>
      </c>
      <c r="Q25" s="63">
        <f t="shared" si="4"/>
        <v>0</v>
      </c>
      <c r="R25" s="89"/>
      <c r="S25" s="89"/>
      <c r="T25" s="89"/>
    </row>
    <row r="26" s="1" customFormat="1" ht="28" customHeight="1" spans="1:20">
      <c r="A26" s="12" t="s">
        <v>16</v>
      </c>
      <c r="B26" s="13" t="s">
        <v>8409</v>
      </c>
      <c r="C26" s="12" t="s">
        <v>24</v>
      </c>
      <c r="D26" s="15" t="s">
        <v>199</v>
      </c>
      <c r="E26" s="27"/>
      <c r="F26" s="106">
        <v>0.117103</v>
      </c>
      <c r="G26" s="25" t="s">
        <v>8411</v>
      </c>
      <c r="H26" s="76" t="s">
        <v>8412</v>
      </c>
      <c r="I26" s="106">
        <v>2581825.63</v>
      </c>
      <c r="J26" s="106">
        <v>258182.56</v>
      </c>
      <c r="K26" s="58">
        <v>0.0999999988380315</v>
      </c>
      <c r="L26" s="106">
        <v>1032730.25</v>
      </c>
      <c r="M26" s="58">
        <v>0.399999999225354</v>
      </c>
      <c r="N26" s="106">
        <v>1290912.82</v>
      </c>
      <c r="O26" s="58">
        <v>0.500000001936614</v>
      </c>
      <c r="P26" s="1">
        <f t="shared" si="3"/>
        <v>0</v>
      </c>
      <c r="Q26" s="63">
        <f t="shared" si="4"/>
        <v>0</v>
      </c>
      <c r="R26" s="89"/>
      <c r="S26" s="89"/>
      <c r="T26" s="89"/>
    </row>
    <row r="27" s="1" customFormat="1" ht="28" customHeight="1" spans="1:20">
      <c r="A27" s="12" t="s">
        <v>16</v>
      </c>
      <c r="B27" s="13" t="s">
        <v>8409</v>
      </c>
      <c r="C27" s="12" t="s">
        <v>24</v>
      </c>
      <c r="D27" s="15" t="s">
        <v>1015</v>
      </c>
      <c r="E27" s="27"/>
      <c r="F27" s="107">
        <v>0.128</v>
      </c>
      <c r="G27" s="25" t="s">
        <v>8411</v>
      </c>
      <c r="H27" s="76" t="s">
        <v>8412</v>
      </c>
      <c r="I27" s="106">
        <v>627434.18</v>
      </c>
      <c r="J27" s="106">
        <v>62743.4</v>
      </c>
      <c r="K27" s="58">
        <v>0.0999999713117318</v>
      </c>
      <c r="L27" s="106">
        <v>250973.68</v>
      </c>
      <c r="M27" s="58">
        <v>0.400000012750341</v>
      </c>
      <c r="N27" s="106">
        <v>313717.1</v>
      </c>
      <c r="O27" s="58">
        <v>0.500000015937927</v>
      </c>
      <c r="P27" s="1">
        <f t="shared" si="3"/>
        <v>0</v>
      </c>
      <c r="Q27" s="63">
        <f t="shared" si="4"/>
        <v>0</v>
      </c>
      <c r="R27" s="89"/>
      <c r="S27" s="89"/>
      <c r="T27" s="89"/>
    </row>
    <row r="28" s="1" customFormat="1" ht="28" customHeight="1" spans="1:20">
      <c r="A28" s="12" t="s">
        <v>16</v>
      </c>
      <c r="B28" s="13" t="s">
        <v>8409</v>
      </c>
      <c r="C28" s="12" t="s">
        <v>24</v>
      </c>
      <c r="D28" s="15" t="s">
        <v>1388</v>
      </c>
      <c r="E28" s="27"/>
      <c r="F28" s="106">
        <v>0.01756</v>
      </c>
      <c r="G28" s="25" t="s">
        <v>8411</v>
      </c>
      <c r="H28" s="76" t="s">
        <v>8412</v>
      </c>
      <c r="I28" s="106">
        <v>108380.16</v>
      </c>
      <c r="J28" s="106">
        <v>10838.02</v>
      </c>
      <c r="K28" s="58">
        <v>0.100000036907124</v>
      </c>
      <c r="L28" s="106">
        <v>43352.06</v>
      </c>
      <c r="M28" s="58">
        <v>0.399999963092876</v>
      </c>
      <c r="N28" s="106">
        <v>54190.08</v>
      </c>
      <c r="O28" s="58">
        <v>0.5</v>
      </c>
      <c r="P28" s="1">
        <f t="shared" si="3"/>
        <v>0</v>
      </c>
      <c r="Q28" s="63">
        <f t="shared" si="4"/>
        <v>0</v>
      </c>
      <c r="R28" s="89"/>
      <c r="S28" s="89"/>
      <c r="T28" s="89"/>
    </row>
    <row r="29" s="1" customFormat="1" ht="28" customHeight="1" spans="1:20">
      <c r="A29" s="12" t="s">
        <v>16</v>
      </c>
      <c r="B29" s="13" t="s">
        <v>8409</v>
      </c>
      <c r="C29" s="12" t="s">
        <v>24</v>
      </c>
      <c r="D29" s="15" t="s">
        <v>242</v>
      </c>
      <c r="E29" s="27"/>
      <c r="F29" s="106">
        <v>0.082095</v>
      </c>
      <c r="G29" s="25" t="s">
        <v>8411</v>
      </c>
      <c r="H29" s="76" t="s">
        <v>8412</v>
      </c>
      <c r="I29" s="106">
        <v>4090325.52</v>
      </c>
      <c r="J29" s="106">
        <v>409032.55</v>
      </c>
      <c r="K29" s="58">
        <v>0.0999999995110414</v>
      </c>
      <c r="L29" s="106">
        <v>1636130.21</v>
      </c>
      <c r="M29" s="58">
        <v>0.400000000488959</v>
      </c>
      <c r="N29" s="106">
        <v>2045162.76</v>
      </c>
      <c r="O29" s="58">
        <v>0.5</v>
      </c>
      <c r="P29" s="1">
        <f t="shared" si="3"/>
        <v>0</v>
      </c>
      <c r="Q29" s="63">
        <f t="shared" si="4"/>
        <v>0</v>
      </c>
      <c r="R29" s="89"/>
      <c r="S29" s="89"/>
      <c r="T29" s="89"/>
    </row>
    <row r="30" s="1" customFormat="1" ht="28" customHeight="1" spans="1:20">
      <c r="A30" s="12" t="s">
        <v>16</v>
      </c>
      <c r="B30" s="13" t="s">
        <v>8409</v>
      </c>
      <c r="C30" s="12" t="s">
        <v>24</v>
      </c>
      <c r="D30" s="15" t="s">
        <v>1011</v>
      </c>
      <c r="E30" s="27"/>
      <c r="F30" s="106">
        <v>0.0502</v>
      </c>
      <c r="G30" s="77" t="s">
        <v>8411</v>
      </c>
      <c r="H30" s="76" t="s">
        <v>8412</v>
      </c>
      <c r="I30" s="106">
        <v>677536.2</v>
      </c>
      <c r="J30" s="106">
        <v>67753.62</v>
      </c>
      <c r="K30" s="58">
        <v>0.1</v>
      </c>
      <c r="L30" s="106">
        <v>271014.48</v>
      </c>
      <c r="M30" s="58">
        <v>0.4</v>
      </c>
      <c r="N30" s="106">
        <v>338768.1</v>
      </c>
      <c r="O30" s="58">
        <v>0.5</v>
      </c>
      <c r="P30" s="1">
        <f t="shared" si="3"/>
        <v>0</v>
      </c>
      <c r="Q30" s="63">
        <f t="shared" si="4"/>
        <v>0</v>
      </c>
      <c r="R30" s="89"/>
      <c r="S30" s="89"/>
      <c r="T30" s="89"/>
    </row>
    <row r="31" s="1" customFormat="1" ht="28" customHeight="1" spans="1:20">
      <c r="A31" s="12" t="s">
        <v>16</v>
      </c>
      <c r="B31" s="13" t="s">
        <v>8409</v>
      </c>
      <c r="C31" s="12" t="s">
        <v>24</v>
      </c>
      <c r="D31" s="15" t="s">
        <v>1019</v>
      </c>
      <c r="E31" s="27"/>
      <c r="F31" s="106">
        <v>0.0018</v>
      </c>
      <c r="G31" s="77" t="s">
        <v>8411</v>
      </c>
      <c r="H31" s="76" t="s">
        <v>8412</v>
      </c>
      <c r="I31" s="106">
        <v>20321.28</v>
      </c>
      <c r="J31" s="106">
        <v>2032.13</v>
      </c>
      <c r="K31" s="58">
        <v>0.100000098418997</v>
      </c>
      <c r="L31" s="106">
        <v>8128.51</v>
      </c>
      <c r="M31" s="58">
        <v>0.399999901581003</v>
      </c>
      <c r="N31" s="106">
        <v>10160.64</v>
      </c>
      <c r="O31" s="58">
        <v>0.5</v>
      </c>
      <c r="P31" s="1">
        <f t="shared" si="3"/>
        <v>0</v>
      </c>
      <c r="Q31" s="63">
        <f t="shared" si="4"/>
        <v>0</v>
      </c>
      <c r="R31" s="89"/>
      <c r="S31" s="89"/>
      <c r="T31" s="89"/>
    </row>
    <row r="32" s="1" customFormat="1" ht="28" customHeight="1" spans="1:20">
      <c r="A32" s="12" t="s">
        <v>16</v>
      </c>
      <c r="B32" s="13" t="s">
        <v>8409</v>
      </c>
      <c r="C32" s="12" t="s">
        <v>24</v>
      </c>
      <c r="D32" s="15" t="s">
        <v>2270</v>
      </c>
      <c r="E32" s="27"/>
      <c r="F32" s="106">
        <v>0.025742</v>
      </c>
      <c r="G32" s="77" t="s">
        <v>8411</v>
      </c>
      <c r="H32" s="76" t="s">
        <v>8412</v>
      </c>
      <c r="I32" s="106">
        <v>163561.19</v>
      </c>
      <c r="J32" s="106">
        <v>16356.12</v>
      </c>
      <c r="K32" s="58">
        <v>0.10000000611392</v>
      </c>
      <c r="L32" s="106">
        <v>65424.48</v>
      </c>
      <c r="M32" s="58">
        <v>0.400000024455679</v>
      </c>
      <c r="N32" s="106">
        <v>81780.59</v>
      </c>
      <c r="O32" s="58">
        <v>0.499999969430401</v>
      </c>
      <c r="P32" s="1">
        <f t="shared" si="3"/>
        <v>0</v>
      </c>
      <c r="Q32" s="63">
        <f t="shared" si="4"/>
        <v>0</v>
      </c>
      <c r="R32" s="89"/>
      <c r="S32" s="89"/>
      <c r="T32" s="89"/>
    </row>
    <row r="33" s="1" customFormat="1" ht="28" customHeight="1" spans="1:20">
      <c r="A33" s="12" t="s">
        <v>16</v>
      </c>
      <c r="B33" s="13" t="s">
        <v>8409</v>
      </c>
      <c r="C33" s="12" t="s">
        <v>24</v>
      </c>
      <c r="D33" s="15" t="s">
        <v>342</v>
      </c>
      <c r="E33" s="27"/>
      <c r="F33" s="106">
        <v>0.066735</v>
      </c>
      <c r="G33" s="77" t="s">
        <v>8411</v>
      </c>
      <c r="H33" s="76" t="s">
        <v>8412</v>
      </c>
      <c r="I33" s="106">
        <v>423594.14</v>
      </c>
      <c r="J33" s="106">
        <v>42359.42</v>
      </c>
      <c r="K33" s="58">
        <v>0.100000014164502</v>
      </c>
      <c r="L33" s="106">
        <v>169437.65</v>
      </c>
      <c r="M33" s="58">
        <v>0.399999985835498</v>
      </c>
      <c r="N33" s="106">
        <v>211797.07</v>
      </c>
      <c r="O33" s="58">
        <v>0.5</v>
      </c>
      <c r="P33" s="1">
        <f t="shared" si="3"/>
        <v>0</v>
      </c>
      <c r="Q33" s="63">
        <f t="shared" si="4"/>
        <v>0</v>
      </c>
      <c r="R33" s="89"/>
      <c r="S33" s="89"/>
      <c r="T33" s="89"/>
    </row>
    <row r="34" s="1" customFormat="1" ht="28" customHeight="1" spans="1:20">
      <c r="A34" s="12" t="s">
        <v>16</v>
      </c>
      <c r="B34" s="13" t="s">
        <v>8409</v>
      </c>
      <c r="C34" s="12" t="s">
        <v>24</v>
      </c>
      <c r="D34" s="15" t="s">
        <v>209</v>
      </c>
      <c r="E34" s="27"/>
      <c r="F34" s="106">
        <v>0.494197</v>
      </c>
      <c r="G34" s="77" t="s">
        <v>8411</v>
      </c>
      <c r="H34" s="76" t="s">
        <v>8412</v>
      </c>
      <c r="I34" s="106">
        <v>25475528.04</v>
      </c>
      <c r="J34" s="106">
        <v>2547552.8</v>
      </c>
      <c r="K34" s="58">
        <v>0.0999999998429866</v>
      </c>
      <c r="L34" s="106">
        <v>10190211.21</v>
      </c>
      <c r="M34" s="58">
        <v>0.39999999976448</v>
      </c>
      <c r="N34" s="106">
        <v>12737764.03</v>
      </c>
      <c r="O34" s="58">
        <v>0.500000000392534</v>
      </c>
      <c r="P34" s="1">
        <f t="shared" si="3"/>
        <v>0</v>
      </c>
      <c r="Q34" s="63">
        <f t="shared" si="4"/>
        <v>0</v>
      </c>
      <c r="R34" s="89"/>
      <c r="S34" s="89"/>
      <c r="T34" s="89"/>
    </row>
    <row r="35" s="1" customFormat="1" ht="28" customHeight="1" spans="1:20">
      <c r="A35" s="12" t="s">
        <v>16</v>
      </c>
      <c r="B35" s="13" t="s">
        <v>8409</v>
      </c>
      <c r="C35" s="12" t="s">
        <v>24</v>
      </c>
      <c r="D35" s="15" t="s">
        <v>1188</v>
      </c>
      <c r="E35" s="27"/>
      <c r="F35" s="106">
        <v>0.021006</v>
      </c>
      <c r="G35" s="77" t="s">
        <v>8411</v>
      </c>
      <c r="H35" s="76" t="s">
        <v>8412</v>
      </c>
      <c r="I35" s="106">
        <v>481724.3</v>
      </c>
      <c r="J35" s="106">
        <v>48172.43</v>
      </c>
      <c r="K35" s="58">
        <v>0.1</v>
      </c>
      <c r="L35" s="106">
        <v>192689.72</v>
      </c>
      <c r="M35" s="58">
        <v>0.4</v>
      </c>
      <c r="N35" s="106">
        <v>240862.15</v>
      </c>
      <c r="O35" s="58">
        <v>0.5</v>
      </c>
      <c r="P35" s="1">
        <f t="shared" si="3"/>
        <v>0</v>
      </c>
      <c r="Q35" s="63">
        <f t="shared" si="4"/>
        <v>0</v>
      </c>
      <c r="R35" s="89"/>
      <c r="S35" s="89"/>
      <c r="T35" s="89"/>
    </row>
    <row r="36" s="1" customFormat="1" ht="28" customHeight="1" spans="1:20">
      <c r="A36" s="12" t="s">
        <v>16</v>
      </c>
      <c r="B36" s="13" t="s">
        <v>8409</v>
      </c>
      <c r="C36" s="12" t="s">
        <v>24</v>
      </c>
      <c r="D36" s="15" t="s">
        <v>853</v>
      </c>
      <c r="E36" s="27"/>
      <c r="F36" s="106">
        <v>0.0419</v>
      </c>
      <c r="G36" s="25" t="s">
        <v>8411</v>
      </c>
      <c r="H36" s="76" t="s">
        <v>8412</v>
      </c>
      <c r="I36" s="106">
        <v>2328084.91</v>
      </c>
      <c r="J36" s="106">
        <v>232808.48</v>
      </c>
      <c r="K36" s="58">
        <v>0.0999999952750864</v>
      </c>
      <c r="L36" s="106">
        <v>931233.97</v>
      </c>
      <c r="M36" s="58">
        <v>0.400000002577226</v>
      </c>
      <c r="N36" s="106">
        <v>1164042.46</v>
      </c>
      <c r="O36" s="58">
        <v>0.500000002147688</v>
      </c>
      <c r="P36" s="1">
        <f t="shared" si="3"/>
        <v>0</v>
      </c>
      <c r="Q36" s="63">
        <f t="shared" si="4"/>
        <v>0</v>
      </c>
      <c r="R36" s="89"/>
      <c r="S36" s="89"/>
      <c r="T36" s="89"/>
    </row>
    <row r="37" s="1" customFormat="1" ht="28" customHeight="1" spans="1:20">
      <c r="A37" s="12" t="s">
        <v>16</v>
      </c>
      <c r="B37" s="13" t="s">
        <v>8409</v>
      </c>
      <c r="C37" s="12" t="s">
        <v>24</v>
      </c>
      <c r="D37" s="15" t="s">
        <v>1096</v>
      </c>
      <c r="E37" s="27"/>
      <c r="F37" s="106">
        <v>0.0007</v>
      </c>
      <c r="G37" s="25" t="s">
        <v>8411</v>
      </c>
      <c r="H37" s="76" t="s">
        <v>8412</v>
      </c>
      <c r="I37" s="106">
        <v>9588.4</v>
      </c>
      <c r="J37" s="106">
        <v>958.84</v>
      </c>
      <c r="K37" s="58">
        <v>0.1</v>
      </c>
      <c r="L37" s="106">
        <v>3835.36</v>
      </c>
      <c r="M37" s="58">
        <v>0.4</v>
      </c>
      <c r="N37" s="106">
        <v>4794.2</v>
      </c>
      <c r="O37" s="58">
        <v>0.5</v>
      </c>
      <c r="P37" s="1">
        <f t="shared" si="3"/>
        <v>0</v>
      </c>
      <c r="Q37" s="63">
        <f t="shared" si="4"/>
        <v>0</v>
      </c>
      <c r="R37" s="89"/>
      <c r="S37" s="89"/>
      <c r="T37" s="89"/>
    </row>
    <row r="38" s="1" customFormat="1" ht="28" customHeight="1" spans="1:20">
      <c r="A38" s="12" t="s">
        <v>16</v>
      </c>
      <c r="B38" s="13" t="s">
        <v>8409</v>
      </c>
      <c r="C38" s="12" t="s">
        <v>24</v>
      </c>
      <c r="D38" s="15" t="s">
        <v>2329</v>
      </c>
      <c r="E38" s="27"/>
      <c r="F38" s="106">
        <v>0.014065</v>
      </c>
      <c r="G38" s="77" t="s">
        <v>8411</v>
      </c>
      <c r="H38" s="76" t="s">
        <v>8412</v>
      </c>
      <c r="I38" s="106">
        <v>136271.2</v>
      </c>
      <c r="J38" s="106">
        <v>13627.12</v>
      </c>
      <c r="K38" s="58">
        <v>0.1</v>
      </c>
      <c r="L38" s="106">
        <v>54508.48</v>
      </c>
      <c r="M38" s="58">
        <v>0.4</v>
      </c>
      <c r="N38" s="106">
        <v>68135.6</v>
      </c>
      <c r="O38" s="58">
        <v>0.5</v>
      </c>
      <c r="P38" s="1">
        <f t="shared" si="3"/>
        <v>0</v>
      </c>
      <c r="Q38" s="63">
        <f t="shared" si="4"/>
        <v>0</v>
      </c>
      <c r="R38" s="89"/>
      <c r="S38" s="89"/>
      <c r="T38" s="89"/>
    </row>
    <row r="39" s="1" customFormat="1" ht="28" customHeight="1" spans="1:20">
      <c r="A39" s="12" t="s">
        <v>16</v>
      </c>
      <c r="B39" s="13" t="s">
        <v>8409</v>
      </c>
      <c r="C39" s="12" t="s">
        <v>24</v>
      </c>
      <c r="D39" s="15" t="s">
        <v>805</v>
      </c>
      <c r="E39" s="27"/>
      <c r="F39" s="106">
        <v>0.00257</v>
      </c>
      <c r="G39" s="77" t="s">
        <v>8411</v>
      </c>
      <c r="H39" s="76" t="s">
        <v>8412</v>
      </c>
      <c r="I39" s="106">
        <v>66239.18</v>
      </c>
      <c r="J39" s="106">
        <v>6623.92</v>
      </c>
      <c r="K39" s="58">
        <v>0.100000030193611</v>
      </c>
      <c r="L39" s="106">
        <v>26495.67</v>
      </c>
      <c r="M39" s="58">
        <v>0.39999996980639</v>
      </c>
      <c r="N39" s="106">
        <v>33119.59</v>
      </c>
      <c r="O39" s="58">
        <v>0.5</v>
      </c>
      <c r="P39" s="1">
        <f t="shared" si="3"/>
        <v>0</v>
      </c>
      <c r="Q39" s="63">
        <f t="shared" si="4"/>
        <v>0</v>
      </c>
      <c r="R39" s="89"/>
      <c r="S39" s="89"/>
      <c r="T39" s="89"/>
    </row>
    <row r="40" s="1" customFormat="1" ht="28" customHeight="1" spans="1:20">
      <c r="A40" s="12" t="s">
        <v>16</v>
      </c>
      <c r="B40" s="13" t="s">
        <v>8409</v>
      </c>
      <c r="C40" s="12" t="s">
        <v>24</v>
      </c>
      <c r="D40" s="15" t="s">
        <v>227</v>
      </c>
      <c r="E40" s="27"/>
      <c r="F40" s="106">
        <v>0.00339</v>
      </c>
      <c r="G40" s="77" t="s">
        <v>8411</v>
      </c>
      <c r="H40" s="76" t="s">
        <v>8412</v>
      </c>
      <c r="I40" s="106">
        <v>189840</v>
      </c>
      <c r="J40" s="106">
        <v>18984</v>
      </c>
      <c r="K40" s="58">
        <v>0.1</v>
      </c>
      <c r="L40" s="106">
        <v>75936</v>
      </c>
      <c r="M40" s="58">
        <v>0.4</v>
      </c>
      <c r="N40" s="106">
        <v>94920</v>
      </c>
      <c r="O40" s="58">
        <v>0.5</v>
      </c>
      <c r="P40" s="1">
        <f t="shared" si="3"/>
        <v>0</v>
      </c>
      <c r="Q40" s="63">
        <f t="shared" si="4"/>
        <v>0</v>
      </c>
      <c r="R40" s="89"/>
      <c r="S40" s="89"/>
      <c r="T40" s="89"/>
    </row>
    <row r="41" s="1" customFormat="1" ht="28" customHeight="1" spans="1:20">
      <c r="A41" s="12" t="s">
        <v>16</v>
      </c>
      <c r="B41" s="13" t="s">
        <v>8409</v>
      </c>
      <c r="C41" s="12" t="s">
        <v>24</v>
      </c>
      <c r="D41" s="15" t="s">
        <v>1036</v>
      </c>
      <c r="E41" s="27"/>
      <c r="F41" s="106">
        <v>0.0046</v>
      </c>
      <c r="G41" s="25" t="s">
        <v>8411</v>
      </c>
      <c r="H41" s="76" t="s">
        <v>8412</v>
      </c>
      <c r="I41" s="106">
        <v>52800</v>
      </c>
      <c r="J41" s="106">
        <v>5280</v>
      </c>
      <c r="K41" s="58">
        <v>0.1</v>
      </c>
      <c r="L41" s="106">
        <v>21120</v>
      </c>
      <c r="M41" s="58">
        <v>0.4</v>
      </c>
      <c r="N41" s="106">
        <v>26400</v>
      </c>
      <c r="O41" s="58">
        <v>0.5</v>
      </c>
      <c r="P41" s="1">
        <f t="shared" si="3"/>
        <v>0</v>
      </c>
      <c r="Q41" s="63">
        <f t="shared" si="4"/>
        <v>0</v>
      </c>
      <c r="R41" s="89"/>
      <c r="S41" s="89"/>
      <c r="T41" s="89"/>
    </row>
    <row r="42" s="2" customFormat="1" ht="28" customHeight="1" spans="1:17">
      <c r="A42" s="17" t="s">
        <v>22</v>
      </c>
      <c r="B42" s="18"/>
      <c r="C42" s="17"/>
      <c r="D42" s="18" t="s">
        <v>17</v>
      </c>
      <c r="E42" s="18"/>
      <c r="F42" s="109">
        <f>SUM(F43:F45)</f>
        <v>0.353212</v>
      </c>
      <c r="G42" s="38"/>
      <c r="H42" s="18"/>
      <c r="I42" s="109">
        <f>SUM(I43:I45)</f>
        <v>852214.5</v>
      </c>
      <c r="J42" s="109">
        <f>SUM(J43:J45)</f>
        <v>85221.28</v>
      </c>
      <c r="K42" s="61"/>
      <c r="L42" s="109">
        <f>SUM(L43:L45)</f>
        <v>596550.32</v>
      </c>
      <c r="M42" s="61"/>
      <c r="N42" s="109">
        <f>SUM(N43:N45)</f>
        <v>170442.9</v>
      </c>
      <c r="O42" s="61"/>
      <c r="P42" s="1">
        <f t="shared" ref="P42:P53" si="5">I42-J42-L42-N42</f>
        <v>0</v>
      </c>
      <c r="Q42" s="63">
        <f t="shared" ref="Q42:Q54" si="6">I42-J42-L42-N42</f>
        <v>0</v>
      </c>
    </row>
    <row r="43" s="1" customFormat="1" ht="28" customHeight="1" spans="1:20">
      <c r="A43" s="12" t="s">
        <v>22</v>
      </c>
      <c r="B43" s="13" t="s">
        <v>8413</v>
      </c>
      <c r="C43" s="12" t="s">
        <v>24</v>
      </c>
      <c r="D43" s="18" t="s">
        <v>8414</v>
      </c>
      <c r="E43" s="13" t="s">
        <v>73</v>
      </c>
      <c r="F43" s="109">
        <v>0.181427</v>
      </c>
      <c r="G43" s="38">
        <v>0.075</v>
      </c>
      <c r="H43" s="18">
        <v>225</v>
      </c>
      <c r="I43" s="109">
        <v>408210.75</v>
      </c>
      <c r="J43" s="109">
        <v>40821.06</v>
      </c>
      <c r="K43" s="61">
        <v>0.1</v>
      </c>
      <c r="L43" s="109">
        <v>285747.54</v>
      </c>
      <c r="M43" s="61">
        <v>0.7</v>
      </c>
      <c r="N43" s="109">
        <v>81642.15</v>
      </c>
      <c r="O43" s="61">
        <v>0.2</v>
      </c>
      <c r="P43" s="1">
        <f t="shared" si="5"/>
        <v>0</v>
      </c>
      <c r="Q43" s="63">
        <f t="shared" si="6"/>
        <v>0</v>
      </c>
      <c r="R43" s="89"/>
      <c r="S43" s="89"/>
      <c r="T43" s="89"/>
    </row>
    <row r="44" s="1" customFormat="1" ht="28" customHeight="1" spans="1:20">
      <c r="A44" s="12" t="s">
        <v>22</v>
      </c>
      <c r="B44" s="13" t="s">
        <v>8413</v>
      </c>
      <c r="C44" s="12" t="s">
        <v>24</v>
      </c>
      <c r="D44" s="17" t="s">
        <v>8415</v>
      </c>
      <c r="E44" s="13" t="s">
        <v>73</v>
      </c>
      <c r="F44" s="110">
        <v>0.075383</v>
      </c>
      <c r="G44" s="38">
        <v>0.075</v>
      </c>
      <c r="H44" s="18">
        <v>225</v>
      </c>
      <c r="I44" s="110">
        <v>169611.75</v>
      </c>
      <c r="J44" s="110">
        <v>16961.08</v>
      </c>
      <c r="K44" s="61">
        <v>0.1</v>
      </c>
      <c r="L44" s="110">
        <v>118728.32</v>
      </c>
      <c r="M44" s="61">
        <v>0.7</v>
      </c>
      <c r="N44" s="110">
        <v>33922.35</v>
      </c>
      <c r="O44" s="61">
        <v>0.2</v>
      </c>
      <c r="P44" s="1">
        <f t="shared" si="5"/>
        <v>0</v>
      </c>
      <c r="Q44" s="63">
        <f t="shared" si="6"/>
        <v>0</v>
      </c>
      <c r="R44" s="89"/>
      <c r="S44" s="89"/>
      <c r="T44" s="89"/>
    </row>
    <row r="45" s="1" customFormat="1" ht="28" customHeight="1" spans="1:17">
      <c r="A45" s="12" t="s">
        <v>22</v>
      </c>
      <c r="B45" s="13" t="s">
        <v>8413</v>
      </c>
      <c r="C45" s="12" t="s">
        <v>24</v>
      </c>
      <c r="D45" s="17" t="s">
        <v>8416</v>
      </c>
      <c r="E45" s="13" t="s">
        <v>73</v>
      </c>
      <c r="F45" s="110">
        <f>SUM(F46:F53)</f>
        <v>0.096402</v>
      </c>
      <c r="G45" s="17"/>
      <c r="H45" s="17"/>
      <c r="I45" s="110">
        <f>SUM(I46:I53)</f>
        <v>274392</v>
      </c>
      <c r="J45" s="110">
        <f>SUM(J46:J53)</f>
        <v>27439.14</v>
      </c>
      <c r="K45" s="87">
        <v>0.1</v>
      </c>
      <c r="L45" s="110">
        <f>SUM(L46:L53)</f>
        <v>192074.46</v>
      </c>
      <c r="M45" s="87">
        <v>0.7</v>
      </c>
      <c r="N45" s="110">
        <f>SUM(N46:N53)</f>
        <v>54878.4</v>
      </c>
      <c r="O45" s="87">
        <v>0.2</v>
      </c>
      <c r="P45" s="1">
        <f t="shared" si="5"/>
        <v>0</v>
      </c>
      <c r="Q45" s="63">
        <f t="shared" si="6"/>
        <v>0</v>
      </c>
    </row>
    <row r="46" s="1" customFormat="1" ht="28" customHeight="1" spans="1:20">
      <c r="A46" s="12" t="s">
        <v>22</v>
      </c>
      <c r="B46" s="13" t="s">
        <v>8413</v>
      </c>
      <c r="C46" s="12" t="s">
        <v>24</v>
      </c>
      <c r="D46" s="12" t="s">
        <v>8417</v>
      </c>
      <c r="E46" s="13" t="s">
        <v>73</v>
      </c>
      <c r="F46" s="111">
        <v>0.039497</v>
      </c>
      <c r="G46" s="40">
        <v>0.075</v>
      </c>
      <c r="H46" s="13">
        <v>225</v>
      </c>
      <c r="I46" s="111">
        <v>88868.25</v>
      </c>
      <c r="J46" s="111">
        <v>8886.82</v>
      </c>
      <c r="K46" s="56">
        <v>0.1</v>
      </c>
      <c r="L46" s="111">
        <v>62207.78</v>
      </c>
      <c r="M46" s="56">
        <v>0.7</v>
      </c>
      <c r="N46" s="111">
        <v>17773.65</v>
      </c>
      <c r="O46" s="56">
        <v>0.2</v>
      </c>
      <c r="P46" s="1">
        <f t="shared" si="5"/>
        <v>0</v>
      </c>
      <c r="Q46" s="63">
        <f t="shared" si="6"/>
        <v>0</v>
      </c>
      <c r="R46" s="89"/>
      <c r="S46" s="89"/>
      <c r="T46" s="89"/>
    </row>
    <row r="47" s="1" customFormat="1" ht="28" customHeight="1" spans="1:20">
      <c r="A47" s="12" t="s">
        <v>22</v>
      </c>
      <c r="B47" s="13" t="s">
        <v>8413</v>
      </c>
      <c r="C47" s="12" t="s">
        <v>24</v>
      </c>
      <c r="D47" s="12" t="s">
        <v>8418</v>
      </c>
      <c r="E47" s="13" t="s">
        <v>73</v>
      </c>
      <c r="F47" s="111">
        <v>0.00628</v>
      </c>
      <c r="G47" s="40">
        <v>0.075</v>
      </c>
      <c r="H47" s="13">
        <v>225</v>
      </c>
      <c r="I47" s="111">
        <v>14130</v>
      </c>
      <c r="J47" s="111">
        <v>1413</v>
      </c>
      <c r="K47" s="56">
        <v>0.1</v>
      </c>
      <c r="L47" s="111">
        <v>9891</v>
      </c>
      <c r="M47" s="56">
        <v>0.7</v>
      </c>
      <c r="N47" s="111">
        <v>2826</v>
      </c>
      <c r="O47" s="56">
        <v>0.2</v>
      </c>
      <c r="P47" s="1">
        <f t="shared" si="5"/>
        <v>0</v>
      </c>
      <c r="Q47" s="63">
        <f t="shared" si="6"/>
        <v>0</v>
      </c>
      <c r="R47" s="89"/>
      <c r="S47" s="89"/>
      <c r="T47" s="89"/>
    </row>
    <row r="48" s="1" customFormat="1" ht="28" customHeight="1" spans="1:20">
      <c r="A48" s="12" t="s">
        <v>22</v>
      </c>
      <c r="B48" s="13" t="s">
        <v>8413</v>
      </c>
      <c r="C48" s="12" t="s">
        <v>24</v>
      </c>
      <c r="D48" s="12" t="s">
        <v>8419</v>
      </c>
      <c r="E48" s="13" t="s">
        <v>73</v>
      </c>
      <c r="F48" s="111">
        <v>0.0015</v>
      </c>
      <c r="G48" s="40">
        <v>0.075</v>
      </c>
      <c r="H48" s="13">
        <v>225</v>
      </c>
      <c r="I48" s="111">
        <v>3375</v>
      </c>
      <c r="J48" s="111">
        <v>337.5</v>
      </c>
      <c r="K48" s="56">
        <v>0.1</v>
      </c>
      <c r="L48" s="111">
        <v>2362.5</v>
      </c>
      <c r="M48" s="56">
        <v>0.7</v>
      </c>
      <c r="N48" s="111">
        <v>675</v>
      </c>
      <c r="O48" s="56">
        <v>0.2</v>
      </c>
      <c r="P48" s="1">
        <f t="shared" si="5"/>
        <v>0</v>
      </c>
      <c r="Q48" s="63">
        <f t="shared" si="6"/>
        <v>0</v>
      </c>
      <c r="R48" s="89"/>
      <c r="S48" s="89"/>
      <c r="T48" s="89"/>
    </row>
    <row r="49" s="1" customFormat="1" ht="28" customHeight="1" spans="1:20">
      <c r="A49" s="12" t="s">
        <v>22</v>
      </c>
      <c r="B49" s="13" t="s">
        <v>8413</v>
      </c>
      <c r="C49" s="12" t="s">
        <v>24</v>
      </c>
      <c r="D49" s="12" t="s">
        <v>8420</v>
      </c>
      <c r="E49" s="13" t="s">
        <v>73</v>
      </c>
      <c r="F49" s="111">
        <v>0.0124</v>
      </c>
      <c r="G49" s="40">
        <v>0.075</v>
      </c>
      <c r="H49" s="12">
        <v>375</v>
      </c>
      <c r="I49" s="111">
        <v>46500</v>
      </c>
      <c r="J49" s="111">
        <v>4650</v>
      </c>
      <c r="K49" s="56">
        <v>0.1</v>
      </c>
      <c r="L49" s="111">
        <v>32550</v>
      </c>
      <c r="M49" s="56">
        <v>0.7</v>
      </c>
      <c r="N49" s="111">
        <v>9300</v>
      </c>
      <c r="O49" s="56">
        <v>0.2</v>
      </c>
      <c r="P49" s="1">
        <f t="shared" si="5"/>
        <v>0</v>
      </c>
      <c r="Q49" s="63">
        <f t="shared" si="6"/>
        <v>0</v>
      </c>
      <c r="R49" s="89"/>
      <c r="S49" s="89"/>
      <c r="T49" s="89"/>
    </row>
    <row r="50" s="1" customFormat="1" ht="28" customHeight="1" spans="1:20">
      <c r="A50" s="12" t="s">
        <v>22</v>
      </c>
      <c r="B50" s="13" t="s">
        <v>8413</v>
      </c>
      <c r="C50" s="12" t="s">
        <v>24</v>
      </c>
      <c r="D50" s="12" t="s">
        <v>8421</v>
      </c>
      <c r="E50" s="13" t="s">
        <v>73</v>
      </c>
      <c r="F50" s="111">
        <v>0.021642</v>
      </c>
      <c r="G50" s="40">
        <v>0.075</v>
      </c>
      <c r="H50" s="12">
        <v>375</v>
      </c>
      <c r="I50" s="111">
        <v>81157.5</v>
      </c>
      <c r="J50" s="111">
        <v>8115.72</v>
      </c>
      <c r="K50" s="56">
        <v>0.1</v>
      </c>
      <c r="L50" s="111">
        <v>56810.28</v>
      </c>
      <c r="M50" s="56">
        <v>0.7</v>
      </c>
      <c r="N50" s="111">
        <v>16231.5</v>
      </c>
      <c r="O50" s="56">
        <v>0.2</v>
      </c>
      <c r="P50" s="1">
        <f t="shared" si="5"/>
        <v>0</v>
      </c>
      <c r="Q50" s="63">
        <f t="shared" si="6"/>
        <v>0</v>
      </c>
      <c r="R50" s="89"/>
      <c r="S50" s="89"/>
      <c r="T50" s="89"/>
    </row>
    <row r="51" s="1" customFormat="1" ht="28" customHeight="1" spans="1:20">
      <c r="A51" s="12" t="s">
        <v>22</v>
      </c>
      <c r="B51" s="13" t="s">
        <v>8413</v>
      </c>
      <c r="C51" s="12" t="s">
        <v>24</v>
      </c>
      <c r="D51" s="12" t="s">
        <v>8422</v>
      </c>
      <c r="E51" s="13" t="s">
        <v>73</v>
      </c>
      <c r="F51" s="111">
        <v>0.005913</v>
      </c>
      <c r="G51" s="40">
        <v>0.075</v>
      </c>
      <c r="H51" s="13">
        <v>225</v>
      </c>
      <c r="I51" s="111">
        <v>13304.25</v>
      </c>
      <c r="J51" s="111">
        <v>1330.42</v>
      </c>
      <c r="K51" s="56">
        <v>0.1</v>
      </c>
      <c r="L51" s="111">
        <v>9312.98</v>
      </c>
      <c r="M51" s="56">
        <v>0.7</v>
      </c>
      <c r="N51" s="111">
        <v>2660.85</v>
      </c>
      <c r="O51" s="56">
        <v>0.2</v>
      </c>
      <c r="P51" s="1">
        <f t="shared" si="5"/>
        <v>0</v>
      </c>
      <c r="Q51" s="63">
        <f t="shared" si="6"/>
        <v>0</v>
      </c>
      <c r="R51" s="89"/>
      <c r="S51" s="89"/>
      <c r="T51" s="89"/>
    </row>
    <row r="52" s="1" customFormat="1" ht="28" customHeight="1" spans="1:20">
      <c r="A52" s="12" t="s">
        <v>22</v>
      </c>
      <c r="B52" s="13" t="s">
        <v>8413</v>
      </c>
      <c r="C52" s="12" t="s">
        <v>24</v>
      </c>
      <c r="D52" s="12" t="s">
        <v>8423</v>
      </c>
      <c r="E52" s="13" t="s">
        <v>73</v>
      </c>
      <c r="F52" s="111">
        <v>0.004283</v>
      </c>
      <c r="G52" s="40">
        <v>0.075</v>
      </c>
      <c r="H52" s="12">
        <v>375</v>
      </c>
      <c r="I52" s="111">
        <v>16061.25</v>
      </c>
      <c r="J52" s="111">
        <v>1606.12</v>
      </c>
      <c r="K52" s="56">
        <v>0.1</v>
      </c>
      <c r="L52" s="111">
        <v>11242.88</v>
      </c>
      <c r="M52" s="56">
        <v>0.7</v>
      </c>
      <c r="N52" s="111">
        <v>3212.25</v>
      </c>
      <c r="O52" s="56">
        <v>0.2</v>
      </c>
      <c r="P52" s="1">
        <f t="shared" si="5"/>
        <v>0</v>
      </c>
      <c r="Q52" s="63">
        <f t="shared" si="6"/>
        <v>0</v>
      </c>
      <c r="R52" s="89"/>
      <c r="S52" s="89"/>
      <c r="T52" s="89"/>
    </row>
    <row r="53" s="1" customFormat="1" ht="28" customHeight="1" spans="1:20">
      <c r="A53" s="12" t="s">
        <v>22</v>
      </c>
      <c r="B53" s="13" t="s">
        <v>8413</v>
      </c>
      <c r="C53" s="12" t="s">
        <v>24</v>
      </c>
      <c r="D53" s="12" t="s">
        <v>8424</v>
      </c>
      <c r="E53" s="13" t="s">
        <v>73</v>
      </c>
      <c r="F53" s="111">
        <v>0.004887</v>
      </c>
      <c r="G53" s="40">
        <v>0.075</v>
      </c>
      <c r="H53" s="13">
        <v>225</v>
      </c>
      <c r="I53" s="111">
        <v>10995.75</v>
      </c>
      <c r="J53" s="111">
        <v>1099.56</v>
      </c>
      <c r="K53" s="56">
        <v>0.1</v>
      </c>
      <c r="L53" s="111">
        <v>7697.04</v>
      </c>
      <c r="M53" s="56">
        <v>0.7</v>
      </c>
      <c r="N53" s="111">
        <v>2199.15</v>
      </c>
      <c r="O53" s="56">
        <v>0.2</v>
      </c>
      <c r="P53" s="1">
        <f t="shared" si="5"/>
        <v>0</v>
      </c>
      <c r="Q53" s="63">
        <f t="shared" si="6"/>
        <v>0</v>
      </c>
      <c r="R53" s="89"/>
      <c r="S53" s="89"/>
      <c r="T53" s="89"/>
    </row>
    <row r="54" s="3" customFormat="1" ht="28" customHeight="1" spans="1:17">
      <c r="A54" s="17" t="s">
        <v>22</v>
      </c>
      <c r="B54" s="31"/>
      <c r="C54" s="32"/>
      <c r="D54" s="31" t="s">
        <v>17</v>
      </c>
      <c r="E54" s="33"/>
      <c r="F54" s="109">
        <f>F55+F56</f>
        <v>68.828375</v>
      </c>
      <c r="G54" s="33"/>
      <c r="H54" s="33"/>
      <c r="I54" s="109">
        <f>I55+I56</f>
        <v>63698401.02</v>
      </c>
      <c r="J54" s="109">
        <f>J55+J56</f>
        <v>6369840.11</v>
      </c>
      <c r="K54" s="59"/>
      <c r="L54" s="109">
        <f>L55+L56</f>
        <v>36683263.66</v>
      </c>
      <c r="M54" s="59"/>
      <c r="N54" s="109">
        <f>N55+N56</f>
        <v>20645297.25</v>
      </c>
      <c r="O54" s="59"/>
      <c r="P54" s="4"/>
      <c r="Q54" s="63">
        <f t="shared" si="6"/>
        <v>0</v>
      </c>
    </row>
    <row r="55" s="4" customFormat="1" ht="38" customHeight="1" spans="1:20">
      <c r="A55" s="12" t="s">
        <v>22</v>
      </c>
      <c r="B55" s="13" t="s">
        <v>8425</v>
      </c>
      <c r="C55" s="12" t="s">
        <v>24</v>
      </c>
      <c r="D55" s="13" t="s">
        <v>8425</v>
      </c>
      <c r="E55" s="34"/>
      <c r="F55" s="104">
        <v>5.057179</v>
      </c>
      <c r="G55" s="91">
        <v>0.07</v>
      </c>
      <c r="H55" s="34" t="s">
        <v>8426</v>
      </c>
      <c r="I55" s="104">
        <v>48340631.5</v>
      </c>
      <c r="J55" s="104">
        <v>4834063.15</v>
      </c>
      <c r="K55" s="60">
        <v>0.1</v>
      </c>
      <c r="L55" s="104">
        <v>29004378.9</v>
      </c>
      <c r="M55" s="60">
        <v>0.6</v>
      </c>
      <c r="N55" s="104">
        <v>14502189.45</v>
      </c>
      <c r="O55" s="60">
        <v>0.3</v>
      </c>
      <c r="Q55" s="63">
        <f t="shared" ref="Q55:Q118" si="7">I55-J55-L55-N55</f>
        <v>0</v>
      </c>
      <c r="R55" s="89"/>
      <c r="S55" s="89"/>
      <c r="T55" s="89"/>
    </row>
    <row r="56" s="4" customFormat="1" ht="43.5" customHeight="1" spans="1:20">
      <c r="A56" s="12" t="s">
        <v>22</v>
      </c>
      <c r="B56" s="13" t="s">
        <v>23</v>
      </c>
      <c r="C56" s="12" t="s">
        <v>24</v>
      </c>
      <c r="D56" s="13" t="s">
        <v>25</v>
      </c>
      <c r="E56" s="34" t="s">
        <v>26</v>
      </c>
      <c r="F56" s="111">
        <v>63.771196</v>
      </c>
      <c r="G56" s="36">
        <v>0.08</v>
      </c>
      <c r="H56" s="37">
        <v>24</v>
      </c>
      <c r="I56" s="104">
        <v>15357769.52</v>
      </c>
      <c r="J56" s="104">
        <v>1535776.96</v>
      </c>
      <c r="K56" s="60">
        <v>0.1</v>
      </c>
      <c r="L56" s="104">
        <v>7678884.76</v>
      </c>
      <c r="M56" s="60">
        <v>0.5</v>
      </c>
      <c r="N56" s="104">
        <v>6143107.8</v>
      </c>
      <c r="O56" s="60">
        <v>0.4</v>
      </c>
      <c r="Q56" s="63">
        <f t="shared" si="7"/>
        <v>0</v>
      </c>
      <c r="R56" s="89"/>
      <c r="S56" s="89"/>
      <c r="T56" s="89"/>
    </row>
    <row r="57" s="2" customFormat="1" ht="28" customHeight="1" spans="1:17">
      <c r="A57" s="17" t="s">
        <v>125</v>
      </c>
      <c r="B57" s="18"/>
      <c r="C57" s="17"/>
      <c r="D57" s="18" t="s">
        <v>17</v>
      </c>
      <c r="E57" s="18"/>
      <c r="F57" s="109">
        <f>SUM(F58:F60)</f>
        <v>85.8755</v>
      </c>
      <c r="G57" s="93"/>
      <c r="H57" s="93"/>
      <c r="I57" s="109">
        <f>SUM(I58:I60)</f>
        <v>40218904.01</v>
      </c>
      <c r="J57" s="109">
        <f>SUM(J58:J60)</f>
        <v>14076616.41</v>
      </c>
      <c r="K57" s="97"/>
      <c r="L57" s="109">
        <f>SUM(L58:L60)</f>
        <v>15578933.2</v>
      </c>
      <c r="M57" s="97"/>
      <c r="N57" s="109">
        <f>SUM(N58:N60)</f>
        <v>10563354.4</v>
      </c>
      <c r="O57" s="61"/>
      <c r="P57" s="1">
        <f t="shared" ref="P57:P120" si="8">I57-J57-L57-N57</f>
        <v>0</v>
      </c>
      <c r="Q57" s="63">
        <f t="shared" si="7"/>
        <v>0</v>
      </c>
    </row>
    <row r="58" s="1" customFormat="1" ht="28" customHeight="1" spans="1:17">
      <c r="A58" s="12" t="s">
        <v>125</v>
      </c>
      <c r="B58" s="13" t="s">
        <v>8427</v>
      </c>
      <c r="C58" s="12" t="s">
        <v>24</v>
      </c>
      <c r="D58" s="13" t="s">
        <v>8427</v>
      </c>
      <c r="E58" s="13"/>
      <c r="F58" s="104">
        <v>3.801</v>
      </c>
      <c r="G58" s="13"/>
      <c r="H58" s="13"/>
      <c r="I58" s="104">
        <v>3390856.01</v>
      </c>
      <c r="J58" s="104">
        <v>1186799.61</v>
      </c>
      <c r="K58" s="56">
        <v>0.350000016881632</v>
      </c>
      <c r="L58" s="104">
        <v>847714</v>
      </c>
      <c r="M58" s="56">
        <v>0.249999980940093</v>
      </c>
      <c r="N58" s="104">
        <v>1356342.4</v>
      </c>
      <c r="O58" s="56">
        <v>0.399999998547817</v>
      </c>
      <c r="P58" s="1">
        <f t="shared" si="8"/>
        <v>0</v>
      </c>
      <c r="Q58" s="63">
        <f t="shared" si="7"/>
        <v>0</v>
      </c>
    </row>
    <row r="59" s="1" customFormat="1" ht="28" customHeight="1" spans="1:20">
      <c r="A59" s="12" t="s">
        <v>125</v>
      </c>
      <c r="B59" s="13" t="s">
        <v>8428</v>
      </c>
      <c r="C59" s="12" t="s">
        <v>24</v>
      </c>
      <c r="D59" s="13" t="s">
        <v>8429</v>
      </c>
      <c r="E59" s="13"/>
      <c r="F59" s="104">
        <v>80.7236</v>
      </c>
      <c r="G59" s="41">
        <v>0.1</v>
      </c>
      <c r="H59" s="13"/>
      <c r="I59" s="104">
        <v>33369744</v>
      </c>
      <c r="J59" s="104">
        <v>11679410.4</v>
      </c>
      <c r="K59" s="56">
        <v>0.35</v>
      </c>
      <c r="L59" s="104">
        <v>13347897.6</v>
      </c>
      <c r="M59" s="56">
        <v>0.4</v>
      </c>
      <c r="N59" s="104">
        <v>8342436</v>
      </c>
      <c r="O59" s="56">
        <v>0.25</v>
      </c>
      <c r="P59" s="1">
        <f t="shared" si="8"/>
        <v>0</v>
      </c>
      <c r="Q59" s="63">
        <f t="shared" si="7"/>
        <v>0</v>
      </c>
      <c r="R59" s="89"/>
      <c r="S59" s="89"/>
      <c r="T59" s="89"/>
    </row>
    <row r="60" s="1" customFormat="1" ht="28" customHeight="1" spans="1:17">
      <c r="A60" s="12" t="s">
        <v>125</v>
      </c>
      <c r="B60" s="13" t="s">
        <v>8430</v>
      </c>
      <c r="C60" s="12" t="s">
        <v>24</v>
      </c>
      <c r="D60" s="13" t="s">
        <v>8431</v>
      </c>
      <c r="E60" s="13"/>
      <c r="F60" s="104">
        <v>1.3509</v>
      </c>
      <c r="G60" s="13"/>
      <c r="H60" s="13"/>
      <c r="I60" s="104">
        <v>3458304</v>
      </c>
      <c r="J60" s="104">
        <v>1210406.4</v>
      </c>
      <c r="K60" s="56">
        <v>0.35</v>
      </c>
      <c r="L60" s="104">
        <v>1383321.6</v>
      </c>
      <c r="M60" s="56">
        <v>0.4</v>
      </c>
      <c r="N60" s="104">
        <v>864576</v>
      </c>
      <c r="O60" s="56">
        <v>0.25</v>
      </c>
      <c r="P60" s="1">
        <f t="shared" si="8"/>
        <v>0</v>
      </c>
      <c r="Q60" s="63">
        <f t="shared" si="7"/>
        <v>0</v>
      </c>
    </row>
    <row r="61" s="2" customFormat="1" ht="28" customHeight="1" spans="1:17">
      <c r="A61" s="18" t="s">
        <v>27</v>
      </c>
      <c r="B61" s="18"/>
      <c r="C61" s="17"/>
      <c r="D61" s="18" t="s">
        <v>17</v>
      </c>
      <c r="E61" s="18"/>
      <c r="F61" s="109"/>
      <c r="G61" s="38"/>
      <c r="H61" s="18"/>
      <c r="I61" s="109">
        <f>SUM(I62:I67)</f>
        <v>110601953.18</v>
      </c>
      <c r="J61" s="109">
        <f>SUM(J62:J67)</f>
        <v>11060194.81</v>
      </c>
      <c r="K61" s="61"/>
      <c r="L61" s="109">
        <f>SUM(L62:L67)</f>
        <v>55234371.53</v>
      </c>
      <c r="M61" s="61"/>
      <c r="N61" s="109">
        <f>SUM(N62:N67)</f>
        <v>44307386.84</v>
      </c>
      <c r="O61" s="61"/>
      <c r="P61" s="1">
        <f t="shared" si="8"/>
        <v>0</v>
      </c>
      <c r="Q61" s="63">
        <f t="shared" si="7"/>
        <v>0</v>
      </c>
    </row>
    <row r="62" s="1" customFormat="1" ht="28" customHeight="1" spans="1:20">
      <c r="A62" s="13" t="s">
        <v>27</v>
      </c>
      <c r="B62" s="13" t="s">
        <v>28</v>
      </c>
      <c r="C62" s="12" t="s">
        <v>24</v>
      </c>
      <c r="D62" s="18" t="s">
        <v>28</v>
      </c>
      <c r="E62" s="13">
        <v>394.708</v>
      </c>
      <c r="F62" s="104">
        <v>355.078</v>
      </c>
      <c r="G62" s="40" t="s">
        <v>29</v>
      </c>
      <c r="H62" s="13" t="s">
        <v>30</v>
      </c>
      <c r="I62" s="104">
        <v>28766664.36</v>
      </c>
      <c r="J62" s="104">
        <v>2876666.43</v>
      </c>
      <c r="K62" s="56">
        <v>0.0999999997914253</v>
      </c>
      <c r="L62" s="104">
        <v>18698331.84</v>
      </c>
      <c r="M62" s="56">
        <v>0.650000000208575</v>
      </c>
      <c r="N62" s="104">
        <v>7191666.09</v>
      </c>
      <c r="O62" s="56">
        <v>0.25</v>
      </c>
      <c r="P62" s="1">
        <f t="shared" si="8"/>
        <v>0</v>
      </c>
      <c r="Q62" s="63">
        <f t="shared" si="7"/>
        <v>0</v>
      </c>
      <c r="R62" s="89"/>
      <c r="S62" s="89"/>
      <c r="T62" s="89"/>
    </row>
    <row r="63" s="1" customFormat="1" ht="28" customHeight="1" spans="1:20">
      <c r="A63" s="13" t="s">
        <v>27</v>
      </c>
      <c r="B63" s="13" t="s">
        <v>31</v>
      </c>
      <c r="C63" s="12" t="s">
        <v>24</v>
      </c>
      <c r="D63" s="18" t="s">
        <v>31</v>
      </c>
      <c r="E63" s="13">
        <v>30.540037</v>
      </c>
      <c r="F63" s="104">
        <v>0.552157</v>
      </c>
      <c r="G63" s="40" t="s">
        <v>32</v>
      </c>
      <c r="H63" s="13" t="s">
        <v>33</v>
      </c>
      <c r="I63" s="104">
        <v>50594183.17</v>
      </c>
      <c r="J63" s="104">
        <v>5059417.9</v>
      </c>
      <c r="K63" s="56">
        <v>0.0999999917579458</v>
      </c>
      <c r="L63" s="104">
        <v>22767382.82</v>
      </c>
      <c r="M63" s="56">
        <v>0.450000007777574</v>
      </c>
      <c r="N63" s="104">
        <v>22767382.45</v>
      </c>
      <c r="O63" s="56">
        <v>0.45000000046448</v>
      </c>
      <c r="P63" s="1">
        <f t="shared" si="8"/>
        <v>0</v>
      </c>
      <c r="Q63" s="63">
        <f t="shared" si="7"/>
        <v>0</v>
      </c>
      <c r="R63" s="89"/>
      <c r="S63" s="89"/>
      <c r="T63" s="89"/>
    </row>
    <row r="64" s="1" customFormat="1" ht="28" customHeight="1" spans="1:20">
      <c r="A64" s="13" t="s">
        <v>27</v>
      </c>
      <c r="B64" s="13" t="s">
        <v>34</v>
      </c>
      <c r="C64" s="12" t="s">
        <v>24</v>
      </c>
      <c r="D64" s="18" t="s">
        <v>34</v>
      </c>
      <c r="E64" s="13">
        <v>0.4245</v>
      </c>
      <c r="F64" s="104">
        <v>0.03</v>
      </c>
      <c r="G64" s="40">
        <v>0.08</v>
      </c>
      <c r="H64" s="13">
        <v>320</v>
      </c>
      <c r="I64" s="104">
        <v>96000</v>
      </c>
      <c r="J64" s="104">
        <v>9600</v>
      </c>
      <c r="K64" s="56">
        <v>0.1</v>
      </c>
      <c r="L64" s="104">
        <v>48000</v>
      </c>
      <c r="M64" s="56">
        <v>0.5</v>
      </c>
      <c r="N64" s="104">
        <v>38400</v>
      </c>
      <c r="O64" s="56">
        <v>0.4</v>
      </c>
      <c r="P64" s="1">
        <f t="shared" si="8"/>
        <v>0</v>
      </c>
      <c r="Q64" s="63">
        <f t="shared" si="7"/>
        <v>0</v>
      </c>
      <c r="R64" s="89"/>
      <c r="S64" s="89"/>
      <c r="T64" s="89"/>
    </row>
    <row r="65" s="1" customFormat="1" ht="28" customHeight="1" spans="1:20">
      <c r="A65" s="13" t="s">
        <v>27</v>
      </c>
      <c r="B65" s="13" t="s">
        <v>35</v>
      </c>
      <c r="C65" s="12" t="s">
        <v>24</v>
      </c>
      <c r="D65" s="18" t="s">
        <v>35</v>
      </c>
      <c r="E65" s="13">
        <v>2.371293</v>
      </c>
      <c r="F65" s="104">
        <v>0.322498</v>
      </c>
      <c r="G65" s="40">
        <v>0.1</v>
      </c>
      <c r="H65" s="13" t="s">
        <v>36</v>
      </c>
      <c r="I65" s="104">
        <v>25252291</v>
      </c>
      <c r="J65" s="104">
        <v>2525229.1</v>
      </c>
      <c r="K65" s="56">
        <v>0.1</v>
      </c>
      <c r="L65" s="104">
        <v>11363530.95</v>
      </c>
      <c r="M65" s="56">
        <v>0.45</v>
      </c>
      <c r="N65" s="104">
        <v>11363530.95</v>
      </c>
      <c r="O65" s="56">
        <v>0.45</v>
      </c>
      <c r="P65" s="1">
        <f t="shared" si="8"/>
        <v>0</v>
      </c>
      <c r="Q65" s="63">
        <f t="shared" si="7"/>
        <v>0</v>
      </c>
      <c r="R65" s="89"/>
      <c r="S65" s="89"/>
      <c r="T65" s="89"/>
    </row>
    <row r="66" s="1" customFormat="1" ht="28" customHeight="1" spans="1:20">
      <c r="A66" s="13" t="s">
        <v>27</v>
      </c>
      <c r="B66" s="13" t="s">
        <v>37</v>
      </c>
      <c r="C66" s="12" t="s">
        <v>24</v>
      </c>
      <c r="D66" s="18" t="s">
        <v>37</v>
      </c>
      <c r="E66" s="13">
        <v>2.2</v>
      </c>
      <c r="F66" s="104">
        <v>0.621237</v>
      </c>
      <c r="G66" s="40">
        <v>0.045</v>
      </c>
      <c r="H66" s="13">
        <v>945</v>
      </c>
      <c r="I66" s="104">
        <v>5870689.65</v>
      </c>
      <c r="J66" s="104">
        <v>587068.88</v>
      </c>
      <c r="K66" s="56">
        <v>0.0999999855212922</v>
      </c>
      <c r="L66" s="104">
        <v>2348275.92</v>
      </c>
      <c r="M66" s="56">
        <v>0.400000010220264</v>
      </c>
      <c r="N66" s="104">
        <v>2935344.85</v>
      </c>
      <c r="O66" s="56">
        <v>0.500000004258443</v>
      </c>
      <c r="P66" s="1">
        <f t="shared" si="8"/>
        <v>0</v>
      </c>
      <c r="Q66" s="63">
        <f t="shared" si="7"/>
        <v>0</v>
      </c>
      <c r="R66" s="89"/>
      <c r="S66" s="89"/>
      <c r="T66" s="89"/>
    </row>
    <row r="67" s="1" customFormat="1" ht="28" customHeight="1" spans="1:20">
      <c r="A67" s="13" t="s">
        <v>27</v>
      </c>
      <c r="B67" s="13" t="s">
        <v>38</v>
      </c>
      <c r="C67" s="12" t="s">
        <v>24</v>
      </c>
      <c r="D67" s="18" t="s">
        <v>38</v>
      </c>
      <c r="E67" s="13">
        <v>0.00295</v>
      </c>
      <c r="F67" s="104">
        <v>0.00295</v>
      </c>
      <c r="G67" s="40">
        <v>0.03</v>
      </c>
      <c r="H67" s="13">
        <v>750</v>
      </c>
      <c r="I67" s="104">
        <v>22125</v>
      </c>
      <c r="J67" s="104">
        <v>2212.5</v>
      </c>
      <c r="K67" s="56">
        <v>0.1</v>
      </c>
      <c r="L67" s="104">
        <v>8850</v>
      </c>
      <c r="M67" s="56">
        <v>0.4</v>
      </c>
      <c r="N67" s="104">
        <v>11062.5</v>
      </c>
      <c r="O67" s="56">
        <v>0.5</v>
      </c>
      <c r="P67" s="1">
        <f t="shared" si="8"/>
        <v>0</v>
      </c>
      <c r="Q67" s="63">
        <f t="shared" si="7"/>
        <v>0</v>
      </c>
      <c r="R67" s="89"/>
      <c r="S67" s="89"/>
      <c r="T67" s="89"/>
    </row>
    <row r="68" s="2" customFormat="1" ht="28" customHeight="1" spans="1:17">
      <c r="A68" s="17" t="s">
        <v>39</v>
      </c>
      <c r="B68" s="18"/>
      <c r="C68" s="17"/>
      <c r="D68" s="18" t="s">
        <v>17</v>
      </c>
      <c r="E68" s="18"/>
      <c r="F68" s="109">
        <f>SUM(F69:F71)</f>
        <v>1.186663</v>
      </c>
      <c r="G68" s="18"/>
      <c r="H68" s="18"/>
      <c r="I68" s="109">
        <f>SUM(I69:I70)</f>
        <v>2237455</v>
      </c>
      <c r="J68" s="109">
        <f>SUM(J69:J70)</f>
        <v>783109.25</v>
      </c>
      <c r="K68" s="61"/>
      <c r="L68" s="109">
        <f>SUM(L69:L70)</f>
        <v>671236.5</v>
      </c>
      <c r="M68" s="61"/>
      <c r="N68" s="109">
        <f>SUM(N69:N70)</f>
        <v>783109.25</v>
      </c>
      <c r="O68" s="61"/>
      <c r="P68" s="1">
        <f t="shared" si="8"/>
        <v>0</v>
      </c>
      <c r="Q68" s="63">
        <f t="shared" si="7"/>
        <v>0</v>
      </c>
    </row>
    <row r="69" s="1" customFormat="1" ht="28" customHeight="1" spans="1:20">
      <c r="A69" s="12" t="s">
        <v>39</v>
      </c>
      <c r="B69" s="13" t="s">
        <v>40</v>
      </c>
      <c r="C69" s="12" t="s">
        <v>24</v>
      </c>
      <c r="D69" s="18" t="s">
        <v>40</v>
      </c>
      <c r="E69" s="13"/>
      <c r="F69" s="104">
        <v>1.05596</v>
      </c>
      <c r="G69" s="41">
        <v>0.05</v>
      </c>
      <c r="H69" s="13">
        <v>150</v>
      </c>
      <c r="I69" s="104">
        <f>F69*H69*10000</f>
        <v>1583940</v>
      </c>
      <c r="J69" s="104">
        <f>I69*K69</f>
        <v>554379</v>
      </c>
      <c r="K69" s="56">
        <v>0.35</v>
      </c>
      <c r="L69" s="104">
        <f>I69*M69</f>
        <v>475182</v>
      </c>
      <c r="M69" s="56">
        <v>0.3</v>
      </c>
      <c r="N69" s="104">
        <f>I69*O69</f>
        <v>554379</v>
      </c>
      <c r="O69" s="56">
        <v>0.35</v>
      </c>
      <c r="P69" s="1">
        <f t="shared" si="8"/>
        <v>0</v>
      </c>
      <c r="Q69" s="63">
        <f t="shared" si="7"/>
        <v>0</v>
      </c>
      <c r="R69" s="89"/>
      <c r="S69" s="89"/>
      <c r="T69" s="89"/>
    </row>
    <row r="70" s="1" customFormat="1" ht="28" customHeight="1" spans="1:20">
      <c r="A70" s="12" t="s">
        <v>39</v>
      </c>
      <c r="B70" s="13" t="s">
        <v>41</v>
      </c>
      <c r="C70" s="12" t="s">
        <v>24</v>
      </c>
      <c r="D70" s="18" t="s">
        <v>41</v>
      </c>
      <c r="E70" s="13"/>
      <c r="F70" s="104">
        <v>0.130703</v>
      </c>
      <c r="G70" s="41">
        <v>0.05</v>
      </c>
      <c r="H70" s="13">
        <v>500</v>
      </c>
      <c r="I70" s="104">
        <f>F70*H70*10000</f>
        <v>653515</v>
      </c>
      <c r="J70" s="104">
        <f>I70*K70</f>
        <v>228730.25</v>
      </c>
      <c r="K70" s="56">
        <v>0.35</v>
      </c>
      <c r="L70" s="104">
        <f>I70*M70</f>
        <v>196054.5</v>
      </c>
      <c r="M70" s="56">
        <v>0.3</v>
      </c>
      <c r="N70" s="104">
        <f>I70*O70</f>
        <v>228730.25</v>
      </c>
      <c r="O70" s="56">
        <v>0.35</v>
      </c>
      <c r="P70" s="1">
        <f t="shared" si="8"/>
        <v>0</v>
      </c>
      <c r="Q70" s="63">
        <f t="shared" si="7"/>
        <v>0</v>
      </c>
      <c r="R70" s="89"/>
      <c r="S70" s="89"/>
      <c r="T70" s="89"/>
    </row>
    <row r="71" s="2" customFormat="1" ht="28" customHeight="1" spans="1:17">
      <c r="A71" s="17" t="s">
        <v>42</v>
      </c>
      <c r="B71" s="18"/>
      <c r="C71" s="17"/>
      <c r="D71" s="18" t="s">
        <v>17</v>
      </c>
      <c r="E71" s="18"/>
      <c r="F71" s="109"/>
      <c r="G71" s="18"/>
      <c r="H71" s="18"/>
      <c r="I71" s="109">
        <f>SUM(I72:I74)</f>
        <v>15845120</v>
      </c>
      <c r="J71" s="109">
        <f>SUM(J72:J74)</f>
        <v>5545792</v>
      </c>
      <c r="K71" s="61"/>
      <c r="L71" s="109">
        <f>SUM(L72:L74)</f>
        <v>25000</v>
      </c>
      <c r="M71" s="61"/>
      <c r="N71" s="109">
        <f>SUM(N72:N74)</f>
        <v>10274328</v>
      </c>
      <c r="O71" s="61"/>
      <c r="P71" s="1">
        <f t="shared" si="8"/>
        <v>0</v>
      </c>
      <c r="Q71" s="63">
        <f t="shared" si="7"/>
        <v>0</v>
      </c>
    </row>
    <row r="72" s="1" customFormat="1" ht="28" customHeight="1" spans="1:20">
      <c r="A72" s="12" t="s">
        <v>42</v>
      </c>
      <c r="B72" s="13" t="s">
        <v>43</v>
      </c>
      <c r="C72" s="12" t="s">
        <v>24</v>
      </c>
      <c r="D72" s="13" t="s">
        <v>43</v>
      </c>
      <c r="E72" s="13">
        <v>0</v>
      </c>
      <c r="F72" s="104">
        <v>6.3188</v>
      </c>
      <c r="G72" s="13">
        <v>0.08</v>
      </c>
      <c r="H72" s="13">
        <v>240</v>
      </c>
      <c r="I72" s="104">
        <v>15165120</v>
      </c>
      <c r="J72" s="104">
        <v>5307792</v>
      </c>
      <c r="K72" s="56">
        <v>0.35</v>
      </c>
      <c r="L72" s="104">
        <v>0</v>
      </c>
      <c r="M72" s="56">
        <v>0</v>
      </c>
      <c r="N72" s="104">
        <v>9857328</v>
      </c>
      <c r="O72" s="56">
        <v>0.65</v>
      </c>
      <c r="P72" s="1">
        <f t="shared" si="8"/>
        <v>0</v>
      </c>
      <c r="Q72" s="63">
        <f t="shared" si="7"/>
        <v>0</v>
      </c>
      <c r="R72" s="89"/>
      <c r="S72" s="89"/>
      <c r="T72" s="89"/>
    </row>
    <row r="73" s="1" customFormat="1" ht="28" customHeight="1" spans="1:20">
      <c r="A73" s="12" t="s">
        <v>42</v>
      </c>
      <c r="B73" s="13" t="s">
        <v>44</v>
      </c>
      <c r="C73" s="12" t="s">
        <v>24</v>
      </c>
      <c r="D73" s="12" t="s">
        <v>45</v>
      </c>
      <c r="E73" s="13">
        <v>6</v>
      </c>
      <c r="F73" s="111">
        <v>6</v>
      </c>
      <c r="G73" s="12">
        <v>0.06</v>
      </c>
      <c r="H73" s="12">
        <v>3</v>
      </c>
      <c r="I73" s="111">
        <v>180000</v>
      </c>
      <c r="J73" s="111">
        <v>63000</v>
      </c>
      <c r="K73" s="62">
        <v>0.35</v>
      </c>
      <c r="L73" s="111">
        <v>0</v>
      </c>
      <c r="M73" s="62">
        <v>0</v>
      </c>
      <c r="N73" s="111">
        <v>117000</v>
      </c>
      <c r="O73" s="62">
        <v>0.65</v>
      </c>
      <c r="P73" s="1">
        <f t="shared" si="8"/>
        <v>0</v>
      </c>
      <c r="Q73" s="63">
        <f t="shared" si="7"/>
        <v>0</v>
      </c>
      <c r="R73" s="89"/>
      <c r="S73" s="89"/>
      <c r="T73" s="89"/>
    </row>
    <row r="74" s="1" customFormat="1" ht="28" customHeight="1" spans="1:20">
      <c r="A74" s="12" t="s">
        <v>42</v>
      </c>
      <c r="B74" s="13" t="s">
        <v>8432</v>
      </c>
      <c r="C74" s="12" t="s">
        <v>24</v>
      </c>
      <c r="D74" s="12" t="s">
        <v>7445</v>
      </c>
      <c r="E74" s="13">
        <v>100</v>
      </c>
      <c r="F74" s="111">
        <v>100</v>
      </c>
      <c r="G74" s="12">
        <v>0.05</v>
      </c>
      <c r="H74" s="12">
        <v>0.5</v>
      </c>
      <c r="I74" s="111">
        <v>500000</v>
      </c>
      <c r="J74" s="111">
        <v>175000</v>
      </c>
      <c r="K74" s="62">
        <v>0.35</v>
      </c>
      <c r="L74" s="111">
        <v>25000</v>
      </c>
      <c r="M74" s="62">
        <v>0.05</v>
      </c>
      <c r="N74" s="111">
        <v>300000</v>
      </c>
      <c r="O74" s="62">
        <v>0.6</v>
      </c>
      <c r="P74" s="1">
        <f t="shared" si="8"/>
        <v>0</v>
      </c>
      <c r="Q74" s="63">
        <f t="shared" si="7"/>
        <v>0</v>
      </c>
      <c r="R74" s="89"/>
      <c r="S74" s="89"/>
      <c r="T74" s="89"/>
    </row>
    <row r="75" s="5" customFormat="1" ht="28" customHeight="1" spans="1:20">
      <c r="A75" s="17" t="s">
        <v>46</v>
      </c>
      <c r="B75" s="43"/>
      <c r="C75" s="44"/>
      <c r="D75" s="18" t="s">
        <v>17</v>
      </c>
      <c r="E75" s="18">
        <v>1.6606</v>
      </c>
      <c r="F75" s="109">
        <v>1.6606</v>
      </c>
      <c r="G75" s="45">
        <v>0.06</v>
      </c>
      <c r="H75" s="18">
        <v>90</v>
      </c>
      <c r="I75" s="109">
        <f>SUM(I76:I76)</f>
        <v>2329470</v>
      </c>
      <c r="J75" s="109">
        <f>SUM(J76:J76)</f>
        <v>815314.5</v>
      </c>
      <c r="K75" s="61"/>
      <c r="L75" s="109">
        <f>SUM(L76:L76)</f>
        <v>698841</v>
      </c>
      <c r="M75" s="61"/>
      <c r="N75" s="109">
        <f>SUM(N76:N76)</f>
        <v>815314.5</v>
      </c>
      <c r="O75" s="61"/>
      <c r="P75" s="1">
        <f t="shared" si="8"/>
        <v>0</v>
      </c>
      <c r="Q75" s="63">
        <f t="shared" si="7"/>
        <v>0</v>
      </c>
      <c r="R75" s="89"/>
      <c r="S75" s="89"/>
      <c r="T75" s="89"/>
    </row>
    <row r="76" ht="28" customHeight="1" spans="1:20">
      <c r="A76" s="12" t="s">
        <v>46</v>
      </c>
      <c r="B76" s="13" t="s">
        <v>47</v>
      </c>
      <c r="C76" s="12" t="s">
        <v>24</v>
      </c>
      <c r="D76" s="13" t="s">
        <v>47</v>
      </c>
      <c r="E76" s="13">
        <v>1.6606</v>
      </c>
      <c r="F76" s="104">
        <v>1.6606</v>
      </c>
      <c r="G76" s="41">
        <v>0.06</v>
      </c>
      <c r="H76" s="13">
        <v>90</v>
      </c>
      <c r="I76" s="104">
        <v>2329470</v>
      </c>
      <c r="J76" s="104">
        <v>815314.5</v>
      </c>
      <c r="K76" s="56" t="s">
        <v>48</v>
      </c>
      <c r="L76" s="104">
        <v>698841</v>
      </c>
      <c r="M76" s="56">
        <v>0.3</v>
      </c>
      <c r="N76" s="104">
        <v>815314.5</v>
      </c>
      <c r="O76" s="56">
        <v>0.35</v>
      </c>
      <c r="P76" s="1">
        <f t="shared" si="8"/>
        <v>0</v>
      </c>
      <c r="Q76" s="63">
        <f t="shared" si="7"/>
        <v>0</v>
      </c>
      <c r="R76" s="89"/>
      <c r="S76" s="89"/>
      <c r="T76" s="89"/>
    </row>
    <row r="77" s="2" customFormat="1" ht="28" customHeight="1" spans="1:17">
      <c r="A77" s="17" t="s">
        <v>49</v>
      </c>
      <c r="B77" s="18"/>
      <c r="C77" s="17"/>
      <c r="D77" s="18" t="s">
        <v>17</v>
      </c>
      <c r="E77" s="18">
        <f>SUM(E78:E79)</f>
        <v>6.53669</v>
      </c>
      <c r="F77" s="109">
        <f>SUM(F78:F79)</f>
        <v>6.53669</v>
      </c>
      <c r="G77" s="18"/>
      <c r="H77" s="18"/>
      <c r="I77" s="109">
        <f>SUM(I78:I79)</f>
        <v>29691489.6</v>
      </c>
      <c r="J77" s="109">
        <f>SUM(J78:J79)</f>
        <v>2969148.96</v>
      </c>
      <c r="K77" s="61"/>
      <c r="L77" s="109">
        <f>SUM(L78:L79)</f>
        <v>14048180.64</v>
      </c>
      <c r="M77" s="61"/>
      <c r="N77" s="109">
        <f>SUM(N78:N79)</f>
        <v>12674160</v>
      </c>
      <c r="O77" s="61"/>
      <c r="P77" s="1">
        <f t="shared" si="8"/>
        <v>0</v>
      </c>
      <c r="Q77" s="63">
        <f t="shared" si="7"/>
        <v>0</v>
      </c>
    </row>
    <row r="78" s="1" customFormat="1" ht="28" customHeight="1" spans="1:20">
      <c r="A78" s="12" t="s">
        <v>49</v>
      </c>
      <c r="B78" s="13" t="s">
        <v>50</v>
      </c>
      <c r="C78" s="12" t="s">
        <v>24</v>
      </c>
      <c r="D78" s="13" t="s">
        <v>50</v>
      </c>
      <c r="E78" s="12">
        <v>5.428962</v>
      </c>
      <c r="F78" s="111">
        <v>5.428962</v>
      </c>
      <c r="G78" s="15">
        <v>0.08</v>
      </c>
      <c r="H78" s="46">
        <v>400</v>
      </c>
      <c r="I78" s="111">
        <v>21715848</v>
      </c>
      <c r="J78" s="111">
        <v>2171584.8</v>
      </c>
      <c r="K78" s="56">
        <v>0.1</v>
      </c>
      <c r="L78" s="111">
        <v>10857924</v>
      </c>
      <c r="M78" s="56">
        <v>0.5</v>
      </c>
      <c r="N78" s="111">
        <v>8686339.2</v>
      </c>
      <c r="O78" s="56">
        <v>0.4</v>
      </c>
      <c r="P78" s="1">
        <f t="shared" si="8"/>
        <v>0</v>
      </c>
      <c r="Q78" s="63">
        <f t="shared" si="7"/>
        <v>0</v>
      </c>
      <c r="R78" s="89"/>
      <c r="S78" s="89"/>
      <c r="T78" s="89"/>
    </row>
    <row r="79" s="1" customFormat="1" ht="28" customHeight="1" spans="1:20">
      <c r="A79" s="12" t="s">
        <v>49</v>
      </c>
      <c r="B79" s="13" t="s">
        <v>51</v>
      </c>
      <c r="C79" s="12" t="s">
        <v>24</v>
      </c>
      <c r="D79" s="13" t="s">
        <v>51</v>
      </c>
      <c r="E79" s="12">
        <v>1.107728</v>
      </c>
      <c r="F79" s="111">
        <v>1.107728</v>
      </c>
      <c r="G79" s="15">
        <v>0.08</v>
      </c>
      <c r="H79" s="46">
        <v>720</v>
      </c>
      <c r="I79" s="111">
        <v>7975641.6</v>
      </c>
      <c r="J79" s="111">
        <v>797564.16</v>
      </c>
      <c r="K79" s="56">
        <v>0.1</v>
      </c>
      <c r="L79" s="111">
        <v>3190256.64</v>
      </c>
      <c r="M79" s="56">
        <v>0.4</v>
      </c>
      <c r="N79" s="111">
        <v>3987820.8</v>
      </c>
      <c r="O79" s="56">
        <v>0.5</v>
      </c>
      <c r="P79" s="1">
        <f t="shared" si="8"/>
        <v>0</v>
      </c>
      <c r="Q79" s="63">
        <f t="shared" si="7"/>
        <v>0</v>
      </c>
      <c r="R79" s="89"/>
      <c r="S79" s="89"/>
      <c r="T79" s="89"/>
    </row>
    <row r="80" s="2" customFormat="1" ht="28" customHeight="1" spans="1:17">
      <c r="A80" s="17" t="s">
        <v>52</v>
      </c>
      <c r="B80" s="18"/>
      <c r="C80" s="17"/>
      <c r="D80" s="18" t="s">
        <v>17</v>
      </c>
      <c r="E80" s="47">
        <f>SUM(E81,E99,E103)</f>
        <v>35.322981</v>
      </c>
      <c r="F80" s="109">
        <f>SUM(F81,F99,F103)</f>
        <v>35.322981</v>
      </c>
      <c r="G80" s="38"/>
      <c r="H80" s="48"/>
      <c r="I80" s="109">
        <f>SUM(I81,I99,I103)</f>
        <v>40512872.96</v>
      </c>
      <c r="J80" s="109">
        <f>SUM(J81,J99,J103)</f>
        <v>4051287.3</v>
      </c>
      <c r="K80" s="61"/>
      <c r="L80" s="109">
        <f>SUM(L81,L99,L103)</f>
        <v>20147881.18</v>
      </c>
      <c r="M80" s="61"/>
      <c r="N80" s="109">
        <f>SUM(N81,N99,N103)</f>
        <v>16313704.48</v>
      </c>
      <c r="O80" s="61"/>
      <c r="P80" s="1">
        <f t="shared" si="8"/>
        <v>0</v>
      </c>
      <c r="Q80" s="63">
        <f t="shared" si="7"/>
        <v>0</v>
      </c>
    </row>
    <row r="81" s="2" customFormat="1" ht="28" customHeight="1" spans="1:17">
      <c r="A81" s="17" t="s">
        <v>52</v>
      </c>
      <c r="B81" s="18"/>
      <c r="C81" s="17"/>
      <c r="D81" s="18" t="s">
        <v>8433</v>
      </c>
      <c r="E81" s="47">
        <f>SUM(E82:E98)</f>
        <v>1.06778</v>
      </c>
      <c r="F81" s="109">
        <f>SUM(F82:F98)</f>
        <v>1.06778</v>
      </c>
      <c r="G81" s="38"/>
      <c r="H81" s="48"/>
      <c r="I81" s="109">
        <f>SUM(I82:I98)</f>
        <v>13348247.9</v>
      </c>
      <c r="J81" s="109">
        <f>SUM(J82:J98)</f>
        <v>1334824.79</v>
      </c>
      <c r="K81" s="97"/>
      <c r="L81" s="109">
        <f>SUM(L82:L98)</f>
        <v>6674123.95</v>
      </c>
      <c r="M81" s="97"/>
      <c r="N81" s="109">
        <f>SUM(N82:N98)</f>
        <v>5339299.16</v>
      </c>
      <c r="O81" s="61"/>
      <c r="P81" s="1">
        <f t="shared" si="8"/>
        <v>0</v>
      </c>
      <c r="Q81" s="63">
        <f t="shared" si="7"/>
        <v>0</v>
      </c>
    </row>
    <row r="82" s="1" customFormat="1" ht="28" customHeight="1" spans="1:20">
      <c r="A82" s="12" t="s">
        <v>52</v>
      </c>
      <c r="B82" s="13" t="s">
        <v>53</v>
      </c>
      <c r="C82" s="12" t="s">
        <v>24</v>
      </c>
      <c r="D82" s="13" t="s">
        <v>302</v>
      </c>
      <c r="E82" s="49">
        <v>0.161748</v>
      </c>
      <c r="F82" s="104">
        <v>0.161748</v>
      </c>
      <c r="G82" s="40">
        <v>0.0631034482758621</v>
      </c>
      <c r="H82" s="46">
        <v>18300</v>
      </c>
      <c r="I82" s="104">
        <v>2530170</v>
      </c>
      <c r="J82" s="104">
        <v>253017</v>
      </c>
      <c r="K82" s="56">
        <v>0.1</v>
      </c>
      <c r="L82" s="104">
        <v>1265085</v>
      </c>
      <c r="M82" s="56">
        <v>0.5</v>
      </c>
      <c r="N82" s="104">
        <v>1012068</v>
      </c>
      <c r="O82" s="56">
        <v>0.4</v>
      </c>
      <c r="P82" s="1">
        <f t="shared" si="8"/>
        <v>0</v>
      </c>
      <c r="Q82" s="63">
        <f t="shared" si="7"/>
        <v>0</v>
      </c>
      <c r="R82" s="89"/>
      <c r="S82" s="89"/>
      <c r="T82" s="89"/>
    </row>
    <row r="83" s="1" customFormat="1" ht="28" customHeight="1" spans="1:20">
      <c r="A83" s="12" t="s">
        <v>52</v>
      </c>
      <c r="B83" s="13" t="s">
        <v>53</v>
      </c>
      <c r="C83" s="12" t="s">
        <v>24</v>
      </c>
      <c r="D83" s="13" t="s">
        <v>342</v>
      </c>
      <c r="E83" s="49">
        <v>0.048466</v>
      </c>
      <c r="F83" s="104">
        <v>0.048466</v>
      </c>
      <c r="G83" s="40">
        <v>0.0833333333333333</v>
      </c>
      <c r="H83" s="46">
        <v>5000</v>
      </c>
      <c r="I83" s="104">
        <v>300800</v>
      </c>
      <c r="J83" s="104">
        <v>30080</v>
      </c>
      <c r="K83" s="56">
        <v>0.1</v>
      </c>
      <c r="L83" s="104">
        <v>150400</v>
      </c>
      <c r="M83" s="56">
        <v>0.5</v>
      </c>
      <c r="N83" s="104">
        <v>120320</v>
      </c>
      <c r="O83" s="56">
        <v>0.4</v>
      </c>
      <c r="P83" s="1">
        <f t="shared" si="8"/>
        <v>0</v>
      </c>
      <c r="Q83" s="63">
        <f t="shared" si="7"/>
        <v>0</v>
      </c>
      <c r="R83" s="89"/>
      <c r="S83" s="89"/>
      <c r="T83" s="89"/>
    </row>
    <row r="84" s="1" customFormat="1" ht="28" customHeight="1" spans="1:20">
      <c r="A84" s="12" t="s">
        <v>52</v>
      </c>
      <c r="B84" s="13" t="s">
        <v>53</v>
      </c>
      <c r="C84" s="12" t="s">
        <v>24</v>
      </c>
      <c r="D84" s="13" t="s">
        <v>3790</v>
      </c>
      <c r="E84" s="49">
        <v>0.05324</v>
      </c>
      <c r="F84" s="104">
        <v>0.05324</v>
      </c>
      <c r="G84" s="40">
        <v>0.0742857142857143</v>
      </c>
      <c r="H84" s="46">
        <v>2600</v>
      </c>
      <c r="I84" s="104">
        <v>158640</v>
      </c>
      <c r="J84" s="104">
        <v>15864</v>
      </c>
      <c r="K84" s="56">
        <v>0.1</v>
      </c>
      <c r="L84" s="104">
        <v>79320</v>
      </c>
      <c r="M84" s="56">
        <v>0.5</v>
      </c>
      <c r="N84" s="104">
        <v>63456</v>
      </c>
      <c r="O84" s="56">
        <v>0.4</v>
      </c>
      <c r="P84" s="1">
        <f t="shared" si="8"/>
        <v>0</v>
      </c>
      <c r="Q84" s="63">
        <f t="shared" si="7"/>
        <v>0</v>
      </c>
      <c r="R84" s="89"/>
      <c r="S84" s="89"/>
      <c r="T84" s="89"/>
    </row>
    <row r="85" s="1" customFormat="1" ht="28" customHeight="1" spans="1:20">
      <c r="A85" s="12" t="s">
        <v>52</v>
      </c>
      <c r="B85" s="13" t="s">
        <v>53</v>
      </c>
      <c r="C85" s="12" t="s">
        <v>24</v>
      </c>
      <c r="D85" s="13" t="s">
        <v>3786</v>
      </c>
      <c r="E85" s="49">
        <v>0.224498</v>
      </c>
      <c r="F85" s="104">
        <v>0.224498</v>
      </c>
      <c r="G85" s="40">
        <v>0.0829850746268657</v>
      </c>
      <c r="H85" s="46">
        <v>27800</v>
      </c>
      <c r="I85" s="104">
        <v>1947588</v>
      </c>
      <c r="J85" s="104">
        <v>194758.8</v>
      </c>
      <c r="K85" s="56">
        <v>0.1</v>
      </c>
      <c r="L85" s="104">
        <v>973794</v>
      </c>
      <c r="M85" s="56">
        <v>0.5</v>
      </c>
      <c r="N85" s="104">
        <v>779035.2</v>
      </c>
      <c r="O85" s="56">
        <v>0.4</v>
      </c>
      <c r="P85" s="1">
        <f t="shared" si="8"/>
        <v>0</v>
      </c>
      <c r="Q85" s="63">
        <f t="shared" si="7"/>
        <v>0</v>
      </c>
      <c r="R85" s="89"/>
      <c r="S85" s="89"/>
      <c r="T85" s="89"/>
    </row>
    <row r="86" s="1" customFormat="1" ht="28" customHeight="1" spans="1:20">
      <c r="A86" s="12" t="s">
        <v>52</v>
      </c>
      <c r="B86" s="13" t="s">
        <v>53</v>
      </c>
      <c r="C86" s="12" t="s">
        <v>24</v>
      </c>
      <c r="D86" s="13" t="s">
        <v>5053</v>
      </c>
      <c r="E86" s="49">
        <v>0.054273</v>
      </c>
      <c r="F86" s="104">
        <v>0.054273</v>
      </c>
      <c r="G86" s="40">
        <v>0.08</v>
      </c>
      <c r="H86" s="46">
        <v>1600</v>
      </c>
      <c r="I86" s="104">
        <v>868368</v>
      </c>
      <c r="J86" s="104">
        <v>86836.8</v>
      </c>
      <c r="K86" s="56">
        <v>0.1</v>
      </c>
      <c r="L86" s="104">
        <v>434184</v>
      </c>
      <c r="M86" s="56">
        <v>0.5</v>
      </c>
      <c r="N86" s="104">
        <v>347347.2</v>
      </c>
      <c r="O86" s="56">
        <v>0.4</v>
      </c>
      <c r="P86" s="1">
        <f t="shared" si="8"/>
        <v>0</v>
      </c>
      <c r="Q86" s="63">
        <f t="shared" si="7"/>
        <v>0</v>
      </c>
      <c r="R86" s="89"/>
      <c r="S86" s="89"/>
      <c r="T86" s="89"/>
    </row>
    <row r="87" s="1" customFormat="1" ht="28" customHeight="1" spans="1:20">
      <c r="A87" s="12" t="s">
        <v>52</v>
      </c>
      <c r="B87" s="13" t="s">
        <v>53</v>
      </c>
      <c r="C87" s="12" t="s">
        <v>24</v>
      </c>
      <c r="D87" s="13" t="s">
        <v>1050</v>
      </c>
      <c r="E87" s="49">
        <v>0.190144</v>
      </c>
      <c r="F87" s="104">
        <v>0.190144</v>
      </c>
      <c r="G87" s="40">
        <v>0.0822222222222222</v>
      </c>
      <c r="H87" s="46">
        <v>14800</v>
      </c>
      <c r="I87" s="104">
        <v>3046752</v>
      </c>
      <c r="J87" s="104">
        <v>304675.2</v>
      </c>
      <c r="K87" s="56">
        <v>0.1</v>
      </c>
      <c r="L87" s="104">
        <v>1523376</v>
      </c>
      <c r="M87" s="56">
        <v>0.5</v>
      </c>
      <c r="N87" s="104">
        <v>1218700.8</v>
      </c>
      <c r="O87" s="56">
        <v>0.4</v>
      </c>
      <c r="P87" s="1">
        <f t="shared" si="8"/>
        <v>0</v>
      </c>
      <c r="Q87" s="63">
        <f t="shared" si="7"/>
        <v>0</v>
      </c>
      <c r="R87" s="89"/>
      <c r="S87" s="89"/>
      <c r="T87" s="89"/>
    </row>
    <row r="88" s="1" customFormat="1" ht="28" customHeight="1" spans="1:20">
      <c r="A88" s="12" t="s">
        <v>52</v>
      </c>
      <c r="B88" s="13" t="s">
        <v>53</v>
      </c>
      <c r="C88" s="12" t="s">
        <v>24</v>
      </c>
      <c r="D88" s="13" t="s">
        <v>5066</v>
      </c>
      <c r="E88" s="49">
        <v>0.010855</v>
      </c>
      <c r="F88" s="104">
        <v>0.010855</v>
      </c>
      <c r="G88" s="40">
        <v>0.07</v>
      </c>
      <c r="H88" s="46">
        <v>2800</v>
      </c>
      <c r="I88" s="104">
        <v>154520</v>
      </c>
      <c r="J88" s="104">
        <v>15452</v>
      </c>
      <c r="K88" s="56">
        <v>0.1</v>
      </c>
      <c r="L88" s="104">
        <v>77260</v>
      </c>
      <c r="M88" s="56">
        <v>0.5</v>
      </c>
      <c r="N88" s="104">
        <v>61808</v>
      </c>
      <c r="O88" s="56">
        <v>0.4</v>
      </c>
      <c r="P88" s="1">
        <f t="shared" si="8"/>
        <v>0</v>
      </c>
      <c r="Q88" s="63">
        <f t="shared" si="7"/>
        <v>0</v>
      </c>
      <c r="R88" s="89"/>
      <c r="S88" s="89"/>
      <c r="T88" s="89"/>
    </row>
    <row r="89" s="1" customFormat="1" ht="28" customHeight="1" spans="1:20">
      <c r="A89" s="12" t="s">
        <v>52</v>
      </c>
      <c r="B89" s="13" t="s">
        <v>53</v>
      </c>
      <c r="C89" s="12" t="s">
        <v>24</v>
      </c>
      <c r="D89" s="13" t="s">
        <v>242</v>
      </c>
      <c r="E89" s="49">
        <v>0.026103</v>
      </c>
      <c r="F89" s="104">
        <v>0.026103</v>
      </c>
      <c r="G89" s="40">
        <v>0.0829752066115702</v>
      </c>
      <c r="H89" s="46">
        <v>10040</v>
      </c>
      <c r="I89" s="104">
        <v>258428.3</v>
      </c>
      <c r="J89" s="104">
        <v>25842.83</v>
      </c>
      <c r="K89" s="56">
        <v>0.1</v>
      </c>
      <c r="L89" s="104">
        <v>129214.15</v>
      </c>
      <c r="M89" s="56">
        <v>0.5</v>
      </c>
      <c r="N89" s="104">
        <v>103371.32</v>
      </c>
      <c r="O89" s="56">
        <v>0.4</v>
      </c>
      <c r="P89" s="1">
        <f t="shared" si="8"/>
        <v>0</v>
      </c>
      <c r="Q89" s="63">
        <f t="shared" si="7"/>
        <v>0</v>
      </c>
      <c r="R89" s="89"/>
      <c r="S89" s="89"/>
      <c r="T89" s="89"/>
    </row>
    <row r="90" s="1" customFormat="1" ht="28" customHeight="1" spans="1:20">
      <c r="A90" s="12" t="s">
        <v>52</v>
      </c>
      <c r="B90" s="13" t="s">
        <v>53</v>
      </c>
      <c r="C90" s="12" t="s">
        <v>24</v>
      </c>
      <c r="D90" s="13" t="s">
        <v>5121</v>
      </c>
      <c r="E90" s="49">
        <v>0.086739</v>
      </c>
      <c r="F90" s="104">
        <v>0.086739</v>
      </c>
      <c r="G90" s="40">
        <v>0.100689655172414</v>
      </c>
      <c r="H90" s="46">
        <v>20440</v>
      </c>
      <c r="I90" s="104">
        <v>1361955.6</v>
      </c>
      <c r="J90" s="104">
        <v>136195.56</v>
      </c>
      <c r="K90" s="56">
        <v>0.1</v>
      </c>
      <c r="L90" s="104">
        <v>680977.8</v>
      </c>
      <c r="M90" s="56">
        <v>0.5</v>
      </c>
      <c r="N90" s="104">
        <v>544782.24</v>
      </c>
      <c r="O90" s="56">
        <v>0.4</v>
      </c>
      <c r="P90" s="1">
        <f t="shared" si="8"/>
        <v>0</v>
      </c>
      <c r="Q90" s="63">
        <f t="shared" si="7"/>
        <v>0</v>
      </c>
      <c r="R90" s="89"/>
      <c r="S90" s="89"/>
      <c r="T90" s="89"/>
    </row>
    <row r="91" s="1" customFormat="1" ht="28" customHeight="1" spans="1:20">
      <c r="A91" s="12" t="s">
        <v>52</v>
      </c>
      <c r="B91" s="13" t="s">
        <v>53</v>
      </c>
      <c r="C91" s="12" t="s">
        <v>24</v>
      </c>
      <c r="D91" s="13" t="s">
        <v>5197</v>
      </c>
      <c r="E91" s="49">
        <v>0.08204</v>
      </c>
      <c r="F91" s="104">
        <v>0.08204</v>
      </c>
      <c r="G91" s="40">
        <v>0.0933333333333333</v>
      </c>
      <c r="H91" s="46">
        <v>4200</v>
      </c>
      <c r="I91" s="104">
        <v>1212660</v>
      </c>
      <c r="J91" s="104">
        <v>121266</v>
      </c>
      <c r="K91" s="56">
        <v>0.1</v>
      </c>
      <c r="L91" s="104">
        <v>606330</v>
      </c>
      <c r="M91" s="56">
        <v>0.5</v>
      </c>
      <c r="N91" s="104">
        <v>485064</v>
      </c>
      <c r="O91" s="56">
        <v>0.4</v>
      </c>
      <c r="P91" s="1">
        <f t="shared" si="8"/>
        <v>0</v>
      </c>
      <c r="Q91" s="63">
        <f t="shared" si="7"/>
        <v>0</v>
      </c>
      <c r="R91" s="89"/>
      <c r="S91" s="89"/>
      <c r="T91" s="89"/>
    </row>
    <row r="92" s="1" customFormat="1" ht="28" customHeight="1" spans="1:20">
      <c r="A92" s="12" t="s">
        <v>52</v>
      </c>
      <c r="B92" s="13" t="s">
        <v>53</v>
      </c>
      <c r="C92" s="12" t="s">
        <v>24</v>
      </c>
      <c r="D92" s="13" t="s">
        <v>5209</v>
      </c>
      <c r="E92" s="49">
        <v>0.05834</v>
      </c>
      <c r="F92" s="104">
        <v>0.05834</v>
      </c>
      <c r="G92" s="40">
        <v>0.08</v>
      </c>
      <c r="H92" s="46">
        <v>1600</v>
      </c>
      <c r="I92" s="104">
        <v>933440</v>
      </c>
      <c r="J92" s="104">
        <v>93344</v>
      </c>
      <c r="K92" s="56">
        <v>0.1</v>
      </c>
      <c r="L92" s="104">
        <v>466720</v>
      </c>
      <c r="M92" s="56">
        <v>0.5</v>
      </c>
      <c r="N92" s="104">
        <v>373376</v>
      </c>
      <c r="O92" s="56">
        <v>0.4</v>
      </c>
      <c r="P92" s="1">
        <f t="shared" si="8"/>
        <v>0</v>
      </c>
      <c r="Q92" s="63">
        <f t="shared" si="7"/>
        <v>0</v>
      </c>
      <c r="R92" s="89"/>
      <c r="S92" s="89"/>
      <c r="T92" s="89"/>
    </row>
    <row r="93" s="1" customFormat="1" ht="28" customHeight="1" spans="1:20">
      <c r="A93" s="12" t="s">
        <v>52</v>
      </c>
      <c r="B93" s="13" t="s">
        <v>53</v>
      </c>
      <c r="C93" s="12" t="s">
        <v>24</v>
      </c>
      <c r="D93" s="13" t="s">
        <v>5231</v>
      </c>
      <c r="E93" s="49">
        <v>0.002753</v>
      </c>
      <c r="F93" s="104">
        <v>0.002753</v>
      </c>
      <c r="G93" s="40">
        <v>0.08</v>
      </c>
      <c r="H93" s="46">
        <v>1600</v>
      </c>
      <c r="I93" s="104">
        <v>22024</v>
      </c>
      <c r="J93" s="104">
        <v>2202.4</v>
      </c>
      <c r="K93" s="56">
        <v>0.1</v>
      </c>
      <c r="L93" s="104">
        <v>11012</v>
      </c>
      <c r="M93" s="56">
        <v>0.5</v>
      </c>
      <c r="N93" s="104">
        <v>8809.6</v>
      </c>
      <c r="O93" s="56">
        <v>0.4</v>
      </c>
      <c r="P93" s="1">
        <f t="shared" si="8"/>
        <v>0</v>
      </c>
      <c r="Q93" s="63">
        <f t="shared" si="7"/>
        <v>0</v>
      </c>
      <c r="R93" s="89"/>
      <c r="S93" s="89"/>
      <c r="T93" s="89"/>
    </row>
    <row r="94" s="1" customFormat="1" ht="28" customHeight="1" spans="1:20">
      <c r="A94" s="12" t="s">
        <v>52</v>
      </c>
      <c r="B94" s="13" t="s">
        <v>53</v>
      </c>
      <c r="C94" s="12" t="s">
        <v>24</v>
      </c>
      <c r="D94" s="13" t="s">
        <v>5255</v>
      </c>
      <c r="E94" s="49">
        <v>0.00976</v>
      </c>
      <c r="F94" s="104">
        <v>0.00976</v>
      </c>
      <c r="G94" s="40">
        <v>0.11</v>
      </c>
      <c r="H94" s="46">
        <v>3300</v>
      </c>
      <c r="I94" s="104">
        <v>172710</v>
      </c>
      <c r="J94" s="104">
        <v>17271</v>
      </c>
      <c r="K94" s="56">
        <v>0.1</v>
      </c>
      <c r="L94" s="104">
        <v>86355</v>
      </c>
      <c r="M94" s="56">
        <v>0.5</v>
      </c>
      <c r="N94" s="104">
        <v>69084</v>
      </c>
      <c r="O94" s="56">
        <v>0.4</v>
      </c>
      <c r="P94" s="1">
        <f t="shared" si="8"/>
        <v>0</v>
      </c>
      <c r="Q94" s="63">
        <f t="shared" si="7"/>
        <v>0</v>
      </c>
      <c r="R94" s="89"/>
      <c r="S94" s="89"/>
      <c r="T94" s="89"/>
    </row>
    <row r="95" s="1" customFormat="1" ht="28" customHeight="1" spans="1:20">
      <c r="A95" s="12" t="s">
        <v>52</v>
      </c>
      <c r="B95" s="13" t="s">
        <v>53</v>
      </c>
      <c r="C95" s="12" t="s">
        <v>24</v>
      </c>
      <c r="D95" s="13" t="s">
        <v>853</v>
      </c>
      <c r="E95" s="49">
        <v>0.029151</v>
      </c>
      <c r="F95" s="104">
        <v>0.029151</v>
      </c>
      <c r="G95" s="40">
        <v>0.0604347826086956</v>
      </c>
      <c r="H95" s="46">
        <v>1390</v>
      </c>
      <c r="I95" s="104">
        <v>206912</v>
      </c>
      <c r="J95" s="104">
        <v>20691.2</v>
      </c>
      <c r="K95" s="56">
        <v>0.1</v>
      </c>
      <c r="L95" s="104">
        <v>103456</v>
      </c>
      <c r="M95" s="56">
        <v>0.5</v>
      </c>
      <c r="N95" s="104">
        <v>82764.8</v>
      </c>
      <c r="O95" s="56">
        <v>0.4</v>
      </c>
      <c r="P95" s="1">
        <f t="shared" si="8"/>
        <v>0</v>
      </c>
      <c r="Q95" s="63">
        <f t="shared" si="7"/>
        <v>0</v>
      </c>
      <c r="R95" s="89"/>
      <c r="S95" s="89"/>
      <c r="T95" s="89"/>
    </row>
    <row r="96" s="1" customFormat="1" ht="28" customHeight="1" spans="1:20">
      <c r="A96" s="12" t="s">
        <v>52</v>
      </c>
      <c r="B96" s="13" t="s">
        <v>53</v>
      </c>
      <c r="C96" s="12" t="s">
        <v>24</v>
      </c>
      <c r="D96" s="13" t="s">
        <v>4059</v>
      </c>
      <c r="E96" s="49">
        <v>0.006</v>
      </c>
      <c r="F96" s="104">
        <v>0.006</v>
      </c>
      <c r="G96" s="40">
        <v>0.15</v>
      </c>
      <c r="H96" s="46">
        <v>750</v>
      </c>
      <c r="I96" s="104">
        <v>45000</v>
      </c>
      <c r="J96" s="104">
        <v>4500</v>
      </c>
      <c r="K96" s="56">
        <v>0.1</v>
      </c>
      <c r="L96" s="104">
        <v>22500</v>
      </c>
      <c r="M96" s="56">
        <v>0.5</v>
      </c>
      <c r="N96" s="104">
        <v>18000</v>
      </c>
      <c r="O96" s="56">
        <v>0.4</v>
      </c>
      <c r="P96" s="1">
        <f t="shared" si="8"/>
        <v>0</v>
      </c>
      <c r="Q96" s="63">
        <f t="shared" si="7"/>
        <v>0</v>
      </c>
      <c r="R96" s="89"/>
      <c r="S96" s="89"/>
      <c r="T96" s="89"/>
    </row>
    <row r="97" s="1" customFormat="1" ht="28" customHeight="1" spans="1:20">
      <c r="A97" s="12" t="s">
        <v>52</v>
      </c>
      <c r="B97" s="13" t="s">
        <v>53</v>
      </c>
      <c r="C97" s="12" t="s">
        <v>24</v>
      </c>
      <c r="D97" s="13" t="s">
        <v>4145</v>
      </c>
      <c r="E97" s="49">
        <v>0.01947</v>
      </c>
      <c r="F97" s="104">
        <v>0.01947</v>
      </c>
      <c r="G97" s="40">
        <v>0.08</v>
      </c>
      <c r="H97" s="46">
        <v>400</v>
      </c>
      <c r="I97" s="104">
        <v>77880</v>
      </c>
      <c r="J97" s="104">
        <v>7788</v>
      </c>
      <c r="K97" s="56">
        <v>0.1</v>
      </c>
      <c r="L97" s="104">
        <v>38940</v>
      </c>
      <c r="M97" s="56">
        <v>0.5</v>
      </c>
      <c r="N97" s="104">
        <v>31152</v>
      </c>
      <c r="O97" s="56">
        <v>0.4</v>
      </c>
      <c r="P97" s="1">
        <f t="shared" si="8"/>
        <v>0</v>
      </c>
      <c r="Q97" s="63">
        <f t="shared" si="7"/>
        <v>0</v>
      </c>
      <c r="R97" s="89"/>
      <c r="S97" s="89"/>
      <c r="T97" s="89"/>
    </row>
    <row r="98" s="1" customFormat="1" ht="28" customHeight="1" spans="1:20">
      <c r="A98" s="12" t="s">
        <v>52</v>
      </c>
      <c r="B98" s="13" t="s">
        <v>53</v>
      </c>
      <c r="C98" s="12" t="s">
        <v>24</v>
      </c>
      <c r="D98" s="13" t="s">
        <v>5428</v>
      </c>
      <c r="E98" s="49">
        <v>0.0042</v>
      </c>
      <c r="F98" s="104">
        <v>0.0042</v>
      </c>
      <c r="G98" s="40">
        <v>0.08</v>
      </c>
      <c r="H98" s="46">
        <v>1200</v>
      </c>
      <c r="I98" s="104">
        <v>50400</v>
      </c>
      <c r="J98" s="104">
        <v>5040</v>
      </c>
      <c r="K98" s="56">
        <v>0.1</v>
      </c>
      <c r="L98" s="104">
        <v>25200</v>
      </c>
      <c r="M98" s="56">
        <v>0.5</v>
      </c>
      <c r="N98" s="104">
        <v>20160</v>
      </c>
      <c r="O98" s="56">
        <v>0.4</v>
      </c>
      <c r="P98" s="1">
        <f t="shared" si="8"/>
        <v>0</v>
      </c>
      <c r="Q98" s="63">
        <f t="shared" si="7"/>
        <v>0</v>
      </c>
      <c r="R98" s="89"/>
      <c r="S98" s="89"/>
      <c r="T98" s="89"/>
    </row>
    <row r="99" s="2" customFormat="1" ht="28" customHeight="1" spans="1:17">
      <c r="A99" s="17" t="s">
        <v>52</v>
      </c>
      <c r="B99" s="18"/>
      <c r="C99" s="17"/>
      <c r="D99" s="18" t="s">
        <v>8434</v>
      </c>
      <c r="E99" s="47">
        <f>SUM(E100:E102)</f>
        <v>31.25</v>
      </c>
      <c r="F99" s="109">
        <f>SUM(F100:F102)</f>
        <v>31.25</v>
      </c>
      <c r="G99" s="38"/>
      <c r="H99" s="48"/>
      <c r="I99" s="109">
        <v>271388.26</v>
      </c>
      <c r="J99" s="109">
        <v>27138.83</v>
      </c>
      <c r="K99" s="61"/>
      <c r="L99" s="109">
        <v>27138.83</v>
      </c>
      <c r="M99" s="61"/>
      <c r="N99" s="109">
        <v>217110.6</v>
      </c>
      <c r="O99" s="61"/>
      <c r="P99" s="1">
        <f t="shared" si="8"/>
        <v>0</v>
      </c>
      <c r="Q99" s="63">
        <f t="shared" si="7"/>
        <v>0</v>
      </c>
    </row>
    <row r="100" s="1" customFormat="1" ht="28" customHeight="1" spans="1:20">
      <c r="A100" s="12" t="s">
        <v>52</v>
      </c>
      <c r="B100" s="13" t="s">
        <v>54</v>
      </c>
      <c r="C100" s="12" t="s">
        <v>24</v>
      </c>
      <c r="D100" s="13" t="s">
        <v>302</v>
      </c>
      <c r="E100" s="49">
        <v>26</v>
      </c>
      <c r="F100" s="104">
        <v>26</v>
      </c>
      <c r="G100" s="40">
        <v>0.0675</v>
      </c>
      <c r="H100" s="46">
        <v>0.4914</v>
      </c>
      <c r="I100" s="104">
        <v>127764</v>
      </c>
      <c r="J100" s="104">
        <v>12776.4</v>
      </c>
      <c r="K100" s="56">
        <v>0.1</v>
      </c>
      <c r="L100" s="104">
        <v>12776.4</v>
      </c>
      <c r="M100" s="56">
        <v>0.1</v>
      </c>
      <c r="N100" s="104">
        <v>102211.2</v>
      </c>
      <c r="O100" s="56">
        <v>0.8</v>
      </c>
      <c r="P100" s="1">
        <f t="shared" si="8"/>
        <v>0</v>
      </c>
      <c r="Q100" s="63">
        <f t="shared" si="7"/>
        <v>0</v>
      </c>
      <c r="R100" s="89"/>
      <c r="S100" s="89"/>
      <c r="T100" s="89"/>
    </row>
    <row r="101" s="1" customFormat="1" ht="28" customHeight="1" spans="1:20">
      <c r="A101" s="12" t="s">
        <v>52</v>
      </c>
      <c r="B101" s="13" t="s">
        <v>54</v>
      </c>
      <c r="C101" s="12" t="s">
        <v>24</v>
      </c>
      <c r="D101" s="13" t="s">
        <v>4059</v>
      </c>
      <c r="E101" s="49">
        <v>3.15</v>
      </c>
      <c r="F101" s="104">
        <v>3.15</v>
      </c>
      <c r="G101" s="40">
        <v>0.0825</v>
      </c>
      <c r="H101" s="46">
        <v>3.17625</v>
      </c>
      <c r="I101" s="104">
        <v>100051.88</v>
      </c>
      <c r="J101" s="104">
        <v>10005.19</v>
      </c>
      <c r="K101" s="56">
        <v>0.100000019989629</v>
      </c>
      <c r="L101" s="104">
        <v>10005.19</v>
      </c>
      <c r="M101" s="56">
        <v>0.100000019989629</v>
      </c>
      <c r="N101" s="104">
        <v>80041.5</v>
      </c>
      <c r="O101" s="56">
        <v>0.799999960020741</v>
      </c>
      <c r="P101" s="1">
        <f t="shared" si="8"/>
        <v>0</v>
      </c>
      <c r="Q101" s="63">
        <f t="shared" si="7"/>
        <v>0</v>
      </c>
      <c r="R101" s="89"/>
      <c r="S101" s="89"/>
      <c r="T101" s="89"/>
    </row>
    <row r="102" s="1" customFormat="1" ht="28" customHeight="1" spans="1:20">
      <c r="A102" s="12" t="s">
        <v>52</v>
      </c>
      <c r="B102" s="13" t="s">
        <v>54</v>
      </c>
      <c r="C102" s="12" t="s">
        <v>24</v>
      </c>
      <c r="D102" s="13" t="s">
        <v>3790</v>
      </c>
      <c r="E102" s="49">
        <v>2.1</v>
      </c>
      <c r="F102" s="104">
        <v>2.1</v>
      </c>
      <c r="G102" s="40">
        <v>0.0823061630218688</v>
      </c>
      <c r="H102" s="46">
        <v>2.07</v>
      </c>
      <c r="I102" s="104">
        <v>43572.38</v>
      </c>
      <c r="J102" s="104">
        <v>4357.24</v>
      </c>
      <c r="K102" s="56">
        <v>0.100000045900637</v>
      </c>
      <c r="L102" s="104">
        <v>4357.24</v>
      </c>
      <c r="M102" s="56">
        <v>0.100000045900637</v>
      </c>
      <c r="N102" s="104">
        <v>34857.9</v>
      </c>
      <c r="O102" s="56">
        <v>0.799999908198726</v>
      </c>
      <c r="P102" s="1">
        <f t="shared" si="8"/>
        <v>0</v>
      </c>
      <c r="Q102" s="63">
        <f t="shared" si="7"/>
        <v>0</v>
      </c>
      <c r="R102" s="89"/>
      <c r="S102" s="89"/>
      <c r="T102" s="89"/>
    </row>
    <row r="103" s="2" customFormat="1" ht="28" customHeight="1" spans="1:17">
      <c r="A103" s="17" t="s">
        <v>52</v>
      </c>
      <c r="B103" s="18" t="s">
        <v>57</v>
      </c>
      <c r="C103" s="17"/>
      <c r="D103" s="18" t="s">
        <v>8435</v>
      </c>
      <c r="E103" s="18">
        <v>3.005201</v>
      </c>
      <c r="F103" s="109">
        <v>3.005201</v>
      </c>
      <c r="G103" s="18"/>
      <c r="H103" s="18"/>
      <c r="I103" s="109">
        <v>26893236.8</v>
      </c>
      <c r="J103" s="109">
        <v>2689323.68</v>
      </c>
      <c r="K103" s="61">
        <v>0.1</v>
      </c>
      <c r="L103" s="109">
        <v>13446618.4</v>
      </c>
      <c r="M103" s="61">
        <v>0.5</v>
      </c>
      <c r="N103" s="109">
        <v>10757294.72</v>
      </c>
      <c r="O103" s="61">
        <v>0.4</v>
      </c>
      <c r="P103" s="1">
        <f t="shared" si="8"/>
        <v>0</v>
      </c>
      <c r="Q103" s="63">
        <f t="shared" si="7"/>
        <v>0</v>
      </c>
    </row>
    <row r="104" s="2" customFormat="1" ht="28" customHeight="1" spans="1:17">
      <c r="A104" s="17" t="s">
        <v>58</v>
      </c>
      <c r="B104" s="18"/>
      <c r="C104" s="17"/>
      <c r="D104" s="18" t="s">
        <v>17</v>
      </c>
      <c r="E104" s="18"/>
      <c r="F104" s="109"/>
      <c r="G104" s="50"/>
      <c r="H104" s="18"/>
      <c r="I104" s="109">
        <f>I105+I111</f>
        <v>3863302.5</v>
      </c>
      <c r="J104" s="109">
        <f>J105+J111</f>
        <v>294204.7</v>
      </c>
      <c r="K104" s="61"/>
      <c r="L104" s="109">
        <f>L105+L111</f>
        <v>35786</v>
      </c>
      <c r="M104" s="61"/>
      <c r="N104" s="109">
        <f>N105+N111</f>
        <v>3533311.8</v>
      </c>
      <c r="O104" s="61"/>
      <c r="P104" s="1">
        <f t="shared" si="8"/>
        <v>0</v>
      </c>
      <c r="Q104" s="63">
        <f t="shared" si="7"/>
        <v>0</v>
      </c>
    </row>
    <row r="105" s="2" customFormat="1" ht="28" customHeight="1" spans="1:17">
      <c r="A105" s="17" t="s">
        <v>58</v>
      </c>
      <c r="B105" s="18"/>
      <c r="C105" s="17"/>
      <c r="D105" s="18" t="s">
        <v>8436</v>
      </c>
      <c r="E105" s="18"/>
      <c r="F105" s="109"/>
      <c r="G105" s="50"/>
      <c r="H105" s="18"/>
      <c r="I105" s="109">
        <f>I106+I109</f>
        <v>361798.5</v>
      </c>
      <c r="J105" s="109">
        <f>J106+J109</f>
        <v>119129.5</v>
      </c>
      <c r="K105" s="61"/>
      <c r="L105" s="109">
        <f>L106+L109</f>
        <v>35786</v>
      </c>
      <c r="M105" s="61"/>
      <c r="N105" s="109">
        <f>N106+N109</f>
        <v>206883</v>
      </c>
      <c r="O105" s="61"/>
      <c r="P105" s="1">
        <f t="shared" si="8"/>
        <v>0</v>
      </c>
      <c r="Q105" s="63">
        <f t="shared" si="7"/>
        <v>0</v>
      </c>
    </row>
    <row r="106" s="2" customFormat="1" ht="28" customHeight="1" spans="1:17">
      <c r="A106" s="17" t="s">
        <v>58</v>
      </c>
      <c r="B106" s="18"/>
      <c r="C106" s="17"/>
      <c r="D106" s="18" t="s">
        <v>8437</v>
      </c>
      <c r="E106" s="18"/>
      <c r="F106" s="109"/>
      <c r="G106" s="50"/>
      <c r="H106" s="18"/>
      <c r="I106" s="109">
        <f>SUM(I107:I108)</f>
        <v>229837.5</v>
      </c>
      <c r="J106" s="109">
        <f>SUM(J107:J108)</f>
        <v>72943.13</v>
      </c>
      <c r="K106" s="61"/>
      <c r="L106" s="109">
        <f>SUM(L107:L108)</f>
        <v>15991.87</v>
      </c>
      <c r="M106" s="61"/>
      <c r="N106" s="109">
        <f>SUM(N107:N108)</f>
        <v>140902.5</v>
      </c>
      <c r="O106" s="61"/>
      <c r="P106" s="1">
        <f t="shared" si="8"/>
        <v>0</v>
      </c>
      <c r="Q106" s="63">
        <f t="shared" si="7"/>
        <v>0</v>
      </c>
    </row>
    <row r="107" s="1" customFormat="1" ht="28" customHeight="1" spans="1:20">
      <c r="A107" s="12" t="s">
        <v>58</v>
      </c>
      <c r="B107" s="13" t="s">
        <v>59</v>
      </c>
      <c r="C107" s="12" t="s">
        <v>24</v>
      </c>
      <c r="D107" s="13" t="s">
        <v>59</v>
      </c>
      <c r="E107" s="13"/>
      <c r="F107" s="104">
        <v>1</v>
      </c>
      <c r="G107" s="51">
        <v>0.1</v>
      </c>
      <c r="H107" s="13">
        <v>30</v>
      </c>
      <c r="I107" s="104">
        <v>30000</v>
      </c>
      <c r="J107" s="104">
        <v>3000</v>
      </c>
      <c r="K107" s="56">
        <v>0.1</v>
      </c>
      <c r="L107" s="104">
        <v>6000</v>
      </c>
      <c r="M107" s="56">
        <v>0.2</v>
      </c>
      <c r="N107" s="104">
        <v>21000</v>
      </c>
      <c r="O107" s="56">
        <v>0.7</v>
      </c>
      <c r="P107" s="1">
        <f t="shared" si="8"/>
        <v>0</v>
      </c>
      <c r="Q107" s="63">
        <f t="shared" si="7"/>
        <v>0</v>
      </c>
      <c r="R107" s="89"/>
      <c r="S107" s="89"/>
      <c r="T107" s="89"/>
    </row>
    <row r="108" s="1" customFormat="1" ht="28" customHeight="1" spans="1:20">
      <c r="A108" s="12" t="s">
        <v>58</v>
      </c>
      <c r="B108" s="13" t="s">
        <v>60</v>
      </c>
      <c r="C108" s="12" t="s">
        <v>24</v>
      </c>
      <c r="D108" s="13" t="s">
        <v>60</v>
      </c>
      <c r="E108" s="13"/>
      <c r="F108" s="104">
        <v>0.0365</v>
      </c>
      <c r="G108" s="51">
        <v>0.1095</v>
      </c>
      <c r="H108" s="13">
        <v>547.5</v>
      </c>
      <c r="I108" s="104">
        <v>199837.5</v>
      </c>
      <c r="J108" s="104">
        <v>69943.13</v>
      </c>
      <c r="K108" s="56">
        <v>0.35</v>
      </c>
      <c r="L108" s="104">
        <v>9991.87</v>
      </c>
      <c r="M108" s="56">
        <v>0.05</v>
      </c>
      <c r="N108" s="104">
        <v>119902.5</v>
      </c>
      <c r="O108" s="56">
        <v>0.6</v>
      </c>
      <c r="P108" s="1">
        <f t="shared" si="8"/>
        <v>0</v>
      </c>
      <c r="Q108" s="63">
        <f t="shared" si="7"/>
        <v>0</v>
      </c>
      <c r="R108" s="89"/>
      <c r="S108" s="89"/>
      <c r="T108" s="89"/>
    </row>
    <row r="109" s="2" customFormat="1" ht="28" customHeight="1" spans="1:17">
      <c r="A109" s="17" t="s">
        <v>58</v>
      </c>
      <c r="B109" s="18"/>
      <c r="C109" s="17"/>
      <c r="D109" s="18" t="s">
        <v>8438</v>
      </c>
      <c r="E109" s="18"/>
      <c r="F109" s="109"/>
      <c r="G109" s="50"/>
      <c r="H109" s="18"/>
      <c r="I109" s="109">
        <f>SUM(I110)</f>
        <v>131961</v>
      </c>
      <c r="J109" s="109">
        <f>SUM(J110)</f>
        <v>46186.37</v>
      </c>
      <c r="K109" s="61"/>
      <c r="L109" s="109">
        <f>SUM(L110)</f>
        <v>19794.13</v>
      </c>
      <c r="M109" s="61"/>
      <c r="N109" s="109">
        <f>SUM(N110)</f>
        <v>65980.5</v>
      </c>
      <c r="O109" s="61"/>
      <c r="P109" s="1">
        <f t="shared" si="8"/>
        <v>0</v>
      </c>
      <c r="Q109" s="63">
        <f t="shared" si="7"/>
        <v>0</v>
      </c>
    </row>
    <row r="110" s="1" customFormat="1" ht="28" customHeight="1" spans="1:20">
      <c r="A110" s="12" t="s">
        <v>58</v>
      </c>
      <c r="B110" s="13" t="s">
        <v>61</v>
      </c>
      <c r="C110" s="12" t="s">
        <v>24</v>
      </c>
      <c r="D110" s="13" t="s">
        <v>61</v>
      </c>
      <c r="E110" s="13"/>
      <c r="F110" s="104">
        <v>0.087974</v>
      </c>
      <c r="G110" s="51">
        <v>0.1</v>
      </c>
      <c r="H110" s="13">
        <v>1500</v>
      </c>
      <c r="I110" s="104">
        <v>131961</v>
      </c>
      <c r="J110" s="104">
        <v>46186.37</v>
      </c>
      <c r="K110" s="56">
        <v>0.350000151559931</v>
      </c>
      <c r="L110" s="104">
        <v>19794.13</v>
      </c>
      <c r="M110" s="56">
        <v>0.149999848440069</v>
      </c>
      <c r="N110" s="104">
        <v>65980.5</v>
      </c>
      <c r="O110" s="56">
        <v>0.5</v>
      </c>
      <c r="P110" s="1">
        <f t="shared" si="8"/>
        <v>0</v>
      </c>
      <c r="Q110" s="63">
        <f t="shared" si="7"/>
        <v>0</v>
      </c>
      <c r="R110" s="89"/>
      <c r="S110" s="89"/>
      <c r="T110" s="89"/>
    </row>
    <row r="111" s="2" customFormat="1" ht="28" customHeight="1" spans="1:17">
      <c r="A111" s="17" t="s">
        <v>58</v>
      </c>
      <c r="B111" s="18"/>
      <c r="C111" s="17"/>
      <c r="D111" s="18" t="s">
        <v>8439</v>
      </c>
      <c r="E111" s="18"/>
      <c r="F111" s="109"/>
      <c r="G111" s="50"/>
      <c r="H111" s="18"/>
      <c r="I111" s="109">
        <f>I112+I113</f>
        <v>3501504</v>
      </c>
      <c r="J111" s="109">
        <f>J112+J113</f>
        <v>175075.2</v>
      </c>
      <c r="K111" s="61"/>
      <c r="L111" s="109">
        <f>L112+L113</f>
        <v>0</v>
      </c>
      <c r="M111" s="61"/>
      <c r="N111" s="109">
        <f>N112+N113</f>
        <v>3326428.8</v>
      </c>
      <c r="O111" s="61"/>
      <c r="P111" s="1">
        <f t="shared" si="8"/>
        <v>0</v>
      </c>
      <c r="Q111" s="63">
        <f t="shared" si="7"/>
        <v>0</v>
      </c>
    </row>
    <row r="112" s="2" customFormat="1" ht="28" customHeight="1" spans="1:17">
      <c r="A112" s="17" t="s">
        <v>58</v>
      </c>
      <c r="B112" s="18"/>
      <c r="C112" s="17"/>
      <c r="D112" s="18" t="s">
        <v>8437</v>
      </c>
      <c r="E112" s="18"/>
      <c r="F112" s="109"/>
      <c r="G112" s="50"/>
      <c r="H112" s="18"/>
      <c r="I112" s="109">
        <v>0</v>
      </c>
      <c r="J112" s="109">
        <v>0</v>
      </c>
      <c r="K112" s="61"/>
      <c r="L112" s="109">
        <v>0</v>
      </c>
      <c r="M112" s="61"/>
      <c r="N112" s="109">
        <v>0</v>
      </c>
      <c r="O112" s="61"/>
      <c r="P112" s="1">
        <f t="shared" si="8"/>
        <v>0</v>
      </c>
      <c r="Q112" s="63">
        <f t="shared" si="7"/>
        <v>0</v>
      </c>
    </row>
    <row r="113" s="2" customFormat="1" ht="28" customHeight="1" spans="1:17">
      <c r="A113" s="17" t="s">
        <v>58</v>
      </c>
      <c r="B113" s="18"/>
      <c r="C113" s="17"/>
      <c r="D113" s="18" t="s">
        <v>8438</v>
      </c>
      <c r="E113" s="18"/>
      <c r="F113" s="109"/>
      <c r="G113" s="50"/>
      <c r="H113" s="18"/>
      <c r="I113" s="109">
        <f>SUM(I114)</f>
        <v>3501504</v>
      </c>
      <c r="J113" s="109">
        <f>SUM(J114)</f>
        <v>175075.2</v>
      </c>
      <c r="K113" s="61"/>
      <c r="L113" s="109">
        <f>SUM(L114)</f>
        <v>0</v>
      </c>
      <c r="M113" s="61"/>
      <c r="N113" s="109">
        <f>SUM(N114)</f>
        <v>3326428.8</v>
      </c>
      <c r="O113" s="61"/>
      <c r="P113" s="1">
        <f t="shared" si="8"/>
        <v>0</v>
      </c>
      <c r="Q113" s="63">
        <f t="shared" si="7"/>
        <v>0</v>
      </c>
    </row>
    <row r="114" s="1" customFormat="1" ht="28" customHeight="1" spans="1:20">
      <c r="A114" s="12" t="s">
        <v>58</v>
      </c>
      <c r="B114" s="13" t="s">
        <v>62</v>
      </c>
      <c r="C114" s="12" t="s">
        <v>24</v>
      </c>
      <c r="D114" s="13" t="s">
        <v>62</v>
      </c>
      <c r="E114" s="13"/>
      <c r="F114" s="104">
        <v>1.6</v>
      </c>
      <c r="G114" s="51">
        <v>0.12</v>
      </c>
      <c r="H114" s="13">
        <v>1989.6</v>
      </c>
      <c r="I114" s="104">
        <v>3501504</v>
      </c>
      <c r="J114" s="104">
        <v>175075.2</v>
      </c>
      <c r="K114" s="56">
        <v>0.05</v>
      </c>
      <c r="L114" s="104">
        <v>0</v>
      </c>
      <c r="M114" s="56">
        <v>0</v>
      </c>
      <c r="N114" s="104">
        <v>3326428.8</v>
      </c>
      <c r="O114" s="56">
        <v>0.95</v>
      </c>
      <c r="P114" s="1">
        <f t="shared" si="8"/>
        <v>0</v>
      </c>
      <c r="Q114" s="63">
        <f t="shared" si="7"/>
        <v>0</v>
      </c>
      <c r="R114" s="89"/>
      <c r="S114" s="89"/>
      <c r="T114" s="89"/>
    </row>
    <row r="115" s="2" customFormat="1" ht="28" customHeight="1" spans="1:17">
      <c r="A115" s="17" t="s">
        <v>63</v>
      </c>
      <c r="B115" s="18"/>
      <c r="C115" s="17"/>
      <c r="D115" s="18" t="s">
        <v>17</v>
      </c>
      <c r="E115" s="18"/>
      <c r="F115" s="109">
        <f>SUM(F116:F117)</f>
        <v>10149.6083</v>
      </c>
      <c r="G115" s="18"/>
      <c r="H115" s="18"/>
      <c r="I115" s="109">
        <f>SUM(I116:I117)</f>
        <v>4247040.9</v>
      </c>
      <c r="J115" s="109">
        <f>SUM(J116:J117)</f>
        <v>1486464.32</v>
      </c>
      <c r="K115" s="61"/>
      <c r="L115" s="109">
        <f>SUM(L116:L117)</f>
        <v>849408.18</v>
      </c>
      <c r="M115" s="61"/>
      <c r="N115" s="109">
        <f>SUM(N116:N117)</f>
        <v>1911168.4</v>
      </c>
      <c r="O115" s="61"/>
      <c r="P115" s="1">
        <f t="shared" si="8"/>
        <v>0</v>
      </c>
      <c r="Q115" s="63">
        <f t="shared" si="7"/>
        <v>0</v>
      </c>
    </row>
    <row r="116" s="1" customFormat="1" ht="28" customHeight="1" spans="1:20">
      <c r="A116" s="12" t="s">
        <v>63</v>
      </c>
      <c r="B116" s="13" t="s">
        <v>64</v>
      </c>
      <c r="C116" s="12" t="s">
        <v>24</v>
      </c>
      <c r="D116" s="13" t="s">
        <v>64</v>
      </c>
      <c r="E116" s="13"/>
      <c r="F116" s="104">
        <v>10147</v>
      </c>
      <c r="G116" s="41">
        <v>0.06</v>
      </c>
      <c r="H116" s="13" t="s">
        <v>65</v>
      </c>
      <c r="I116" s="104">
        <v>3955104</v>
      </c>
      <c r="J116" s="104">
        <v>1384286.4</v>
      </c>
      <c r="K116" s="56">
        <v>0.35</v>
      </c>
      <c r="L116" s="104">
        <v>791020.8</v>
      </c>
      <c r="M116" s="56">
        <v>0.2</v>
      </c>
      <c r="N116" s="104">
        <v>1779796.8</v>
      </c>
      <c r="O116" s="56">
        <v>0.45</v>
      </c>
      <c r="P116" s="1">
        <f t="shared" si="8"/>
        <v>0</v>
      </c>
      <c r="Q116" s="63">
        <f t="shared" si="7"/>
        <v>0</v>
      </c>
      <c r="R116" s="89"/>
      <c r="S116" s="89"/>
      <c r="T116" s="89"/>
    </row>
    <row r="117" s="1" customFormat="1" ht="28" customHeight="1" spans="1:20">
      <c r="A117" s="12" t="s">
        <v>63</v>
      </c>
      <c r="B117" s="13" t="s">
        <v>66</v>
      </c>
      <c r="C117" s="12" t="s">
        <v>24</v>
      </c>
      <c r="D117" s="13" t="s">
        <v>66</v>
      </c>
      <c r="E117" s="13"/>
      <c r="F117" s="104">
        <v>2.60829999999987</v>
      </c>
      <c r="G117" s="41">
        <v>0.06</v>
      </c>
      <c r="H117" s="13" t="s">
        <v>67</v>
      </c>
      <c r="I117" s="104">
        <v>291936.9</v>
      </c>
      <c r="J117" s="104">
        <v>102177.92</v>
      </c>
      <c r="K117" s="56">
        <v>0.35</v>
      </c>
      <c r="L117" s="104">
        <v>58387.38</v>
      </c>
      <c r="M117" s="56">
        <v>0.2</v>
      </c>
      <c r="N117" s="104">
        <v>131371.6</v>
      </c>
      <c r="O117" s="56">
        <v>0.45</v>
      </c>
      <c r="P117" s="1">
        <f t="shared" si="8"/>
        <v>0</v>
      </c>
      <c r="Q117" s="63">
        <f t="shared" si="7"/>
        <v>0</v>
      </c>
      <c r="R117" s="89"/>
      <c r="S117" s="89"/>
      <c r="T117" s="89"/>
    </row>
    <row r="118" s="2" customFormat="1" ht="28" customHeight="1" spans="1:17">
      <c r="A118" s="17" t="s">
        <v>68</v>
      </c>
      <c r="B118" s="18"/>
      <c r="C118" s="17"/>
      <c r="D118" s="18" t="s">
        <v>17</v>
      </c>
      <c r="E118" s="18"/>
      <c r="F118" s="109">
        <f>SUM(F119:F124)</f>
        <v>140.374016</v>
      </c>
      <c r="G118" s="18"/>
      <c r="H118" s="18"/>
      <c r="I118" s="109">
        <f>SUM(I119:I124)</f>
        <v>11056278.6</v>
      </c>
      <c r="J118" s="109">
        <f>SUM(J119:J124)</f>
        <v>3869697.51</v>
      </c>
      <c r="K118" s="61"/>
      <c r="L118" s="109">
        <f>SUM(L119:L124)</f>
        <v>2573839.29</v>
      </c>
      <c r="M118" s="61"/>
      <c r="N118" s="109">
        <f>SUM(N119:N124)</f>
        <v>4612741.8</v>
      </c>
      <c r="O118" s="61"/>
      <c r="P118" s="1">
        <f t="shared" si="8"/>
        <v>0</v>
      </c>
      <c r="Q118" s="63">
        <f t="shared" si="7"/>
        <v>0</v>
      </c>
    </row>
    <row r="119" s="1" customFormat="1" ht="28" customHeight="1" spans="1:20">
      <c r="A119" s="12" t="s">
        <v>68</v>
      </c>
      <c r="B119" s="13" t="s">
        <v>69</v>
      </c>
      <c r="C119" s="12" t="s">
        <v>24</v>
      </c>
      <c r="D119" s="13" t="s">
        <v>69</v>
      </c>
      <c r="E119" s="13"/>
      <c r="F119" s="104">
        <v>2.5615</v>
      </c>
      <c r="G119" s="41">
        <v>0.07</v>
      </c>
      <c r="H119" s="13">
        <v>210</v>
      </c>
      <c r="I119" s="104">
        <v>5379150</v>
      </c>
      <c r="J119" s="104">
        <v>1882702.5</v>
      </c>
      <c r="K119" s="56">
        <v>0.35</v>
      </c>
      <c r="L119" s="104">
        <v>1344787.5</v>
      </c>
      <c r="M119" s="56">
        <v>0.25</v>
      </c>
      <c r="N119" s="104">
        <v>2151660</v>
      </c>
      <c r="O119" s="56">
        <v>0.4</v>
      </c>
      <c r="P119" s="1">
        <f t="shared" si="8"/>
        <v>0</v>
      </c>
      <c r="Q119" s="63">
        <f t="shared" ref="Q119:Q149" si="9">I119-J119-L119-N119</f>
        <v>0</v>
      </c>
      <c r="R119" s="89"/>
      <c r="S119" s="89"/>
      <c r="T119" s="89"/>
    </row>
    <row r="120" s="1" customFormat="1" ht="28" customHeight="1" spans="1:20">
      <c r="A120" s="12" t="s">
        <v>68</v>
      </c>
      <c r="B120" s="13" t="s">
        <v>70</v>
      </c>
      <c r="C120" s="12" t="s">
        <v>24</v>
      </c>
      <c r="D120" s="13" t="s">
        <v>7377</v>
      </c>
      <c r="E120" s="13"/>
      <c r="F120" s="104">
        <v>1.34355</v>
      </c>
      <c r="G120" s="41">
        <v>0.05</v>
      </c>
      <c r="H120" s="13">
        <v>150</v>
      </c>
      <c r="I120" s="104">
        <v>2015325</v>
      </c>
      <c r="J120" s="104">
        <v>705363.75</v>
      </c>
      <c r="K120" s="56">
        <v>0.35</v>
      </c>
      <c r="L120" s="104">
        <v>906896.25</v>
      </c>
      <c r="M120" s="56">
        <v>0.45</v>
      </c>
      <c r="N120" s="104">
        <v>403065</v>
      </c>
      <c r="O120" s="56">
        <v>0.2</v>
      </c>
      <c r="P120" s="1">
        <f t="shared" si="8"/>
        <v>0</v>
      </c>
      <c r="Q120" s="63">
        <f t="shared" si="9"/>
        <v>0</v>
      </c>
      <c r="R120" s="89"/>
      <c r="S120" s="89"/>
      <c r="T120" s="89"/>
    </row>
    <row r="121" s="1" customFormat="1" ht="28" customHeight="1" spans="1:20">
      <c r="A121" s="12" t="s">
        <v>68</v>
      </c>
      <c r="B121" s="13" t="s">
        <v>71</v>
      </c>
      <c r="C121" s="12" t="s">
        <v>24</v>
      </c>
      <c r="D121" s="13" t="s">
        <v>45</v>
      </c>
      <c r="E121" s="13"/>
      <c r="F121" s="104">
        <v>12.4014</v>
      </c>
      <c r="G121" s="41">
        <v>0.06</v>
      </c>
      <c r="H121" s="13">
        <v>2.4</v>
      </c>
      <c r="I121" s="104">
        <v>297633.6</v>
      </c>
      <c r="J121" s="104">
        <v>104171.76</v>
      </c>
      <c r="K121" s="56">
        <v>0.35</v>
      </c>
      <c r="L121" s="104">
        <v>44645.04</v>
      </c>
      <c r="M121" s="56">
        <v>0.15</v>
      </c>
      <c r="N121" s="104">
        <v>148816.8</v>
      </c>
      <c r="O121" s="56">
        <v>0.5</v>
      </c>
      <c r="P121" s="1">
        <f t="shared" ref="P121:P149" si="10">I121-J121-L121-N121</f>
        <v>0</v>
      </c>
      <c r="Q121" s="63">
        <f t="shared" si="9"/>
        <v>0</v>
      </c>
      <c r="R121" s="89"/>
      <c r="S121" s="89"/>
      <c r="T121" s="89"/>
    </row>
    <row r="122" s="1" customFormat="1" ht="28" customHeight="1" spans="1:20">
      <c r="A122" s="12" t="s">
        <v>68</v>
      </c>
      <c r="B122" s="13" t="s">
        <v>71</v>
      </c>
      <c r="C122" s="12" t="s">
        <v>24</v>
      </c>
      <c r="D122" s="13" t="s">
        <v>7445</v>
      </c>
      <c r="E122" s="13"/>
      <c r="F122" s="104">
        <v>124.014</v>
      </c>
      <c r="G122" s="41">
        <v>0.06</v>
      </c>
      <c r="H122" s="13">
        <v>2.4</v>
      </c>
      <c r="I122" s="104">
        <v>744084</v>
      </c>
      <c r="J122" s="104">
        <v>260429.4</v>
      </c>
      <c r="K122" s="56">
        <v>0.35</v>
      </c>
      <c r="L122" s="104">
        <v>111612.6</v>
      </c>
      <c r="M122" s="56">
        <v>0.15</v>
      </c>
      <c r="N122" s="104">
        <v>372042</v>
      </c>
      <c r="O122" s="56">
        <v>0.5</v>
      </c>
      <c r="P122" s="1">
        <f t="shared" si="10"/>
        <v>0</v>
      </c>
      <c r="Q122" s="63">
        <f t="shared" si="9"/>
        <v>0</v>
      </c>
      <c r="R122" s="89"/>
      <c r="S122" s="89"/>
      <c r="T122" s="89"/>
    </row>
    <row r="123" s="1" customFormat="1" ht="28" customHeight="1" spans="1:20">
      <c r="A123" s="12" t="s">
        <v>68</v>
      </c>
      <c r="B123" s="13" t="s">
        <v>72</v>
      </c>
      <c r="C123" s="12" t="s">
        <v>24</v>
      </c>
      <c r="D123" s="13" t="s">
        <v>342</v>
      </c>
      <c r="E123" s="13"/>
      <c r="F123" s="104">
        <v>0.009949</v>
      </c>
      <c r="G123" s="41">
        <v>0.1</v>
      </c>
      <c r="H123" s="13" t="s">
        <v>73</v>
      </c>
      <c r="I123" s="104">
        <v>2532852</v>
      </c>
      <c r="J123" s="104">
        <v>886498.2</v>
      </c>
      <c r="K123" s="56">
        <v>0.35</v>
      </c>
      <c r="L123" s="104">
        <v>126642.6</v>
      </c>
      <c r="M123" s="56">
        <v>0.05</v>
      </c>
      <c r="N123" s="104">
        <v>1519711.2</v>
      </c>
      <c r="O123" s="56">
        <v>0.6</v>
      </c>
      <c r="P123" s="1">
        <f t="shared" si="10"/>
        <v>0</v>
      </c>
      <c r="Q123" s="63">
        <f t="shared" si="9"/>
        <v>0</v>
      </c>
      <c r="R123" s="89"/>
      <c r="S123" s="89"/>
      <c r="T123" s="89"/>
    </row>
    <row r="124" s="1" customFormat="1" ht="28" customHeight="1" spans="1:20">
      <c r="A124" s="12" t="s">
        <v>68</v>
      </c>
      <c r="B124" s="13" t="s">
        <v>74</v>
      </c>
      <c r="C124" s="12" t="s">
        <v>24</v>
      </c>
      <c r="D124" s="13" t="s">
        <v>8440</v>
      </c>
      <c r="E124" s="13"/>
      <c r="F124" s="104">
        <v>0.043617</v>
      </c>
      <c r="G124" s="41">
        <v>0.04</v>
      </c>
      <c r="H124" s="13">
        <v>200</v>
      </c>
      <c r="I124" s="104">
        <v>87234</v>
      </c>
      <c r="J124" s="104">
        <v>30531.9</v>
      </c>
      <c r="K124" s="56">
        <v>0.35</v>
      </c>
      <c r="L124" s="104">
        <v>39255.3</v>
      </c>
      <c r="M124" s="56">
        <v>0.45</v>
      </c>
      <c r="N124" s="104">
        <v>17446.8</v>
      </c>
      <c r="O124" s="56">
        <v>0.2</v>
      </c>
      <c r="P124" s="1">
        <f t="shared" si="10"/>
        <v>0</v>
      </c>
      <c r="Q124" s="63">
        <f t="shared" si="9"/>
        <v>0</v>
      </c>
      <c r="R124" s="89"/>
      <c r="S124" s="89"/>
      <c r="T124" s="89"/>
    </row>
    <row r="125" s="2" customFormat="1" ht="28" customHeight="1" spans="1:17">
      <c r="A125" s="17" t="s">
        <v>75</v>
      </c>
      <c r="B125" s="18"/>
      <c r="C125" s="17"/>
      <c r="D125" s="18" t="s">
        <v>17</v>
      </c>
      <c r="E125" s="18">
        <f>SUBTOTAL(9,E126:E133)</f>
        <v>859.8531</v>
      </c>
      <c r="F125" s="109">
        <f>SUBTOTAL(9,F126:F133)</f>
        <v>1352.094886</v>
      </c>
      <c r="G125" s="38"/>
      <c r="H125" s="18"/>
      <c r="I125" s="109">
        <f>SUBTOTAL(9,I126:I133)</f>
        <v>11949828.56</v>
      </c>
      <c r="J125" s="109">
        <f>SUBTOTAL(9,J126:J133)</f>
        <v>4182440</v>
      </c>
      <c r="K125" s="61"/>
      <c r="L125" s="109">
        <f>SUBTOTAL(9,L126:L133)</f>
        <v>3091424.13</v>
      </c>
      <c r="M125" s="61"/>
      <c r="N125" s="109">
        <f>SUBTOTAL(9,N126:N133)</f>
        <v>4675964.43</v>
      </c>
      <c r="O125" s="61"/>
      <c r="P125" s="1">
        <f t="shared" si="10"/>
        <v>0</v>
      </c>
      <c r="Q125" s="63">
        <f t="shared" si="9"/>
        <v>0</v>
      </c>
    </row>
    <row r="126" s="1" customFormat="1" ht="28" customHeight="1" spans="1:20">
      <c r="A126" s="12" t="s">
        <v>75</v>
      </c>
      <c r="B126" s="13" t="s">
        <v>76</v>
      </c>
      <c r="C126" s="12" t="s">
        <v>24</v>
      </c>
      <c r="D126" s="13" t="s">
        <v>7475</v>
      </c>
      <c r="E126" s="13">
        <v>1.8</v>
      </c>
      <c r="F126" s="104">
        <v>0.3331</v>
      </c>
      <c r="G126" s="40">
        <v>0.04</v>
      </c>
      <c r="H126" s="13">
        <v>120</v>
      </c>
      <c r="I126" s="104">
        <v>399720</v>
      </c>
      <c r="J126" s="104">
        <v>139902</v>
      </c>
      <c r="K126" s="56">
        <v>0.35</v>
      </c>
      <c r="L126" s="104">
        <v>99930</v>
      </c>
      <c r="M126" s="56">
        <v>0.25</v>
      </c>
      <c r="N126" s="104">
        <v>159888</v>
      </c>
      <c r="O126" s="56">
        <v>0.4</v>
      </c>
      <c r="P126" s="1">
        <f t="shared" si="10"/>
        <v>0</v>
      </c>
      <c r="Q126" s="63">
        <f t="shared" si="9"/>
        <v>0</v>
      </c>
      <c r="R126" s="89"/>
      <c r="S126" s="89"/>
      <c r="T126" s="89"/>
    </row>
    <row r="127" s="1" customFormat="1" ht="28" customHeight="1" spans="1:20">
      <c r="A127" s="12" t="s">
        <v>75</v>
      </c>
      <c r="B127" s="13" t="s">
        <v>77</v>
      </c>
      <c r="C127" s="12" t="s">
        <v>24</v>
      </c>
      <c r="D127" s="13" t="s">
        <v>7488</v>
      </c>
      <c r="E127" s="13">
        <v>0.1</v>
      </c>
      <c r="F127" s="104">
        <v>0.0518</v>
      </c>
      <c r="G127" s="40">
        <v>0.05</v>
      </c>
      <c r="H127" s="13">
        <v>500</v>
      </c>
      <c r="I127" s="104">
        <v>259000</v>
      </c>
      <c r="J127" s="104">
        <v>90650</v>
      </c>
      <c r="K127" s="56">
        <v>0.35</v>
      </c>
      <c r="L127" s="104">
        <v>64750</v>
      </c>
      <c r="M127" s="56">
        <v>0.25</v>
      </c>
      <c r="N127" s="104">
        <v>103600</v>
      </c>
      <c r="O127" s="56">
        <v>0.4</v>
      </c>
      <c r="P127" s="1">
        <f t="shared" si="10"/>
        <v>0</v>
      </c>
      <c r="Q127" s="63">
        <f t="shared" si="9"/>
        <v>0</v>
      </c>
      <c r="R127" s="89"/>
      <c r="S127" s="89"/>
      <c r="T127" s="89"/>
    </row>
    <row r="128" s="1" customFormat="1" ht="28" customHeight="1" spans="1:20">
      <c r="A128" s="12" t="s">
        <v>75</v>
      </c>
      <c r="B128" s="13" t="s">
        <v>78</v>
      </c>
      <c r="C128" s="12" t="s">
        <v>24</v>
      </c>
      <c r="D128" s="13" t="s">
        <v>91</v>
      </c>
      <c r="E128" s="13">
        <v>0.7</v>
      </c>
      <c r="F128" s="104">
        <v>0.0748</v>
      </c>
      <c r="G128" s="40">
        <v>0.05</v>
      </c>
      <c r="H128" s="13">
        <v>50</v>
      </c>
      <c r="I128" s="104">
        <v>37400</v>
      </c>
      <c r="J128" s="104">
        <v>13090</v>
      </c>
      <c r="K128" s="56">
        <v>0.35</v>
      </c>
      <c r="L128" s="104">
        <v>9350</v>
      </c>
      <c r="M128" s="56">
        <v>0.25</v>
      </c>
      <c r="N128" s="104">
        <v>14960</v>
      </c>
      <c r="O128" s="56">
        <v>0.4</v>
      </c>
      <c r="P128" s="1">
        <f t="shared" si="10"/>
        <v>0</v>
      </c>
      <c r="Q128" s="63">
        <f t="shared" si="9"/>
        <v>0</v>
      </c>
      <c r="R128" s="89"/>
      <c r="S128" s="89"/>
      <c r="T128" s="89"/>
    </row>
    <row r="129" s="1" customFormat="1" ht="28" customHeight="1" spans="1:20">
      <c r="A129" s="12" t="s">
        <v>75</v>
      </c>
      <c r="B129" s="13" t="s">
        <v>79</v>
      </c>
      <c r="C129" s="12" t="s">
        <v>24</v>
      </c>
      <c r="D129" s="13" t="s">
        <v>7445</v>
      </c>
      <c r="E129" s="13">
        <v>170.56</v>
      </c>
      <c r="F129" s="104">
        <v>1188</v>
      </c>
      <c r="G129" s="40">
        <v>0.04</v>
      </c>
      <c r="H129" s="13">
        <v>0.4</v>
      </c>
      <c r="I129" s="104">
        <v>4752000</v>
      </c>
      <c r="J129" s="104">
        <v>1663200</v>
      </c>
      <c r="K129" s="56">
        <v>0.35</v>
      </c>
      <c r="L129" s="104">
        <v>1188000</v>
      </c>
      <c r="M129" s="56">
        <v>0.25</v>
      </c>
      <c r="N129" s="104">
        <v>1900800</v>
      </c>
      <c r="O129" s="56">
        <v>0.4</v>
      </c>
      <c r="P129" s="1">
        <f t="shared" si="10"/>
        <v>0</v>
      </c>
      <c r="Q129" s="63">
        <f t="shared" si="9"/>
        <v>0</v>
      </c>
      <c r="R129" s="89"/>
      <c r="S129" s="89"/>
      <c r="T129" s="89"/>
    </row>
    <row r="130" s="1" customFormat="1" ht="28" customHeight="1" spans="1:20">
      <c r="A130" s="12" t="s">
        <v>75</v>
      </c>
      <c r="B130" s="13" t="s">
        <v>44</v>
      </c>
      <c r="C130" s="12" t="s">
        <v>24</v>
      </c>
      <c r="D130" s="13" t="s">
        <v>45</v>
      </c>
      <c r="E130" s="13">
        <v>89.7</v>
      </c>
      <c r="F130" s="104">
        <v>101.6496</v>
      </c>
      <c r="G130" s="40">
        <v>0.04</v>
      </c>
      <c r="H130" s="13">
        <v>2.2</v>
      </c>
      <c r="I130" s="104">
        <v>2236291.2</v>
      </c>
      <c r="J130" s="104">
        <v>782701.92</v>
      </c>
      <c r="K130" s="56">
        <v>0.35</v>
      </c>
      <c r="L130" s="104">
        <v>559072.8</v>
      </c>
      <c r="M130" s="56">
        <v>0.25</v>
      </c>
      <c r="N130" s="104">
        <v>894516.48</v>
      </c>
      <c r="O130" s="56">
        <v>0.4</v>
      </c>
      <c r="P130" s="1">
        <f t="shared" si="10"/>
        <v>0</v>
      </c>
      <c r="Q130" s="63">
        <f t="shared" si="9"/>
        <v>0</v>
      </c>
      <c r="R130" s="89"/>
      <c r="S130" s="89"/>
      <c r="T130" s="89"/>
    </row>
    <row r="131" s="1" customFormat="1" ht="28" customHeight="1" spans="1:20">
      <c r="A131" s="12" t="s">
        <v>75</v>
      </c>
      <c r="B131" s="13" t="s">
        <v>80</v>
      </c>
      <c r="C131" s="12" t="s">
        <v>24</v>
      </c>
      <c r="D131" s="13" t="s">
        <v>7519</v>
      </c>
      <c r="E131" s="13">
        <v>301.2249</v>
      </c>
      <c r="F131" s="104">
        <v>14</v>
      </c>
      <c r="G131" s="40">
        <v>0.04</v>
      </c>
      <c r="H131" s="13">
        <v>2.2</v>
      </c>
      <c r="I131" s="104">
        <v>308000</v>
      </c>
      <c r="J131" s="104">
        <v>107800</v>
      </c>
      <c r="K131" s="56">
        <v>0.35</v>
      </c>
      <c r="L131" s="104">
        <v>77000</v>
      </c>
      <c r="M131" s="56">
        <v>0.25</v>
      </c>
      <c r="N131" s="104">
        <v>123200</v>
      </c>
      <c r="O131" s="56">
        <v>0.4</v>
      </c>
      <c r="P131" s="1">
        <f t="shared" si="10"/>
        <v>0</v>
      </c>
      <c r="Q131" s="63">
        <f t="shared" si="9"/>
        <v>0</v>
      </c>
      <c r="R131" s="89"/>
      <c r="S131" s="89"/>
      <c r="T131" s="89"/>
    </row>
    <row r="132" s="1" customFormat="1" ht="28" customHeight="1" spans="1:20">
      <c r="A132" s="12" t="s">
        <v>75</v>
      </c>
      <c r="B132" s="13" t="s">
        <v>81</v>
      </c>
      <c r="C132" s="12" t="s">
        <v>24</v>
      </c>
      <c r="D132" s="13" t="s">
        <v>7524</v>
      </c>
      <c r="E132" s="13">
        <v>292.5982</v>
      </c>
      <c r="F132" s="104">
        <v>47.7442</v>
      </c>
      <c r="G132" s="40">
        <v>0.04</v>
      </c>
      <c r="H132" s="13">
        <v>7.19999999999999</v>
      </c>
      <c r="I132" s="104">
        <v>3437582.4</v>
      </c>
      <c r="J132" s="104">
        <v>1203153.84</v>
      </c>
      <c r="K132" s="56">
        <v>0.35</v>
      </c>
      <c r="L132" s="104">
        <v>859395.6</v>
      </c>
      <c r="M132" s="56">
        <v>0.25</v>
      </c>
      <c r="N132" s="104">
        <v>1375032.96</v>
      </c>
      <c r="O132" s="56">
        <v>0.4</v>
      </c>
      <c r="P132" s="1">
        <f t="shared" si="10"/>
        <v>0</v>
      </c>
      <c r="Q132" s="63">
        <f t="shared" si="9"/>
        <v>0</v>
      </c>
      <c r="R132" s="89"/>
      <c r="S132" s="89"/>
      <c r="T132" s="89"/>
    </row>
    <row r="133" s="1" customFormat="1" ht="28" customHeight="1" spans="1:20">
      <c r="A133" s="12" t="s">
        <v>75</v>
      </c>
      <c r="B133" s="13" t="s">
        <v>82</v>
      </c>
      <c r="C133" s="12" t="s">
        <v>24</v>
      </c>
      <c r="D133" s="13" t="s">
        <v>7687</v>
      </c>
      <c r="E133" s="13">
        <v>3.17</v>
      </c>
      <c r="F133" s="104">
        <v>0.241386</v>
      </c>
      <c r="G133" s="40">
        <v>0.06</v>
      </c>
      <c r="H133" s="13" t="s">
        <v>83</v>
      </c>
      <c r="I133" s="104">
        <v>519834.96</v>
      </c>
      <c r="J133" s="104">
        <v>181942.24</v>
      </c>
      <c r="K133" s="56">
        <v>0.35</v>
      </c>
      <c r="L133" s="104">
        <v>233925.73</v>
      </c>
      <c r="M133" s="56">
        <v>0.45</v>
      </c>
      <c r="N133" s="104">
        <v>103966.99</v>
      </c>
      <c r="O133" s="56">
        <v>0.2</v>
      </c>
      <c r="P133" s="1">
        <f t="shared" si="10"/>
        <v>0</v>
      </c>
      <c r="Q133" s="63">
        <f t="shared" si="9"/>
        <v>0</v>
      </c>
      <c r="R133" s="89"/>
      <c r="S133" s="89"/>
      <c r="T133" s="89"/>
    </row>
    <row r="134" s="2" customFormat="1" ht="28" customHeight="1" spans="1:17">
      <c r="A134" s="17" t="s">
        <v>84</v>
      </c>
      <c r="B134" s="18"/>
      <c r="C134" s="17"/>
      <c r="D134" s="18" t="s">
        <v>17</v>
      </c>
      <c r="E134" s="98"/>
      <c r="F134" s="109"/>
      <c r="G134" s="18"/>
      <c r="H134" s="18"/>
      <c r="I134" s="112">
        <f>SUM(I135:I139)</f>
        <v>3102093.6</v>
      </c>
      <c r="J134" s="112">
        <f>SUM(J135:J139)</f>
        <v>1085732.76</v>
      </c>
      <c r="K134" s="61"/>
      <c r="L134" s="112">
        <f>SUM(L135:L139)</f>
        <v>679803.4</v>
      </c>
      <c r="M134" s="61"/>
      <c r="N134" s="112">
        <f>SUM(N135:N139)</f>
        <v>1336557.44</v>
      </c>
      <c r="O134" s="61"/>
      <c r="P134" s="1">
        <f t="shared" si="10"/>
        <v>0</v>
      </c>
      <c r="Q134" s="63">
        <f t="shared" si="9"/>
        <v>0</v>
      </c>
    </row>
    <row r="135" s="1" customFormat="1" ht="28" customHeight="1" spans="1:20">
      <c r="A135" s="12" t="s">
        <v>84</v>
      </c>
      <c r="B135" s="13" t="s">
        <v>85</v>
      </c>
      <c r="C135" s="12" t="s">
        <v>24</v>
      </c>
      <c r="D135" s="13" t="s">
        <v>86</v>
      </c>
      <c r="E135" s="49"/>
      <c r="F135" s="104">
        <v>0.3738</v>
      </c>
      <c r="G135" s="41">
        <v>0.03</v>
      </c>
      <c r="H135" s="13">
        <v>150</v>
      </c>
      <c r="I135" s="104">
        <v>560700</v>
      </c>
      <c r="J135" s="104">
        <v>196245</v>
      </c>
      <c r="K135" s="56">
        <v>0.35</v>
      </c>
      <c r="L135" s="104">
        <v>140175</v>
      </c>
      <c r="M135" s="56">
        <v>0.25</v>
      </c>
      <c r="N135" s="104">
        <v>224280</v>
      </c>
      <c r="O135" s="56">
        <v>0.4</v>
      </c>
      <c r="P135" s="1">
        <f t="shared" si="10"/>
        <v>0</v>
      </c>
      <c r="Q135" s="63">
        <f t="shared" si="9"/>
        <v>0</v>
      </c>
      <c r="R135" s="89"/>
      <c r="S135" s="89"/>
      <c r="T135" s="89"/>
    </row>
    <row r="136" s="1" customFormat="1" ht="28" customHeight="1" spans="1:20">
      <c r="A136" s="12" t="s">
        <v>84</v>
      </c>
      <c r="B136" s="13" t="s">
        <v>87</v>
      </c>
      <c r="C136" s="12" t="s">
        <v>24</v>
      </c>
      <c r="D136" s="13" t="s">
        <v>87</v>
      </c>
      <c r="E136" s="49"/>
      <c r="F136" s="104">
        <v>0.4247</v>
      </c>
      <c r="G136" s="40">
        <v>0.1</v>
      </c>
      <c r="H136" s="13">
        <v>400</v>
      </c>
      <c r="I136" s="104">
        <v>1698800</v>
      </c>
      <c r="J136" s="104">
        <v>594580</v>
      </c>
      <c r="K136" s="56">
        <v>0.35</v>
      </c>
      <c r="L136" s="104">
        <v>254820</v>
      </c>
      <c r="M136" s="56">
        <v>0.15</v>
      </c>
      <c r="N136" s="104">
        <v>849400</v>
      </c>
      <c r="O136" s="56">
        <v>0.5</v>
      </c>
      <c r="P136" s="1">
        <f t="shared" si="10"/>
        <v>0</v>
      </c>
      <c r="Q136" s="63">
        <f t="shared" si="9"/>
        <v>0</v>
      </c>
      <c r="R136" s="89"/>
      <c r="S136" s="89"/>
      <c r="T136" s="89"/>
    </row>
    <row r="137" s="1" customFormat="1" ht="28" customHeight="1" spans="1:20">
      <c r="A137" s="12" t="s">
        <v>84</v>
      </c>
      <c r="B137" s="13" t="s">
        <v>88</v>
      </c>
      <c r="C137" s="12" t="s">
        <v>24</v>
      </c>
      <c r="D137" s="13" t="s">
        <v>89</v>
      </c>
      <c r="E137" s="49"/>
      <c r="F137" s="104">
        <v>0.01038</v>
      </c>
      <c r="G137" s="40">
        <v>0.08</v>
      </c>
      <c r="H137" s="13">
        <v>72</v>
      </c>
      <c r="I137" s="104">
        <v>7473.6</v>
      </c>
      <c r="J137" s="104">
        <v>2615.76</v>
      </c>
      <c r="K137" s="56">
        <v>0.35</v>
      </c>
      <c r="L137" s="104">
        <v>1868.4</v>
      </c>
      <c r="M137" s="56">
        <v>0.25</v>
      </c>
      <c r="N137" s="104">
        <v>2989.44</v>
      </c>
      <c r="O137" s="56">
        <v>0.4</v>
      </c>
      <c r="P137" s="1">
        <f t="shared" si="10"/>
        <v>0</v>
      </c>
      <c r="Q137" s="63">
        <f t="shared" si="9"/>
        <v>0</v>
      </c>
      <c r="R137" s="89"/>
      <c r="S137" s="89"/>
      <c r="T137" s="89"/>
    </row>
    <row r="138" s="1" customFormat="1" ht="28" customHeight="1" spans="1:20">
      <c r="A138" s="12" t="s">
        <v>84</v>
      </c>
      <c r="B138" s="13" t="s">
        <v>90</v>
      </c>
      <c r="C138" s="12" t="s">
        <v>24</v>
      </c>
      <c r="D138" s="13" t="s">
        <v>90</v>
      </c>
      <c r="E138" s="49"/>
      <c r="F138" s="104">
        <v>0.103</v>
      </c>
      <c r="G138" s="41">
        <v>0.06</v>
      </c>
      <c r="H138" s="13">
        <v>360</v>
      </c>
      <c r="I138" s="104">
        <f>F138*H138*10000</f>
        <v>370800</v>
      </c>
      <c r="J138" s="104">
        <f>I138*K138</f>
        <v>129780</v>
      </c>
      <c r="K138" s="56">
        <v>0.35</v>
      </c>
      <c r="L138" s="104">
        <f>M138*I138</f>
        <v>166860</v>
      </c>
      <c r="M138" s="56">
        <v>0.45</v>
      </c>
      <c r="N138" s="104">
        <f>O138*I138</f>
        <v>74160</v>
      </c>
      <c r="O138" s="56">
        <v>0.2</v>
      </c>
      <c r="P138" s="1">
        <f t="shared" si="10"/>
        <v>0</v>
      </c>
      <c r="Q138" s="63">
        <f t="shared" si="9"/>
        <v>0</v>
      </c>
      <c r="R138" s="89"/>
      <c r="S138" s="89"/>
      <c r="T138" s="89"/>
    </row>
    <row r="139" s="1" customFormat="1" ht="28" customHeight="1" spans="1:20">
      <c r="A139" s="12" t="s">
        <v>84</v>
      </c>
      <c r="B139" s="13" t="s">
        <v>91</v>
      </c>
      <c r="C139" s="12" t="s">
        <v>24</v>
      </c>
      <c r="D139" s="13" t="s">
        <v>91</v>
      </c>
      <c r="E139" s="49">
        <v>0.8504</v>
      </c>
      <c r="F139" s="111">
        <v>0.6834</v>
      </c>
      <c r="G139" s="41">
        <v>0.08</v>
      </c>
      <c r="H139" s="12">
        <v>80</v>
      </c>
      <c r="I139" s="111">
        <v>464320</v>
      </c>
      <c r="J139" s="111">
        <v>162512</v>
      </c>
      <c r="K139" s="56">
        <v>0.35</v>
      </c>
      <c r="L139" s="111">
        <v>116080</v>
      </c>
      <c r="M139" s="56">
        <v>0.25</v>
      </c>
      <c r="N139" s="111">
        <v>185728</v>
      </c>
      <c r="O139" s="56">
        <v>0.4</v>
      </c>
      <c r="P139" s="1">
        <f t="shared" si="10"/>
        <v>0</v>
      </c>
      <c r="Q139" s="63">
        <f t="shared" si="9"/>
        <v>0</v>
      </c>
      <c r="R139" s="89"/>
      <c r="S139" s="89"/>
      <c r="T139" s="89"/>
    </row>
    <row r="140" s="2" customFormat="1" ht="28" customHeight="1" spans="1:17">
      <c r="A140" s="17" t="s">
        <v>92</v>
      </c>
      <c r="B140" s="18"/>
      <c r="C140" s="17"/>
      <c r="D140" s="18" t="s">
        <v>17</v>
      </c>
      <c r="E140" s="18"/>
      <c r="F140" s="109"/>
      <c r="G140" s="18"/>
      <c r="H140" s="18"/>
      <c r="I140" s="109">
        <f>SUM(I141:I142)</f>
        <v>25329390</v>
      </c>
      <c r="J140" s="109">
        <f>SUM(J141:J142)</f>
        <v>8865286.5</v>
      </c>
      <c r="K140" s="61"/>
      <c r="L140" s="109">
        <f>SUM(L141:L142)</f>
        <v>5065878</v>
      </c>
      <c r="M140" s="61"/>
      <c r="N140" s="109">
        <f>SUM(N141:N142)</f>
        <v>11398225.5</v>
      </c>
      <c r="O140" s="61"/>
      <c r="P140" s="1">
        <f t="shared" si="10"/>
        <v>0</v>
      </c>
      <c r="Q140" s="63">
        <f t="shared" si="9"/>
        <v>0</v>
      </c>
    </row>
    <row r="141" s="1" customFormat="1" ht="28" customHeight="1" spans="1:20">
      <c r="A141" s="12" t="s">
        <v>92</v>
      </c>
      <c r="B141" s="13" t="s">
        <v>93</v>
      </c>
      <c r="C141" s="12" t="s">
        <v>24</v>
      </c>
      <c r="D141" s="13" t="s">
        <v>7876</v>
      </c>
      <c r="E141" s="13">
        <v>24.522</v>
      </c>
      <c r="F141" s="104">
        <v>51.276</v>
      </c>
      <c r="G141" s="41">
        <v>0.1</v>
      </c>
      <c r="H141" s="13">
        <v>50</v>
      </c>
      <c r="I141" s="104">
        <v>25324800</v>
      </c>
      <c r="J141" s="104">
        <f>I141*K141</f>
        <v>8863680</v>
      </c>
      <c r="K141" s="56">
        <v>0.35</v>
      </c>
      <c r="L141" s="104">
        <f>I141*M141</f>
        <v>5064960</v>
      </c>
      <c r="M141" s="56">
        <v>0.2</v>
      </c>
      <c r="N141" s="104">
        <f>I141*O141</f>
        <v>11396160</v>
      </c>
      <c r="O141" s="56">
        <v>0.45</v>
      </c>
      <c r="P141" s="1">
        <f t="shared" si="10"/>
        <v>0</v>
      </c>
      <c r="Q141" s="63">
        <f t="shared" si="9"/>
        <v>0</v>
      </c>
      <c r="R141" s="89"/>
      <c r="S141" s="89"/>
      <c r="T141" s="89"/>
    </row>
    <row r="142" s="1" customFormat="1" ht="28" customHeight="1" spans="1:20">
      <c r="A142" s="12" t="s">
        <v>92</v>
      </c>
      <c r="B142" s="13" t="s">
        <v>94</v>
      </c>
      <c r="C142" s="12" t="s">
        <v>24</v>
      </c>
      <c r="D142" s="13" t="s">
        <v>47</v>
      </c>
      <c r="E142" s="13"/>
      <c r="F142" s="104">
        <v>0.0051</v>
      </c>
      <c r="G142" s="41">
        <v>0.06</v>
      </c>
      <c r="H142" s="13">
        <v>90</v>
      </c>
      <c r="I142" s="104">
        <v>4590</v>
      </c>
      <c r="J142" s="104">
        <v>1606.5</v>
      </c>
      <c r="K142" s="56">
        <f>J142/$I142</f>
        <v>0.35</v>
      </c>
      <c r="L142" s="104">
        <v>918</v>
      </c>
      <c r="M142" s="56">
        <f>L142/$I142</f>
        <v>0.2</v>
      </c>
      <c r="N142" s="104">
        <v>2065.5</v>
      </c>
      <c r="O142" s="56">
        <f>N142/$I142</f>
        <v>0.45</v>
      </c>
      <c r="P142" s="1">
        <f t="shared" si="10"/>
        <v>0</v>
      </c>
      <c r="Q142" s="63">
        <f t="shared" si="9"/>
        <v>0</v>
      </c>
      <c r="R142" s="89"/>
      <c r="S142" s="89"/>
      <c r="T142" s="89"/>
    </row>
    <row r="143" s="2" customFormat="1" ht="28" customHeight="1" spans="1:20">
      <c r="A143" s="17" t="s">
        <v>95</v>
      </c>
      <c r="B143" s="18"/>
      <c r="C143" s="17"/>
      <c r="D143" s="18" t="s">
        <v>17</v>
      </c>
      <c r="E143" s="18"/>
      <c r="F143" s="109" t="s">
        <v>96</v>
      </c>
      <c r="G143" s="18" t="s">
        <v>96</v>
      </c>
      <c r="H143" s="18" t="s">
        <v>96</v>
      </c>
      <c r="I143" s="109">
        <f>SUM(I144:I147)</f>
        <v>38925540</v>
      </c>
      <c r="J143" s="109">
        <f>SUM(J144:J147)</f>
        <v>13548093</v>
      </c>
      <c r="K143" s="61" t="s">
        <v>96</v>
      </c>
      <c r="L143" s="109">
        <f>SUM(L144:L147)</f>
        <v>8372733</v>
      </c>
      <c r="M143" s="61"/>
      <c r="N143" s="109">
        <f>SUM(N144:N147)</f>
        <v>17004714</v>
      </c>
      <c r="O143" s="61"/>
      <c r="P143" s="1">
        <f t="shared" si="10"/>
        <v>0</v>
      </c>
      <c r="Q143" s="63">
        <f t="shared" si="9"/>
        <v>0</v>
      </c>
      <c r="R143" s="89"/>
      <c r="S143" s="89"/>
      <c r="T143" s="89"/>
    </row>
    <row r="144" s="1" customFormat="1" ht="28" customHeight="1" spans="1:20">
      <c r="A144" s="12" t="s">
        <v>95</v>
      </c>
      <c r="B144" s="13" t="s">
        <v>97</v>
      </c>
      <c r="C144" s="12" t="s">
        <v>24</v>
      </c>
      <c r="D144" s="13" t="s">
        <v>97</v>
      </c>
      <c r="E144" s="13" t="s">
        <v>96</v>
      </c>
      <c r="F144" s="104">
        <v>3.31736</v>
      </c>
      <c r="G144" s="40">
        <v>0.1</v>
      </c>
      <c r="H144" s="13">
        <v>300</v>
      </c>
      <c r="I144" s="104">
        <v>9656880</v>
      </c>
      <c r="J144" s="104">
        <v>3379908</v>
      </c>
      <c r="K144" s="56">
        <v>0.35</v>
      </c>
      <c r="L144" s="104">
        <v>1448532</v>
      </c>
      <c r="M144" s="56">
        <v>0.15</v>
      </c>
      <c r="N144" s="104">
        <v>4828440</v>
      </c>
      <c r="O144" s="56">
        <v>0.5</v>
      </c>
      <c r="P144" s="1">
        <f t="shared" si="10"/>
        <v>0</v>
      </c>
      <c r="Q144" s="63">
        <f t="shared" si="9"/>
        <v>0</v>
      </c>
      <c r="R144" s="89"/>
      <c r="S144" s="89"/>
      <c r="T144" s="89"/>
    </row>
    <row r="145" s="1" customFormat="1" ht="28" customHeight="1" spans="1:20">
      <c r="A145" s="12" t="s">
        <v>95</v>
      </c>
      <c r="B145" s="13" t="s">
        <v>98</v>
      </c>
      <c r="C145" s="12" t="s">
        <v>24</v>
      </c>
      <c r="D145" s="13" t="s">
        <v>98</v>
      </c>
      <c r="E145" s="13" t="s">
        <v>96</v>
      </c>
      <c r="F145" s="104">
        <v>0.1526</v>
      </c>
      <c r="G145" s="40">
        <v>0.06</v>
      </c>
      <c r="H145" s="13">
        <v>90</v>
      </c>
      <c r="I145" s="104">
        <v>137340</v>
      </c>
      <c r="J145" s="104">
        <v>48069</v>
      </c>
      <c r="K145" s="56">
        <v>0.35</v>
      </c>
      <c r="L145" s="104">
        <v>20601</v>
      </c>
      <c r="M145" s="56">
        <v>0.15</v>
      </c>
      <c r="N145" s="104">
        <v>68670</v>
      </c>
      <c r="O145" s="56">
        <v>0.5</v>
      </c>
      <c r="P145" s="1">
        <f t="shared" si="10"/>
        <v>0</v>
      </c>
      <c r="Q145" s="63">
        <f t="shared" si="9"/>
        <v>0</v>
      </c>
      <c r="R145" s="89"/>
      <c r="S145" s="89"/>
      <c r="T145" s="89"/>
    </row>
    <row r="146" s="1" customFormat="1" ht="28" customHeight="1" spans="1:20">
      <c r="A146" s="12" t="s">
        <v>95</v>
      </c>
      <c r="B146" s="13" t="s">
        <v>99</v>
      </c>
      <c r="C146" s="12" t="s">
        <v>24</v>
      </c>
      <c r="D146" s="13" t="s">
        <v>99</v>
      </c>
      <c r="E146" s="13" t="s">
        <v>96</v>
      </c>
      <c r="F146" s="104">
        <v>3.4518</v>
      </c>
      <c r="G146" s="40">
        <v>0.08</v>
      </c>
      <c r="H146" s="13">
        <v>800</v>
      </c>
      <c r="I146" s="104">
        <v>27614400</v>
      </c>
      <c r="J146" s="104">
        <v>9665040</v>
      </c>
      <c r="K146" s="56">
        <v>0.35</v>
      </c>
      <c r="L146" s="104">
        <v>6903600</v>
      </c>
      <c r="M146" s="56">
        <v>0.25</v>
      </c>
      <c r="N146" s="104">
        <v>11045760</v>
      </c>
      <c r="O146" s="56">
        <v>0.4</v>
      </c>
      <c r="P146" s="1">
        <f t="shared" si="10"/>
        <v>0</v>
      </c>
      <c r="Q146" s="63">
        <f t="shared" si="9"/>
        <v>0</v>
      </c>
      <c r="R146" s="89"/>
      <c r="S146" s="89"/>
      <c r="T146" s="89"/>
    </row>
    <row r="147" s="1" customFormat="1" ht="28" customHeight="1" spans="1:20">
      <c r="A147" s="12" t="s">
        <v>95</v>
      </c>
      <c r="B147" s="13" t="s">
        <v>100</v>
      </c>
      <c r="C147" s="12" t="s">
        <v>24</v>
      </c>
      <c r="D147" s="13" t="s">
        <v>100</v>
      </c>
      <c r="E147" s="13" t="s">
        <v>96</v>
      </c>
      <c r="F147" s="104">
        <v>2.15</v>
      </c>
      <c r="G147" s="40">
        <v>0.05</v>
      </c>
      <c r="H147" s="13" t="s">
        <v>101</v>
      </c>
      <c r="I147" s="104">
        <v>1516920</v>
      </c>
      <c r="J147" s="104">
        <v>455076</v>
      </c>
      <c r="K147" s="56">
        <v>0.3</v>
      </c>
      <c r="L147" s="104">
        <v>0</v>
      </c>
      <c r="M147" s="56">
        <v>0</v>
      </c>
      <c r="N147" s="104">
        <v>1061844</v>
      </c>
      <c r="O147" s="56">
        <v>0.7</v>
      </c>
      <c r="P147" s="1">
        <f t="shared" si="10"/>
        <v>0</v>
      </c>
      <c r="Q147" s="63">
        <f t="shared" si="9"/>
        <v>0</v>
      </c>
      <c r="R147" s="89"/>
      <c r="S147" s="89"/>
      <c r="T147" s="89"/>
    </row>
    <row r="148" s="2" customFormat="1" ht="28" customHeight="1" spans="1:17">
      <c r="A148" s="17" t="s">
        <v>131</v>
      </c>
      <c r="B148" s="18"/>
      <c r="C148" s="17"/>
      <c r="D148" s="18" t="s">
        <v>17</v>
      </c>
      <c r="E148" s="18"/>
      <c r="F148" s="109"/>
      <c r="G148" s="18"/>
      <c r="H148" s="18"/>
      <c r="I148" s="109">
        <f>I149</f>
        <v>400000</v>
      </c>
      <c r="J148" s="109">
        <f>J149</f>
        <v>140000</v>
      </c>
      <c r="K148" s="61"/>
      <c r="L148" s="109">
        <f>L149</f>
        <v>20000</v>
      </c>
      <c r="M148" s="61"/>
      <c r="N148" s="109">
        <f>N149</f>
        <v>240000</v>
      </c>
      <c r="O148" s="61"/>
      <c r="P148" s="1">
        <f t="shared" si="10"/>
        <v>0</v>
      </c>
      <c r="Q148" s="63">
        <f t="shared" si="9"/>
        <v>0</v>
      </c>
    </row>
    <row r="149" s="1" customFormat="1" ht="28" customHeight="1" spans="1:20">
      <c r="A149" s="12" t="s">
        <v>131</v>
      </c>
      <c r="B149" s="13" t="s">
        <v>8441</v>
      </c>
      <c r="C149" s="12" t="s">
        <v>24</v>
      </c>
      <c r="D149" s="13" t="s">
        <v>8442</v>
      </c>
      <c r="E149" s="13">
        <v>1.9373</v>
      </c>
      <c r="F149" s="104">
        <v>0.1</v>
      </c>
      <c r="G149" s="41">
        <v>0.1</v>
      </c>
      <c r="H149" s="13">
        <f>4000*G149</f>
        <v>400</v>
      </c>
      <c r="I149" s="104">
        <v>400000</v>
      </c>
      <c r="J149" s="104">
        <f>I149*K149</f>
        <v>140000</v>
      </c>
      <c r="K149" s="56">
        <v>0.35</v>
      </c>
      <c r="L149" s="104">
        <f>I149*M149</f>
        <v>20000</v>
      </c>
      <c r="M149" s="56">
        <v>0.05</v>
      </c>
      <c r="N149" s="104">
        <f>I149*O149</f>
        <v>240000</v>
      </c>
      <c r="O149" s="56">
        <v>0.6</v>
      </c>
      <c r="P149" s="1">
        <f t="shared" si="10"/>
        <v>0</v>
      </c>
      <c r="Q149" s="63">
        <f t="shared" si="9"/>
        <v>0</v>
      </c>
      <c r="R149" s="89"/>
      <c r="S149" s="89"/>
      <c r="T149" s="89"/>
    </row>
    <row r="154" spans="9:15">
      <c r="I154" s="101">
        <v>-295200</v>
      </c>
      <c r="J154" s="101">
        <v>-103320</v>
      </c>
      <c r="K154" s="10">
        <v>0</v>
      </c>
      <c r="L154" s="101">
        <v>-44280</v>
      </c>
      <c r="M154" s="10">
        <v>0</v>
      </c>
      <c r="N154" s="101">
        <v>-147600</v>
      </c>
      <c r="O154" s="10">
        <v>0</v>
      </c>
    </row>
    <row r="155" spans="9:14">
      <c r="I155" s="101">
        <f>I144-I154</f>
        <v>9952080</v>
      </c>
      <c r="J155" s="101">
        <f>J144-J154</f>
        <v>3483228</v>
      </c>
      <c r="L155" s="101">
        <f>L144-L154</f>
        <v>1492812</v>
      </c>
      <c r="N155" s="101">
        <f>N144-N154</f>
        <v>4976040</v>
      </c>
    </row>
    <row r="156" spans="9:14">
      <c r="I156" s="101">
        <f>I144+I154</f>
        <v>9361680</v>
      </c>
      <c r="J156" s="101">
        <f>J144+J154</f>
        <v>3276588</v>
      </c>
      <c r="L156" s="101">
        <f>L144+L154</f>
        <v>1404252</v>
      </c>
      <c r="N156" s="101">
        <f>N144+N154</f>
        <v>4680840</v>
      </c>
    </row>
  </sheetData>
  <autoFilter ref="A3:Q149"/>
  <mergeCells count="13">
    <mergeCell ref="A1:O1"/>
    <mergeCell ref="J2:K2"/>
    <mergeCell ref="L2:M2"/>
    <mergeCell ref="N2:O2"/>
    <mergeCell ref="A2:A3"/>
    <mergeCell ref="B2:B3"/>
    <mergeCell ref="C2:C3"/>
    <mergeCell ref="D2:D3"/>
    <mergeCell ref="E2:E3"/>
    <mergeCell ref="F2:F3"/>
    <mergeCell ref="G2:G3"/>
    <mergeCell ref="H2:H3"/>
    <mergeCell ref="I2:I3"/>
  </mergeCells>
  <pageMargins left="0.707638888888889" right="0.707638888888889" top="0.747916666666667" bottom="0.747916666666667" header="0.313888888888889" footer="0.313888888888889"/>
  <pageSetup paperSize="8"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U162"/>
  <sheetViews>
    <sheetView workbookViewId="0">
      <selection activeCell="L152" sqref="L152"/>
    </sheetView>
  </sheetViews>
  <sheetFormatPr defaultColWidth="9" defaultRowHeight="12.75"/>
  <cols>
    <col min="1" max="1" width="7.725" style="1" customWidth="1"/>
    <col min="2" max="2" width="15.2666666666667" style="6" customWidth="1"/>
    <col min="3" max="3" width="11.2666666666667" style="7" customWidth="1"/>
    <col min="4" max="4" width="20.0916666666667" style="7" customWidth="1"/>
    <col min="5" max="5" width="11.3666666666667" style="7" customWidth="1"/>
    <col min="6" max="6" width="14.6333333333333" style="8" customWidth="1"/>
    <col min="7" max="7" width="9.09166666666667" style="7" customWidth="1"/>
    <col min="8" max="8" width="9.45" style="7" customWidth="1"/>
    <col min="9" max="9" width="17.2666666666667" style="65" customWidth="1"/>
    <col min="10" max="10" width="16.8166666666667" style="65" customWidth="1"/>
    <col min="11" max="11" width="9.09166666666667" style="10" customWidth="1"/>
    <col min="12" max="12" width="16.2666666666667" style="65" customWidth="1"/>
    <col min="13" max="13" width="9.63333333333333" style="10" customWidth="1"/>
    <col min="14" max="14" width="16.8166666666667" style="65" customWidth="1"/>
    <col min="15" max="15" width="10.2666666666667" style="10" customWidth="1"/>
    <col min="16" max="16" width="9.09166666666667" style="7" hidden="1" customWidth="1"/>
    <col min="17" max="17" width="9" style="7" hidden="1" customWidth="1"/>
    <col min="18" max="18" width="9.54166666666667" style="7" customWidth="1"/>
    <col min="19" max="19" width="10.3666666666667" style="7" customWidth="1"/>
    <col min="20" max="20" width="11.3666666666667" style="7" customWidth="1"/>
    <col min="21" max="21" width="9.26666666666667" style="7"/>
    <col min="22" max="16384" width="9" style="7"/>
  </cols>
  <sheetData>
    <row r="1" ht="42" customHeight="1" spans="1:15">
      <c r="A1" s="11" t="s">
        <v>0</v>
      </c>
      <c r="B1" s="11"/>
      <c r="C1" s="11"/>
      <c r="D1" s="11"/>
      <c r="E1" s="11"/>
      <c r="F1" s="11"/>
      <c r="G1" s="11"/>
      <c r="H1" s="11"/>
      <c r="I1" s="11"/>
      <c r="J1" s="11"/>
      <c r="K1" s="11"/>
      <c r="L1" s="11"/>
      <c r="M1" s="11"/>
      <c r="N1" s="11"/>
      <c r="O1" s="11"/>
    </row>
    <row r="2" s="1" customFormat="1" ht="40" customHeight="1" spans="1:15">
      <c r="A2" s="12" t="s">
        <v>1</v>
      </c>
      <c r="B2" s="13" t="s">
        <v>2</v>
      </c>
      <c r="C2" s="12" t="s">
        <v>3</v>
      </c>
      <c r="D2" s="13" t="s">
        <v>4</v>
      </c>
      <c r="E2" s="13" t="s">
        <v>5</v>
      </c>
      <c r="F2" s="14" t="s">
        <v>6</v>
      </c>
      <c r="G2" s="15" t="s">
        <v>7</v>
      </c>
      <c r="H2" s="16" t="s">
        <v>8</v>
      </c>
      <c r="I2" s="79" t="s">
        <v>9</v>
      </c>
      <c r="J2" s="16" t="s">
        <v>10</v>
      </c>
      <c r="K2" s="55"/>
      <c r="L2" s="16" t="s">
        <v>11</v>
      </c>
      <c r="M2" s="55"/>
      <c r="N2" s="16" t="s">
        <v>12</v>
      </c>
      <c r="O2" s="55"/>
    </row>
    <row r="3" s="1" customFormat="1" ht="40" customHeight="1" spans="1:15">
      <c r="A3" s="12"/>
      <c r="B3" s="13"/>
      <c r="C3" s="12"/>
      <c r="D3" s="13"/>
      <c r="E3" s="13"/>
      <c r="F3" s="14"/>
      <c r="G3" s="15"/>
      <c r="H3" s="16"/>
      <c r="I3" s="79"/>
      <c r="J3" s="79" t="s">
        <v>13</v>
      </c>
      <c r="K3" s="56" t="s">
        <v>14</v>
      </c>
      <c r="L3" s="79" t="s">
        <v>13</v>
      </c>
      <c r="M3" s="56" t="s">
        <v>14</v>
      </c>
      <c r="N3" s="79" t="s">
        <v>13</v>
      </c>
      <c r="O3" s="56" t="s">
        <v>14</v>
      </c>
    </row>
    <row r="4" s="2" customFormat="1" ht="28" customHeight="1" spans="1:19">
      <c r="A4" s="17"/>
      <c r="B4" s="18"/>
      <c r="C4" s="17"/>
      <c r="D4" s="18" t="s">
        <v>15</v>
      </c>
      <c r="E4" s="18"/>
      <c r="F4" s="19"/>
      <c r="G4" s="20"/>
      <c r="H4" s="21"/>
      <c r="I4" s="80">
        <f>I5+I55+I70+I74+I81+I84+I88+I90+I93+I117+I128+I131+I138+I147+I153+I156+I161+I67</f>
        <v>15268.837078</v>
      </c>
      <c r="J4" s="80">
        <f>J5+J55+J70+J74+J81+J84+J88+J90+J93+J117+J128+J131+J138+J147+J153+J156+J161+J67</f>
        <v>2615.507133</v>
      </c>
      <c r="K4" s="57"/>
      <c r="L4" s="80">
        <f>L5+L55+L70+L74+L81+L84+L88+L90+L93+L117+L128+L131+L138+L147+L153+L156+L161+L67</f>
        <v>7059.331803</v>
      </c>
      <c r="M4" s="57"/>
      <c r="N4" s="80">
        <f>N5+N55+N70+N74+N81+N84+N88+N90+N93+N117+N128+N131+N138+N147+N153+N156+N161+N67</f>
        <v>5593.998142</v>
      </c>
      <c r="O4" s="57"/>
      <c r="P4" s="1">
        <f t="shared" ref="P4:P66" si="0">I4-J4-L4-N4</f>
        <v>0</v>
      </c>
      <c r="Q4" s="63">
        <f t="shared" ref="Q4:Q67" si="1">I4-J4-L4-N4</f>
        <v>0</v>
      </c>
      <c r="R4" s="2">
        <v>15268.837078</v>
      </c>
      <c r="S4" s="2">
        <f>I4-R4</f>
        <v>0</v>
      </c>
    </row>
    <row r="5" s="2" customFormat="1" ht="28" customHeight="1" spans="1:17">
      <c r="A5" s="17" t="s">
        <v>16</v>
      </c>
      <c r="B5" s="18"/>
      <c r="C5" s="17"/>
      <c r="D5" s="18" t="s">
        <v>17</v>
      </c>
      <c r="E5" s="18"/>
      <c r="F5" s="66">
        <f>F6+F19+F22+F52</f>
        <v>3367.230928</v>
      </c>
      <c r="G5" s="20"/>
      <c r="H5" s="21"/>
      <c r="I5" s="81">
        <f>I6+I19+I22+I52</f>
        <v>4711.215886</v>
      </c>
      <c r="J5" s="80">
        <f>J6+J19+J22+J52</f>
        <v>471.121584</v>
      </c>
      <c r="K5" s="57"/>
      <c r="L5" s="80">
        <f>L6+L19+L22+L52</f>
        <v>1901.799474</v>
      </c>
      <c r="M5" s="57"/>
      <c r="N5" s="80">
        <f>N6+N19+N22+N52</f>
        <v>2338.294828</v>
      </c>
      <c r="O5" s="57"/>
      <c r="P5" s="1">
        <f t="shared" si="0"/>
        <v>0</v>
      </c>
      <c r="Q5" s="63">
        <f t="shared" si="1"/>
        <v>0</v>
      </c>
    </row>
    <row r="6" s="2" customFormat="1" ht="28" customHeight="1" spans="1:17">
      <c r="A6" s="17" t="s">
        <v>16</v>
      </c>
      <c r="B6" s="18"/>
      <c r="C6" s="17"/>
      <c r="D6" s="67" t="s">
        <v>8400</v>
      </c>
      <c r="E6" s="18"/>
      <c r="F6" s="19">
        <f>F7+F13</f>
        <v>3365.6339</v>
      </c>
      <c r="G6" s="20"/>
      <c r="H6" s="21"/>
      <c r="I6" s="80">
        <f>I7+I13</f>
        <v>107.180991</v>
      </c>
      <c r="J6" s="80">
        <f>J7+J13</f>
        <v>10.718097</v>
      </c>
      <c r="K6" s="57"/>
      <c r="L6" s="80">
        <f>L7+L13</f>
        <v>53.590499</v>
      </c>
      <c r="M6" s="57"/>
      <c r="N6" s="80">
        <f>N7+N13</f>
        <v>42.872395</v>
      </c>
      <c r="O6" s="57"/>
      <c r="P6" s="1">
        <f t="shared" si="0"/>
        <v>0</v>
      </c>
      <c r="Q6" s="63">
        <f t="shared" si="1"/>
        <v>0</v>
      </c>
    </row>
    <row r="7" s="2" customFormat="1" ht="28" customHeight="1" spans="1:17">
      <c r="A7" s="17" t="s">
        <v>16</v>
      </c>
      <c r="B7" s="18"/>
      <c r="C7" s="17"/>
      <c r="D7" s="17" t="s">
        <v>8401</v>
      </c>
      <c r="E7" s="18"/>
      <c r="F7" s="19">
        <f>SUM(F8:F12)</f>
        <v>3365.6339</v>
      </c>
      <c r="G7" s="20"/>
      <c r="H7" s="21"/>
      <c r="I7" s="80">
        <f>SUM(I8:I12)</f>
        <v>107.180991</v>
      </c>
      <c r="J7" s="80">
        <f>SUM(J8:J12)</f>
        <v>10.718097</v>
      </c>
      <c r="K7" s="57"/>
      <c r="L7" s="80">
        <f>SUM(L8:L12)</f>
        <v>53.590499</v>
      </c>
      <c r="M7" s="57"/>
      <c r="N7" s="80">
        <f>SUM(N8:N12)</f>
        <v>42.872395</v>
      </c>
      <c r="O7" s="57"/>
      <c r="P7" s="1">
        <f t="shared" si="0"/>
        <v>0</v>
      </c>
      <c r="Q7" s="63">
        <f t="shared" si="1"/>
        <v>0</v>
      </c>
    </row>
    <row r="8" s="1" customFormat="1" ht="28" customHeight="1" spans="1:20">
      <c r="A8" s="12" t="s">
        <v>16</v>
      </c>
      <c r="B8" s="13" t="s">
        <v>8402</v>
      </c>
      <c r="C8" s="12" t="s">
        <v>24</v>
      </c>
      <c r="D8" s="12" t="s">
        <v>355</v>
      </c>
      <c r="E8" s="13"/>
      <c r="F8" s="24">
        <v>3134.1182</v>
      </c>
      <c r="G8" s="25">
        <v>0.025</v>
      </c>
      <c r="H8" s="68">
        <v>0.0125</v>
      </c>
      <c r="I8" s="82">
        <v>90.806139</v>
      </c>
      <c r="J8" s="82">
        <v>9.080611</v>
      </c>
      <c r="K8" s="58">
        <f>J8/I8</f>
        <v>0.0999999680638332</v>
      </c>
      <c r="L8" s="82">
        <v>45.403073</v>
      </c>
      <c r="M8" s="58">
        <f>L8/I8</f>
        <v>0.500000038543649</v>
      </c>
      <c r="N8" s="82">
        <v>36.322455</v>
      </c>
      <c r="O8" s="58">
        <f>N8/I8</f>
        <v>0.399999993392517</v>
      </c>
      <c r="P8" s="1">
        <f t="shared" si="0"/>
        <v>0</v>
      </c>
      <c r="Q8" s="63">
        <f t="shared" si="1"/>
        <v>0</v>
      </c>
      <c r="R8" s="89"/>
      <c r="S8" s="89"/>
      <c r="T8" s="89"/>
    </row>
    <row r="9" s="1" customFormat="1" ht="28" customHeight="1" spans="1:20">
      <c r="A9" s="12" t="s">
        <v>16</v>
      </c>
      <c r="B9" s="13" t="s">
        <v>8402</v>
      </c>
      <c r="C9" s="12" t="s">
        <v>24</v>
      </c>
      <c r="D9" s="15" t="s">
        <v>248</v>
      </c>
      <c r="E9" s="27"/>
      <c r="F9" s="24">
        <v>231.5157</v>
      </c>
      <c r="G9" s="25">
        <v>0.025</v>
      </c>
      <c r="H9" s="68">
        <v>0.025</v>
      </c>
      <c r="I9" s="82">
        <v>16.374852</v>
      </c>
      <c r="J9" s="82">
        <v>1.637486</v>
      </c>
      <c r="K9" s="58">
        <f>J9/I9</f>
        <v>0.100000048855403</v>
      </c>
      <c r="L9" s="82">
        <v>8.187426</v>
      </c>
      <c r="M9" s="58">
        <f>L9/I9</f>
        <v>0.5</v>
      </c>
      <c r="N9" s="82">
        <v>6.54994</v>
      </c>
      <c r="O9" s="58">
        <f>N9/I9</f>
        <v>0.399999951144597</v>
      </c>
      <c r="P9" s="1">
        <f t="shared" si="0"/>
        <v>0</v>
      </c>
      <c r="Q9" s="63">
        <f t="shared" si="1"/>
        <v>0</v>
      </c>
      <c r="R9" s="89"/>
      <c r="S9" s="89"/>
      <c r="T9" s="89"/>
    </row>
    <row r="10" s="1" customFormat="1" ht="28" customHeight="1" spans="1:20">
      <c r="A10" s="12" t="s">
        <v>16</v>
      </c>
      <c r="B10" s="13" t="s">
        <v>8402</v>
      </c>
      <c r="C10" s="12" t="s">
        <v>24</v>
      </c>
      <c r="D10" s="15" t="s">
        <v>254</v>
      </c>
      <c r="E10" s="27"/>
      <c r="F10" s="24"/>
      <c r="G10" s="25">
        <v>0.025</v>
      </c>
      <c r="H10" s="68">
        <v>0.03125</v>
      </c>
      <c r="I10" s="82"/>
      <c r="J10" s="82"/>
      <c r="K10" s="58" t="e">
        <f>J10/I10</f>
        <v>#DIV/0!</v>
      </c>
      <c r="L10" s="82"/>
      <c r="M10" s="58" t="e">
        <f>L10/I10</f>
        <v>#DIV/0!</v>
      </c>
      <c r="N10" s="82"/>
      <c r="O10" s="58" t="e">
        <f>N10/I10</f>
        <v>#DIV/0!</v>
      </c>
      <c r="P10" s="1">
        <f t="shared" si="0"/>
        <v>0</v>
      </c>
      <c r="Q10" s="63">
        <f t="shared" si="1"/>
        <v>0</v>
      </c>
      <c r="R10" s="89"/>
      <c r="S10" s="89"/>
      <c r="T10" s="89"/>
    </row>
    <row r="11" s="1" customFormat="1" ht="28" customHeight="1" spans="1:20">
      <c r="A11" s="12" t="s">
        <v>16</v>
      </c>
      <c r="B11" s="13" t="s">
        <v>8402</v>
      </c>
      <c r="C11" s="12" t="s">
        <v>24</v>
      </c>
      <c r="D11" s="15" t="s">
        <v>358</v>
      </c>
      <c r="E11" s="27"/>
      <c r="F11" s="24"/>
      <c r="G11" s="25">
        <v>0.025</v>
      </c>
      <c r="H11" s="68">
        <v>0.0375</v>
      </c>
      <c r="I11" s="82"/>
      <c r="J11" s="82"/>
      <c r="K11" s="58" t="e">
        <f>J11/I11</f>
        <v>#DIV/0!</v>
      </c>
      <c r="L11" s="82"/>
      <c r="M11" s="58" t="e">
        <f>L11/I11</f>
        <v>#DIV/0!</v>
      </c>
      <c r="N11" s="82"/>
      <c r="O11" s="58" t="e">
        <f>N11/I11</f>
        <v>#DIV/0!</v>
      </c>
      <c r="P11" s="1">
        <f t="shared" si="0"/>
        <v>0</v>
      </c>
      <c r="Q11" s="63">
        <f t="shared" si="1"/>
        <v>0</v>
      </c>
      <c r="R11" s="89"/>
      <c r="S11" s="89"/>
      <c r="T11" s="89"/>
    </row>
    <row r="12" s="1" customFormat="1" ht="28" customHeight="1" spans="1:20">
      <c r="A12" s="12" t="s">
        <v>16</v>
      </c>
      <c r="B12" s="13" t="s">
        <v>8402</v>
      </c>
      <c r="C12" s="12" t="s">
        <v>24</v>
      </c>
      <c r="D12" s="15" t="s">
        <v>294</v>
      </c>
      <c r="E12" s="27"/>
      <c r="F12" s="24"/>
      <c r="G12" s="25">
        <v>0.025</v>
      </c>
      <c r="H12" s="68">
        <v>0.04375</v>
      </c>
      <c r="I12" s="82"/>
      <c r="J12" s="82"/>
      <c r="K12" s="58" t="e">
        <f>J12/I12</f>
        <v>#DIV/0!</v>
      </c>
      <c r="L12" s="82"/>
      <c r="M12" s="58" t="e">
        <f>L12/I12</f>
        <v>#DIV/0!</v>
      </c>
      <c r="N12" s="82"/>
      <c r="O12" s="58" t="e">
        <f>N12/I12</f>
        <v>#DIV/0!</v>
      </c>
      <c r="P12" s="1">
        <f t="shared" si="0"/>
        <v>0</v>
      </c>
      <c r="Q12" s="63">
        <f t="shared" si="1"/>
        <v>0</v>
      </c>
      <c r="R12" s="89"/>
      <c r="S12" s="89"/>
      <c r="T12" s="89"/>
    </row>
    <row r="13" s="2" customFormat="1" ht="28" customHeight="1" spans="1:17">
      <c r="A13" s="17" t="s">
        <v>16</v>
      </c>
      <c r="B13" s="18"/>
      <c r="C13" s="17"/>
      <c r="D13" s="67" t="s">
        <v>8403</v>
      </c>
      <c r="E13" s="69"/>
      <c r="F13" s="19">
        <f>SUM(F14:F18)</f>
        <v>0</v>
      </c>
      <c r="G13" s="20"/>
      <c r="H13" s="70"/>
      <c r="I13" s="80">
        <f>SUM(I14:I18)</f>
        <v>0</v>
      </c>
      <c r="J13" s="80">
        <f>SUM(J14:J18)</f>
        <v>0</v>
      </c>
      <c r="K13" s="57"/>
      <c r="L13" s="80">
        <f>SUM(L14:L18)</f>
        <v>0</v>
      </c>
      <c r="M13" s="57"/>
      <c r="N13" s="80">
        <f>SUM(N14:N18)</f>
        <v>0</v>
      </c>
      <c r="O13" s="57"/>
      <c r="P13" s="1">
        <f t="shared" si="0"/>
        <v>0</v>
      </c>
      <c r="Q13" s="63">
        <f t="shared" si="1"/>
        <v>0</v>
      </c>
    </row>
    <row r="14" s="1" customFormat="1" ht="28" customHeight="1" spans="1:20">
      <c r="A14" s="12" t="s">
        <v>16</v>
      </c>
      <c r="B14" s="13" t="s">
        <v>8402</v>
      </c>
      <c r="C14" s="12" t="s">
        <v>24</v>
      </c>
      <c r="D14" s="15" t="s">
        <v>355</v>
      </c>
      <c r="E14" s="27"/>
      <c r="F14" s="24"/>
      <c r="G14" s="25">
        <v>0.05</v>
      </c>
      <c r="H14" s="71">
        <f>H8*2</f>
        <v>0.025</v>
      </c>
      <c r="I14" s="82"/>
      <c r="J14" s="82"/>
      <c r="K14" s="58" t="e">
        <f>J14/I14</f>
        <v>#DIV/0!</v>
      </c>
      <c r="L14" s="82"/>
      <c r="M14" s="58" t="e">
        <f>L14/I14</f>
        <v>#DIV/0!</v>
      </c>
      <c r="N14" s="82"/>
      <c r="O14" s="58" t="e">
        <f>N14/I14</f>
        <v>#DIV/0!</v>
      </c>
      <c r="P14" s="1">
        <f t="shared" si="0"/>
        <v>0</v>
      </c>
      <c r="Q14" s="63">
        <f t="shared" si="1"/>
        <v>0</v>
      </c>
      <c r="R14" s="89"/>
      <c r="S14" s="89"/>
      <c r="T14" s="89"/>
    </row>
    <row r="15" s="1" customFormat="1" ht="28" customHeight="1" spans="1:20">
      <c r="A15" s="12" t="s">
        <v>16</v>
      </c>
      <c r="B15" s="13" t="s">
        <v>8402</v>
      </c>
      <c r="C15" s="12" t="s">
        <v>24</v>
      </c>
      <c r="D15" s="15" t="s">
        <v>248</v>
      </c>
      <c r="E15" s="27"/>
      <c r="F15" s="24"/>
      <c r="G15" s="25">
        <v>0.05</v>
      </c>
      <c r="H15" s="71">
        <f>H9*2</f>
        <v>0.05</v>
      </c>
      <c r="I15" s="82"/>
      <c r="J15" s="82"/>
      <c r="K15" s="58" t="e">
        <f>J15/I15</f>
        <v>#DIV/0!</v>
      </c>
      <c r="L15" s="82"/>
      <c r="M15" s="58" t="e">
        <f>L15/I15</f>
        <v>#DIV/0!</v>
      </c>
      <c r="N15" s="82"/>
      <c r="O15" s="58" t="e">
        <f>N15/I15</f>
        <v>#DIV/0!</v>
      </c>
      <c r="P15" s="1">
        <f t="shared" si="0"/>
        <v>0</v>
      </c>
      <c r="Q15" s="63">
        <f t="shared" si="1"/>
        <v>0</v>
      </c>
      <c r="R15" s="89"/>
      <c r="S15" s="89"/>
      <c r="T15" s="89"/>
    </row>
    <row r="16" s="1" customFormat="1" ht="28" customHeight="1" spans="1:20">
      <c r="A16" s="12" t="s">
        <v>16</v>
      </c>
      <c r="B16" s="13" t="s">
        <v>8402</v>
      </c>
      <c r="C16" s="12" t="s">
        <v>24</v>
      </c>
      <c r="D16" s="15" t="s">
        <v>254</v>
      </c>
      <c r="E16" s="27"/>
      <c r="F16" s="24"/>
      <c r="G16" s="25">
        <v>0.05</v>
      </c>
      <c r="H16" s="71">
        <f>H10*2</f>
        <v>0.0625</v>
      </c>
      <c r="I16" s="82"/>
      <c r="J16" s="82"/>
      <c r="K16" s="58" t="e">
        <f>J16/I16</f>
        <v>#DIV/0!</v>
      </c>
      <c r="L16" s="82"/>
      <c r="M16" s="58" t="e">
        <f>L16/I16</f>
        <v>#DIV/0!</v>
      </c>
      <c r="N16" s="82"/>
      <c r="O16" s="58" t="e">
        <f>N16/I16</f>
        <v>#DIV/0!</v>
      </c>
      <c r="P16" s="1">
        <f t="shared" si="0"/>
        <v>0</v>
      </c>
      <c r="Q16" s="63">
        <f t="shared" si="1"/>
        <v>0</v>
      </c>
      <c r="R16" s="89"/>
      <c r="S16" s="89"/>
      <c r="T16" s="89"/>
    </row>
    <row r="17" s="1" customFormat="1" ht="28" customHeight="1" spans="1:20">
      <c r="A17" s="12" t="s">
        <v>16</v>
      </c>
      <c r="B17" s="13" t="s">
        <v>8402</v>
      </c>
      <c r="C17" s="12" t="s">
        <v>24</v>
      </c>
      <c r="D17" s="15" t="s">
        <v>358</v>
      </c>
      <c r="E17" s="27"/>
      <c r="F17" s="24"/>
      <c r="G17" s="25">
        <v>0.05</v>
      </c>
      <c r="H17" s="71">
        <f>H11*2</f>
        <v>0.075</v>
      </c>
      <c r="I17" s="82"/>
      <c r="J17" s="82"/>
      <c r="K17" s="58" t="e">
        <f>J17/I17</f>
        <v>#DIV/0!</v>
      </c>
      <c r="L17" s="82"/>
      <c r="M17" s="58" t="e">
        <f>L17/I17</f>
        <v>#DIV/0!</v>
      </c>
      <c r="N17" s="82"/>
      <c r="O17" s="58" t="e">
        <f>N17/I17</f>
        <v>#DIV/0!</v>
      </c>
      <c r="P17" s="1">
        <f t="shared" si="0"/>
        <v>0</v>
      </c>
      <c r="Q17" s="63">
        <f t="shared" si="1"/>
        <v>0</v>
      </c>
      <c r="R17" s="89"/>
      <c r="S17" s="89"/>
      <c r="T17" s="89"/>
    </row>
    <row r="18" s="1" customFormat="1" ht="28" customHeight="1" spans="1:20">
      <c r="A18" s="12" t="s">
        <v>16</v>
      </c>
      <c r="B18" s="13" t="s">
        <v>8402</v>
      </c>
      <c r="C18" s="12" t="s">
        <v>24</v>
      </c>
      <c r="D18" s="15" t="s">
        <v>294</v>
      </c>
      <c r="E18" s="27"/>
      <c r="F18" s="24"/>
      <c r="G18" s="25">
        <v>0.05</v>
      </c>
      <c r="H18" s="71">
        <f>H12*2</f>
        <v>0.0875</v>
      </c>
      <c r="I18" s="82"/>
      <c r="J18" s="82"/>
      <c r="K18" s="58" t="e">
        <f>J18/I18</f>
        <v>#DIV/0!</v>
      </c>
      <c r="L18" s="82"/>
      <c r="M18" s="58" t="e">
        <f>L18/I18</f>
        <v>#DIV/0!</v>
      </c>
      <c r="N18" s="82"/>
      <c r="O18" s="58" t="e">
        <f>N18/I18</f>
        <v>#DIV/0!</v>
      </c>
      <c r="P18" s="1">
        <f t="shared" si="0"/>
        <v>0</v>
      </c>
      <c r="Q18" s="63">
        <f t="shared" si="1"/>
        <v>0</v>
      </c>
      <c r="R18" s="89"/>
      <c r="S18" s="89"/>
      <c r="T18" s="89"/>
    </row>
    <row r="19" s="2" customFormat="1" ht="28" customHeight="1" spans="1:17">
      <c r="A19" s="17" t="s">
        <v>16</v>
      </c>
      <c r="B19" s="18"/>
      <c r="C19" s="17"/>
      <c r="D19" s="67" t="s">
        <v>8404</v>
      </c>
      <c r="E19" s="69"/>
      <c r="F19" s="19">
        <f>F20+F21</f>
        <v>0.094044</v>
      </c>
      <c r="G19" s="20"/>
      <c r="H19" s="21"/>
      <c r="I19" s="80">
        <f>I20+I21</f>
        <v>65.9502</v>
      </c>
      <c r="J19" s="80">
        <f>J20+J21</f>
        <v>6.59502</v>
      </c>
      <c r="K19" s="57"/>
      <c r="L19" s="80">
        <f>L20+L21</f>
        <v>32.9751</v>
      </c>
      <c r="M19" s="57"/>
      <c r="N19" s="80">
        <f>N20+N21</f>
        <v>26.38008</v>
      </c>
      <c r="O19" s="57"/>
      <c r="P19" s="1">
        <f t="shared" si="0"/>
        <v>0</v>
      </c>
      <c r="Q19" s="63">
        <f t="shared" si="1"/>
        <v>0</v>
      </c>
    </row>
    <row r="20" s="1" customFormat="1" ht="28" customHeight="1" spans="1:20">
      <c r="A20" s="12" t="s">
        <v>16</v>
      </c>
      <c r="B20" s="13" t="s">
        <v>8405</v>
      </c>
      <c r="C20" s="12" t="s">
        <v>24</v>
      </c>
      <c r="D20" s="15" t="s">
        <v>8406</v>
      </c>
      <c r="E20" s="27"/>
      <c r="F20" s="28">
        <v>0.063094</v>
      </c>
      <c r="G20" s="25">
        <v>0.025</v>
      </c>
      <c r="H20" s="26">
        <v>800</v>
      </c>
      <c r="I20" s="82">
        <v>50.4752</v>
      </c>
      <c r="J20" s="82">
        <v>5.04752</v>
      </c>
      <c r="K20" s="58">
        <f>J20/I20</f>
        <v>0.1</v>
      </c>
      <c r="L20" s="82">
        <v>25.2376</v>
      </c>
      <c r="M20" s="58">
        <f>L20/I20</f>
        <v>0.5</v>
      </c>
      <c r="N20" s="82">
        <v>20.19008</v>
      </c>
      <c r="O20" s="58">
        <f>N20/I20</f>
        <v>0.4</v>
      </c>
      <c r="P20" s="1">
        <f t="shared" si="0"/>
        <v>0</v>
      </c>
      <c r="Q20" s="63">
        <f t="shared" si="1"/>
        <v>0</v>
      </c>
      <c r="R20" s="89"/>
      <c r="S20" s="89"/>
      <c r="T20" s="89"/>
    </row>
    <row r="21" s="1" customFormat="1" ht="28" customHeight="1" spans="1:20">
      <c r="A21" s="12" t="s">
        <v>16</v>
      </c>
      <c r="B21" s="13" t="s">
        <v>8405</v>
      </c>
      <c r="C21" s="12" t="s">
        <v>24</v>
      </c>
      <c r="D21" s="15" t="s">
        <v>8407</v>
      </c>
      <c r="E21" s="27"/>
      <c r="F21" s="24">
        <v>0.03095</v>
      </c>
      <c r="G21" s="25">
        <v>0.05</v>
      </c>
      <c r="H21" s="26">
        <v>500</v>
      </c>
      <c r="I21" s="82">
        <v>15.475</v>
      </c>
      <c r="J21" s="82">
        <v>1.5475</v>
      </c>
      <c r="K21" s="58">
        <f>J21/I21</f>
        <v>0.1</v>
      </c>
      <c r="L21" s="82">
        <v>7.7375</v>
      </c>
      <c r="M21" s="58">
        <f>L21/I21</f>
        <v>0.5</v>
      </c>
      <c r="N21" s="82">
        <v>6.19</v>
      </c>
      <c r="O21" s="58">
        <f>N21/I21</f>
        <v>0.4</v>
      </c>
      <c r="P21" s="1">
        <f t="shared" si="0"/>
        <v>0</v>
      </c>
      <c r="Q21" s="63">
        <f t="shared" si="1"/>
        <v>0</v>
      </c>
      <c r="R21" s="89"/>
      <c r="S21" s="89"/>
      <c r="T21" s="89"/>
    </row>
    <row r="22" s="2" customFormat="1" ht="28" customHeight="1" spans="1:17">
      <c r="A22" s="17" t="s">
        <v>16</v>
      </c>
      <c r="B22" s="18"/>
      <c r="C22" s="17"/>
      <c r="D22" s="67" t="s">
        <v>8408</v>
      </c>
      <c r="E22" s="69"/>
      <c r="F22" s="72">
        <f>SUM(F23:F51)</f>
        <v>1.502984</v>
      </c>
      <c r="G22" s="73"/>
      <c r="H22" s="74"/>
      <c r="I22" s="83">
        <f>SUM(I23:I51)</f>
        <v>4538.084695</v>
      </c>
      <c r="J22" s="83">
        <f>SUM(J23:J51)</f>
        <v>453.808467</v>
      </c>
      <c r="K22" s="57"/>
      <c r="L22" s="83">
        <f>SUM(L23:L51)</f>
        <v>1815.233875</v>
      </c>
      <c r="M22" s="57"/>
      <c r="N22" s="83">
        <f>SUM(N23:N51)</f>
        <v>2269.042353</v>
      </c>
      <c r="O22" s="57"/>
      <c r="P22" s="1">
        <f t="shared" si="0"/>
        <v>0</v>
      </c>
      <c r="Q22" s="63">
        <f t="shared" si="1"/>
        <v>0</v>
      </c>
    </row>
    <row r="23" s="1" customFormat="1" ht="28" customHeight="1" spans="1:20">
      <c r="A23" s="12" t="s">
        <v>16</v>
      </c>
      <c r="B23" s="13" t="s">
        <v>8409</v>
      </c>
      <c r="C23" s="12" t="s">
        <v>24</v>
      </c>
      <c r="D23" s="15" t="s">
        <v>8410</v>
      </c>
      <c r="E23" s="27"/>
      <c r="F23" s="28">
        <v>1.502984</v>
      </c>
      <c r="G23" s="75" t="s">
        <v>8411</v>
      </c>
      <c r="H23" s="76" t="s">
        <v>8412</v>
      </c>
      <c r="I23" s="84">
        <v>4538.084695</v>
      </c>
      <c r="J23" s="84">
        <v>453.808467</v>
      </c>
      <c r="K23" s="58">
        <f t="shared" ref="K23:K51" si="2">J23/I23</f>
        <v>0.0999999994491068</v>
      </c>
      <c r="L23" s="84">
        <v>1815.233875</v>
      </c>
      <c r="M23" s="58">
        <f t="shared" ref="M23:M51" si="3">L23/I23</f>
        <v>0.399999999338928</v>
      </c>
      <c r="N23" s="84">
        <v>2269.042353</v>
      </c>
      <c r="O23" s="58">
        <f t="shared" ref="O23:O51" si="4">N23/I23</f>
        <v>0.500000001211965</v>
      </c>
      <c r="P23" s="1">
        <f t="shared" si="0"/>
        <v>0</v>
      </c>
      <c r="Q23" s="63">
        <f t="shared" si="1"/>
        <v>0</v>
      </c>
      <c r="R23" s="89"/>
      <c r="S23" s="89"/>
      <c r="T23" s="89"/>
    </row>
    <row r="24" s="1" customFormat="1" ht="28" customHeight="1" spans="1:20">
      <c r="A24" s="12" t="s">
        <v>16</v>
      </c>
      <c r="B24" s="13" t="s">
        <v>8409</v>
      </c>
      <c r="C24" s="12" t="s">
        <v>24</v>
      </c>
      <c r="D24" s="15" t="s">
        <v>1512</v>
      </c>
      <c r="E24" s="27"/>
      <c r="F24" s="28"/>
      <c r="G24" s="29" t="s">
        <v>8411</v>
      </c>
      <c r="H24" s="76" t="s">
        <v>8412</v>
      </c>
      <c r="I24" s="82"/>
      <c r="J24" s="82"/>
      <c r="K24" s="58" t="e">
        <f t="shared" si="2"/>
        <v>#DIV/0!</v>
      </c>
      <c r="L24" s="82"/>
      <c r="M24" s="58" t="e">
        <f t="shared" si="3"/>
        <v>#DIV/0!</v>
      </c>
      <c r="N24" s="82"/>
      <c r="O24" s="58" t="e">
        <f t="shared" si="4"/>
        <v>#DIV/0!</v>
      </c>
      <c r="P24" s="1">
        <f t="shared" si="0"/>
        <v>0</v>
      </c>
      <c r="Q24" s="63">
        <f t="shared" si="1"/>
        <v>0</v>
      </c>
      <c r="R24" s="89"/>
      <c r="S24" s="89"/>
      <c r="T24" s="89"/>
    </row>
    <row r="25" s="1" customFormat="1" ht="28" customHeight="1" spans="1:20">
      <c r="A25" s="12" t="s">
        <v>16</v>
      </c>
      <c r="B25" s="13" t="s">
        <v>8409</v>
      </c>
      <c r="C25" s="12" t="s">
        <v>24</v>
      </c>
      <c r="D25" s="15" t="s">
        <v>402</v>
      </c>
      <c r="E25" s="27"/>
      <c r="F25" s="28"/>
      <c r="G25" s="29" t="s">
        <v>8411</v>
      </c>
      <c r="H25" s="76" t="s">
        <v>8412</v>
      </c>
      <c r="I25" s="82"/>
      <c r="J25" s="82"/>
      <c r="K25" s="58" t="e">
        <f t="shared" si="2"/>
        <v>#DIV/0!</v>
      </c>
      <c r="L25" s="82"/>
      <c r="M25" s="58" t="e">
        <f t="shared" si="3"/>
        <v>#DIV/0!</v>
      </c>
      <c r="N25" s="82"/>
      <c r="O25" s="58" t="e">
        <f t="shared" si="4"/>
        <v>#DIV/0!</v>
      </c>
      <c r="P25" s="1">
        <f t="shared" si="0"/>
        <v>0</v>
      </c>
      <c r="Q25" s="63">
        <f t="shared" si="1"/>
        <v>0</v>
      </c>
      <c r="R25" s="89"/>
      <c r="S25" s="89"/>
      <c r="T25" s="89"/>
    </row>
    <row r="26" s="1" customFormat="1" ht="28" customHeight="1" spans="1:20">
      <c r="A26" s="12" t="s">
        <v>16</v>
      </c>
      <c r="B26" s="13" t="s">
        <v>8409</v>
      </c>
      <c r="C26" s="12" t="s">
        <v>24</v>
      </c>
      <c r="D26" s="15" t="s">
        <v>194</v>
      </c>
      <c r="E26" s="27"/>
      <c r="F26" s="28"/>
      <c r="G26" s="75" t="s">
        <v>8411</v>
      </c>
      <c r="H26" s="76" t="s">
        <v>8412</v>
      </c>
      <c r="I26" s="84"/>
      <c r="J26" s="84"/>
      <c r="K26" s="58" t="e">
        <f t="shared" si="2"/>
        <v>#DIV/0!</v>
      </c>
      <c r="L26" s="84"/>
      <c r="M26" s="58" t="e">
        <f t="shared" si="3"/>
        <v>#DIV/0!</v>
      </c>
      <c r="N26" s="84"/>
      <c r="O26" s="58" t="e">
        <f t="shared" si="4"/>
        <v>#DIV/0!</v>
      </c>
      <c r="P26" s="1">
        <f t="shared" si="0"/>
        <v>0</v>
      </c>
      <c r="Q26" s="63">
        <f t="shared" si="1"/>
        <v>0</v>
      </c>
      <c r="R26" s="89"/>
      <c r="S26" s="89"/>
      <c r="T26" s="89"/>
    </row>
    <row r="27" s="1" customFormat="1" ht="28" customHeight="1" spans="1:20">
      <c r="A27" s="12" t="s">
        <v>16</v>
      </c>
      <c r="B27" s="13" t="s">
        <v>8409</v>
      </c>
      <c r="C27" s="12" t="s">
        <v>24</v>
      </c>
      <c r="D27" s="15" t="s">
        <v>833</v>
      </c>
      <c r="E27" s="27"/>
      <c r="F27" s="28"/>
      <c r="G27" s="29" t="s">
        <v>8411</v>
      </c>
      <c r="H27" s="76" t="s">
        <v>8412</v>
      </c>
      <c r="I27" s="84"/>
      <c r="J27" s="84"/>
      <c r="K27" s="58" t="e">
        <f t="shared" si="2"/>
        <v>#DIV/0!</v>
      </c>
      <c r="L27" s="84"/>
      <c r="M27" s="58" t="e">
        <f t="shared" si="3"/>
        <v>#DIV/0!</v>
      </c>
      <c r="N27" s="84"/>
      <c r="O27" s="58" t="e">
        <f t="shared" si="4"/>
        <v>#DIV/0!</v>
      </c>
      <c r="P27" s="1">
        <f t="shared" si="0"/>
        <v>0</v>
      </c>
      <c r="Q27" s="63">
        <f t="shared" si="1"/>
        <v>0</v>
      </c>
      <c r="R27" s="89"/>
      <c r="S27" s="89"/>
      <c r="T27" s="89"/>
    </row>
    <row r="28" s="1" customFormat="1" ht="28" customHeight="1" spans="1:20">
      <c r="A28" s="12" t="s">
        <v>16</v>
      </c>
      <c r="B28" s="13" t="s">
        <v>8409</v>
      </c>
      <c r="C28" s="12" t="s">
        <v>24</v>
      </c>
      <c r="D28" s="15" t="s">
        <v>365</v>
      </c>
      <c r="E28" s="27"/>
      <c r="F28" s="24"/>
      <c r="G28" s="25" t="s">
        <v>8411</v>
      </c>
      <c r="H28" s="76" t="s">
        <v>8412</v>
      </c>
      <c r="I28" s="82"/>
      <c r="J28" s="82"/>
      <c r="K28" s="58" t="e">
        <f t="shared" si="2"/>
        <v>#DIV/0!</v>
      </c>
      <c r="L28" s="82"/>
      <c r="M28" s="58" t="e">
        <f t="shared" si="3"/>
        <v>#DIV/0!</v>
      </c>
      <c r="N28" s="82"/>
      <c r="O28" s="58" t="e">
        <f t="shared" si="4"/>
        <v>#DIV/0!</v>
      </c>
      <c r="P28" s="1">
        <f t="shared" si="0"/>
        <v>0</v>
      </c>
      <c r="Q28" s="63">
        <f t="shared" si="1"/>
        <v>0</v>
      </c>
      <c r="R28" s="89"/>
      <c r="S28" s="89"/>
      <c r="T28" s="89"/>
    </row>
    <row r="29" s="1" customFormat="1" ht="28" customHeight="1" spans="1:20">
      <c r="A29" s="12" t="s">
        <v>16</v>
      </c>
      <c r="B29" s="13" t="s">
        <v>8409</v>
      </c>
      <c r="C29" s="12" t="s">
        <v>24</v>
      </c>
      <c r="D29" s="15" t="s">
        <v>204</v>
      </c>
      <c r="E29" s="27"/>
      <c r="F29" s="24"/>
      <c r="G29" s="25" t="s">
        <v>8411</v>
      </c>
      <c r="H29" s="76" t="s">
        <v>8412</v>
      </c>
      <c r="I29" s="82"/>
      <c r="J29" s="82"/>
      <c r="K29" s="58" t="e">
        <f t="shared" si="2"/>
        <v>#DIV/0!</v>
      </c>
      <c r="L29" s="82"/>
      <c r="M29" s="58" t="e">
        <f t="shared" si="3"/>
        <v>#DIV/0!</v>
      </c>
      <c r="N29" s="82"/>
      <c r="O29" s="58" t="e">
        <f t="shared" si="4"/>
        <v>#DIV/0!</v>
      </c>
      <c r="P29" s="1">
        <f t="shared" si="0"/>
        <v>0</v>
      </c>
      <c r="Q29" s="63">
        <f t="shared" si="1"/>
        <v>0</v>
      </c>
      <c r="R29" s="89"/>
      <c r="S29" s="89"/>
      <c r="T29" s="89"/>
    </row>
    <row r="30" s="1" customFormat="1" ht="28" customHeight="1" spans="1:20">
      <c r="A30" s="12" t="s">
        <v>16</v>
      </c>
      <c r="B30" s="13" t="s">
        <v>8409</v>
      </c>
      <c r="C30" s="12" t="s">
        <v>24</v>
      </c>
      <c r="D30" s="15" t="s">
        <v>247</v>
      </c>
      <c r="E30" s="27"/>
      <c r="F30" s="28"/>
      <c r="G30" s="25" t="s">
        <v>8411</v>
      </c>
      <c r="H30" s="76" t="s">
        <v>8412</v>
      </c>
      <c r="I30" s="82"/>
      <c r="J30" s="82"/>
      <c r="K30" s="58" t="e">
        <f t="shared" si="2"/>
        <v>#DIV/0!</v>
      </c>
      <c r="L30" s="82"/>
      <c r="M30" s="58" t="e">
        <f t="shared" si="3"/>
        <v>#DIV/0!</v>
      </c>
      <c r="N30" s="82"/>
      <c r="O30" s="58" t="e">
        <f t="shared" si="4"/>
        <v>#DIV/0!</v>
      </c>
      <c r="P30" s="1">
        <f t="shared" si="0"/>
        <v>0</v>
      </c>
      <c r="Q30" s="63">
        <f t="shared" si="1"/>
        <v>0</v>
      </c>
      <c r="R30" s="89"/>
      <c r="S30" s="89"/>
      <c r="T30" s="89"/>
    </row>
    <row r="31" s="1" customFormat="1" ht="28" customHeight="1" spans="1:20">
      <c r="A31" s="12" t="s">
        <v>16</v>
      </c>
      <c r="B31" s="13" t="s">
        <v>8409</v>
      </c>
      <c r="C31" s="12" t="s">
        <v>24</v>
      </c>
      <c r="D31" s="15" t="s">
        <v>232</v>
      </c>
      <c r="E31" s="27"/>
      <c r="F31" s="24"/>
      <c r="G31" s="25" t="s">
        <v>8411</v>
      </c>
      <c r="H31" s="76" t="s">
        <v>8412</v>
      </c>
      <c r="I31" s="82"/>
      <c r="J31" s="82"/>
      <c r="K31" s="58" t="e">
        <f t="shared" si="2"/>
        <v>#DIV/0!</v>
      </c>
      <c r="L31" s="82"/>
      <c r="M31" s="58" t="e">
        <f t="shared" si="3"/>
        <v>#DIV/0!</v>
      </c>
      <c r="N31" s="82"/>
      <c r="O31" s="58" t="e">
        <f t="shared" si="4"/>
        <v>#DIV/0!</v>
      </c>
      <c r="P31" s="1">
        <f t="shared" si="0"/>
        <v>0</v>
      </c>
      <c r="Q31" s="63">
        <f t="shared" si="1"/>
        <v>0</v>
      </c>
      <c r="R31" s="89"/>
      <c r="S31" s="89"/>
      <c r="T31" s="89"/>
    </row>
    <row r="32" s="1" customFormat="1" ht="28" customHeight="1" spans="1:20">
      <c r="A32" s="12" t="s">
        <v>16</v>
      </c>
      <c r="B32" s="13" t="s">
        <v>8409</v>
      </c>
      <c r="C32" s="12" t="s">
        <v>24</v>
      </c>
      <c r="D32" s="15" t="s">
        <v>1050</v>
      </c>
      <c r="E32" s="27"/>
      <c r="F32" s="24"/>
      <c r="G32" s="25" t="s">
        <v>8411</v>
      </c>
      <c r="H32" s="76" t="s">
        <v>8412</v>
      </c>
      <c r="I32" s="82"/>
      <c r="J32" s="82"/>
      <c r="K32" s="58" t="e">
        <f t="shared" si="2"/>
        <v>#DIV/0!</v>
      </c>
      <c r="L32" s="82"/>
      <c r="M32" s="58" t="e">
        <f t="shared" si="3"/>
        <v>#DIV/0!</v>
      </c>
      <c r="N32" s="82"/>
      <c r="O32" s="58" t="e">
        <f t="shared" si="4"/>
        <v>#DIV/0!</v>
      </c>
      <c r="P32" s="1">
        <f t="shared" si="0"/>
        <v>0</v>
      </c>
      <c r="Q32" s="63">
        <f t="shared" si="1"/>
        <v>0</v>
      </c>
      <c r="R32" s="89"/>
      <c r="S32" s="89"/>
      <c r="T32" s="89"/>
    </row>
    <row r="33" s="1" customFormat="1" ht="28" customHeight="1" spans="1:20">
      <c r="A33" s="12" t="s">
        <v>16</v>
      </c>
      <c r="B33" s="13" t="s">
        <v>8409</v>
      </c>
      <c r="C33" s="12" t="s">
        <v>24</v>
      </c>
      <c r="D33" s="15" t="s">
        <v>214</v>
      </c>
      <c r="E33" s="27"/>
      <c r="F33" s="24"/>
      <c r="G33" s="77" t="s">
        <v>8411</v>
      </c>
      <c r="H33" s="76" t="s">
        <v>8412</v>
      </c>
      <c r="I33" s="82"/>
      <c r="J33" s="82"/>
      <c r="K33" s="58" t="e">
        <f t="shared" si="2"/>
        <v>#DIV/0!</v>
      </c>
      <c r="L33" s="82"/>
      <c r="M33" s="58" t="e">
        <f t="shared" si="3"/>
        <v>#DIV/0!</v>
      </c>
      <c r="N33" s="82"/>
      <c r="O33" s="58" t="e">
        <f t="shared" si="4"/>
        <v>#DIV/0!</v>
      </c>
      <c r="P33" s="1">
        <f t="shared" si="0"/>
        <v>0</v>
      </c>
      <c r="Q33" s="63">
        <f t="shared" si="1"/>
        <v>0</v>
      </c>
      <c r="R33" s="89"/>
      <c r="S33" s="89"/>
      <c r="T33" s="89"/>
    </row>
    <row r="34" s="1" customFormat="1" ht="28" customHeight="1" spans="1:20">
      <c r="A34" s="12" t="s">
        <v>16</v>
      </c>
      <c r="B34" s="13" t="s">
        <v>8409</v>
      </c>
      <c r="C34" s="12" t="s">
        <v>24</v>
      </c>
      <c r="D34" s="15" t="s">
        <v>199</v>
      </c>
      <c r="E34" s="27"/>
      <c r="F34" s="24"/>
      <c r="G34" s="77" t="s">
        <v>8411</v>
      </c>
      <c r="H34" s="76" t="s">
        <v>8412</v>
      </c>
      <c r="I34" s="82"/>
      <c r="J34" s="82"/>
      <c r="K34" s="58" t="e">
        <f t="shared" si="2"/>
        <v>#DIV/0!</v>
      </c>
      <c r="L34" s="82"/>
      <c r="M34" s="58" t="e">
        <f t="shared" si="3"/>
        <v>#DIV/0!</v>
      </c>
      <c r="N34" s="82"/>
      <c r="O34" s="58" t="e">
        <f t="shared" si="4"/>
        <v>#DIV/0!</v>
      </c>
      <c r="P34" s="1">
        <f t="shared" si="0"/>
        <v>0</v>
      </c>
      <c r="Q34" s="63">
        <f t="shared" si="1"/>
        <v>0</v>
      </c>
      <c r="R34" s="89"/>
      <c r="S34" s="89"/>
      <c r="T34" s="89"/>
    </row>
    <row r="35" s="1" customFormat="1" ht="28" customHeight="1" spans="1:20">
      <c r="A35" s="12" t="s">
        <v>16</v>
      </c>
      <c r="B35" s="13" t="s">
        <v>8409</v>
      </c>
      <c r="C35" s="12" t="s">
        <v>24</v>
      </c>
      <c r="D35" s="15" t="s">
        <v>1015</v>
      </c>
      <c r="E35" s="27"/>
      <c r="F35" s="24"/>
      <c r="G35" s="77" t="s">
        <v>8411</v>
      </c>
      <c r="H35" s="76" t="s">
        <v>8412</v>
      </c>
      <c r="I35" s="82"/>
      <c r="J35" s="82"/>
      <c r="K35" s="58" t="e">
        <f t="shared" si="2"/>
        <v>#DIV/0!</v>
      </c>
      <c r="L35" s="82"/>
      <c r="M35" s="58" t="e">
        <f t="shared" si="3"/>
        <v>#DIV/0!</v>
      </c>
      <c r="N35" s="82"/>
      <c r="O35" s="58" t="e">
        <f t="shared" si="4"/>
        <v>#DIV/0!</v>
      </c>
      <c r="P35" s="1">
        <f t="shared" si="0"/>
        <v>0</v>
      </c>
      <c r="Q35" s="63">
        <f t="shared" si="1"/>
        <v>0</v>
      </c>
      <c r="R35" s="89"/>
      <c r="S35" s="89"/>
      <c r="T35" s="89"/>
    </row>
    <row r="36" s="1" customFormat="1" ht="28" customHeight="1" spans="1:20">
      <c r="A36" s="12" t="s">
        <v>16</v>
      </c>
      <c r="B36" s="13" t="s">
        <v>8409</v>
      </c>
      <c r="C36" s="12" t="s">
        <v>24</v>
      </c>
      <c r="D36" s="15" t="s">
        <v>1388</v>
      </c>
      <c r="E36" s="27"/>
      <c r="F36" s="24"/>
      <c r="G36" s="77" t="s">
        <v>8411</v>
      </c>
      <c r="H36" s="76" t="s">
        <v>8412</v>
      </c>
      <c r="I36" s="82"/>
      <c r="J36" s="82"/>
      <c r="K36" s="58" t="e">
        <f t="shared" si="2"/>
        <v>#DIV/0!</v>
      </c>
      <c r="L36" s="82"/>
      <c r="M36" s="58" t="e">
        <f t="shared" si="3"/>
        <v>#DIV/0!</v>
      </c>
      <c r="N36" s="82"/>
      <c r="O36" s="58" t="e">
        <f t="shared" si="4"/>
        <v>#DIV/0!</v>
      </c>
      <c r="P36" s="1">
        <f t="shared" si="0"/>
        <v>0</v>
      </c>
      <c r="Q36" s="63">
        <f t="shared" si="1"/>
        <v>0</v>
      </c>
      <c r="R36" s="89"/>
      <c r="S36" s="89"/>
      <c r="T36" s="89"/>
    </row>
    <row r="37" s="1" customFormat="1" ht="28" customHeight="1" spans="1:20">
      <c r="A37" s="12" t="s">
        <v>16</v>
      </c>
      <c r="B37" s="13" t="s">
        <v>8409</v>
      </c>
      <c r="C37" s="12" t="s">
        <v>24</v>
      </c>
      <c r="D37" s="15" t="s">
        <v>242</v>
      </c>
      <c r="E37" s="27"/>
      <c r="F37" s="24"/>
      <c r="G37" s="77" t="s">
        <v>8411</v>
      </c>
      <c r="H37" s="76" t="s">
        <v>8412</v>
      </c>
      <c r="I37" s="82"/>
      <c r="J37" s="82"/>
      <c r="K37" s="58" t="e">
        <f t="shared" si="2"/>
        <v>#DIV/0!</v>
      </c>
      <c r="L37" s="82"/>
      <c r="M37" s="58" t="e">
        <f t="shared" si="3"/>
        <v>#DIV/0!</v>
      </c>
      <c r="N37" s="82"/>
      <c r="O37" s="58" t="e">
        <f t="shared" si="4"/>
        <v>#DIV/0!</v>
      </c>
      <c r="P37" s="1">
        <f t="shared" si="0"/>
        <v>0</v>
      </c>
      <c r="Q37" s="63">
        <f t="shared" si="1"/>
        <v>0</v>
      </c>
      <c r="R37" s="89"/>
      <c r="S37" s="89"/>
      <c r="T37" s="89"/>
    </row>
    <row r="38" s="1" customFormat="1" ht="28" customHeight="1" spans="1:20">
      <c r="A38" s="12" t="s">
        <v>16</v>
      </c>
      <c r="B38" s="13" t="s">
        <v>8409</v>
      </c>
      <c r="C38" s="12" t="s">
        <v>24</v>
      </c>
      <c r="D38" s="15" t="s">
        <v>1011</v>
      </c>
      <c r="E38" s="27"/>
      <c r="F38" s="24"/>
      <c r="G38" s="77" t="s">
        <v>8411</v>
      </c>
      <c r="H38" s="76" t="s">
        <v>8412</v>
      </c>
      <c r="I38" s="82"/>
      <c r="J38" s="82"/>
      <c r="K38" s="58" t="e">
        <f t="shared" si="2"/>
        <v>#DIV/0!</v>
      </c>
      <c r="L38" s="82"/>
      <c r="M38" s="58" t="e">
        <f t="shared" si="3"/>
        <v>#DIV/0!</v>
      </c>
      <c r="N38" s="82"/>
      <c r="O38" s="58" t="e">
        <f t="shared" si="4"/>
        <v>#DIV/0!</v>
      </c>
      <c r="P38" s="1">
        <f t="shared" si="0"/>
        <v>0</v>
      </c>
      <c r="Q38" s="63">
        <f t="shared" si="1"/>
        <v>0</v>
      </c>
      <c r="R38" s="89"/>
      <c r="S38" s="89"/>
      <c r="T38" s="89"/>
    </row>
    <row r="39" s="1" customFormat="1" ht="28" customHeight="1" spans="1:20">
      <c r="A39" s="12" t="s">
        <v>16</v>
      </c>
      <c r="B39" s="13" t="s">
        <v>8409</v>
      </c>
      <c r="C39" s="12" t="s">
        <v>24</v>
      </c>
      <c r="D39" s="15" t="s">
        <v>1019</v>
      </c>
      <c r="E39" s="27"/>
      <c r="F39" s="24"/>
      <c r="G39" s="25" t="s">
        <v>8411</v>
      </c>
      <c r="H39" s="76" t="s">
        <v>8412</v>
      </c>
      <c r="I39" s="82"/>
      <c r="J39" s="82"/>
      <c r="K39" s="58" t="e">
        <f t="shared" si="2"/>
        <v>#DIV/0!</v>
      </c>
      <c r="L39" s="82"/>
      <c r="M39" s="58" t="e">
        <f t="shared" si="3"/>
        <v>#DIV/0!</v>
      </c>
      <c r="N39" s="82"/>
      <c r="O39" s="58" t="e">
        <f t="shared" si="4"/>
        <v>#DIV/0!</v>
      </c>
      <c r="P39" s="1">
        <f t="shared" si="0"/>
        <v>0</v>
      </c>
      <c r="Q39" s="63">
        <f t="shared" si="1"/>
        <v>0</v>
      </c>
      <c r="R39" s="89"/>
      <c r="S39" s="89"/>
      <c r="T39" s="89"/>
    </row>
    <row r="40" s="1" customFormat="1" ht="28" customHeight="1" spans="1:20">
      <c r="A40" s="12" t="s">
        <v>16</v>
      </c>
      <c r="B40" s="13" t="s">
        <v>8409</v>
      </c>
      <c r="C40" s="12" t="s">
        <v>24</v>
      </c>
      <c r="D40" s="15" t="s">
        <v>1020</v>
      </c>
      <c r="E40" s="27"/>
      <c r="F40" s="24"/>
      <c r="G40" s="25" t="s">
        <v>8411</v>
      </c>
      <c r="H40" s="76" t="s">
        <v>8412</v>
      </c>
      <c r="I40" s="82"/>
      <c r="J40" s="82"/>
      <c r="K40" s="58" t="e">
        <f t="shared" si="2"/>
        <v>#DIV/0!</v>
      </c>
      <c r="L40" s="82"/>
      <c r="M40" s="58" t="e">
        <f t="shared" si="3"/>
        <v>#DIV/0!</v>
      </c>
      <c r="N40" s="82"/>
      <c r="O40" s="58" t="e">
        <f t="shared" si="4"/>
        <v>#DIV/0!</v>
      </c>
      <c r="P40" s="1">
        <f t="shared" si="0"/>
        <v>0</v>
      </c>
      <c r="Q40" s="63">
        <f t="shared" si="1"/>
        <v>0</v>
      </c>
      <c r="R40" s="89"/>
      <c r="S40" s="89"/>
      <c r="T40" s="89"/>
    </row>
    <row r="41" s="1" customFormat="1" ht="28" customHeight="1" spans="1:20">
      <c r="A41" s="12" t="s">
        <v>16</v>
      </c>
      <c r="B41" s="13" t="s">
        <v>8409</v>
      </c>
      <c r="C41" s="12" t="s">
        <v>24</v>
      </c>
      <c r="D41" s="15" t="s">
        <v>2270</v>
      </c>
      <c r="E41" s="27"/>
      <c r="F41" s="24"/>
      <c r="G41" s="77" t="s">
        <v>8411</v>
      </c>
      <c r="H41" s="76" t="s">
        <v>8412</v>
      </c>
      <c r="I41" s="82"/>
      <c r="J41" s="82"/>
      <c r="K41" s="58" t="e">
        <f t="shared" si="2"/>
        <v>#DIV/0!</v>
      </c>
      <c r="L41" s="82"/>
      <c r="M41" s="58" t="e">
        <f t="shared" si="3"/>
        <v>#DIV/0!</v>
      </c>
      <c r="N41" s="82"/>
      <c r="O41" s="58" t="e">
        <f t="shared" si="4"/>
        <v>#DIV/0!</v>
      </c>
      <c r="P41" s="1">
        <f t="shared" si="0"/>
        <v>0</v>
      </c>
      <c r="Q41" s="63">
        <f t="shared" si="1"/>
        <v>0</v>
      </c>
      <c r="R41" s="89"/>
      <c r="S41" s="89"/>
      <c r="T41" s="89"/>
    </row>
    <row r="42" s="1" customFormat="1" ht="28" customHeight="1" spans="1:20">
      <c r="A42" s="12" t="s">
        <v>16</v>
      </c>
      <c r="B42" s="13" t="s">
        <v>8409</v>
      </c>
      <c r="C42" s="12" t="s">
        <v>24</v>
      </c>
      <c r="D42" s="15" t="s">
        <v>342</v>
      </c>
      <c r="E42" s="27"/>
      <c r="F42" s="24"/>
      <c r="G42" s="77" t="s">
        <v>8411</v>
      </c>
      <c r="H42" s="76" t="s">
        <v>8412</v>
      </c>
      <c r="I42" s="82"/>
      <c r="J42" s="82"/>
      <c r="K42" s="58" t="e">
        <f t="shared" si="2"/>
        <v>#DIV/0!</v>
      </c>
      <c r="L42" s="82"/>
      <c r="M42" s="58" t="e">
        <f t="shared" si="3"/>
        <v>#DIV/0!</v>
      </c>
      <c r="N42" s="82"/>
      <c r="O42" s="58" t="e">
        <f t="shared" si="4"/>
        <v>#DIV/0!</v>
      </c>
      <c r="P42" s="1">
        <f t="shared" si="0"/>
        <v>0</v>
      </c>
      <c r="Q42" s="63">
        <f t="shared" si="1"/>
        <v>0</v>
      </c>
      <c r="R42" s="89"/>
      <c r="S42" s="89"/>
      <c r="T42" s="89"/>
    </row>
    <row r="43" s="1" customFormat="1" ht="28" customHeight="1" spans="1:20">
      <c r="A43" s="12" t="s">
        <v>16</v>
      </c>
      <c r="B43" s="13" t="s">
        <v>8409</v>
      </c>
      <c r="C43" s="12" t="s">
        <v>24</v>
      </c>
      <c r="D43" s="15" t="s">
        <v>209</v>
      </c>
      <c r="E43" s="27"/>
      <c r="F43" s="24"/>
      <c r="G43" s="77" t="s">
        <v>8411</v>
      </c>
      <c r="H43" s="76" t="s">
        <v>8412</v>
      </c>
      <c r="I43" s="82"/>
      <c r="J43" s="82"/>
      <c r="K43" s="58" t="e">
        <f t="shared" si="2"/>
        <v>#DIV/0!</v>
      </c>
      <c r="L43" s="82"/>
      <c r="M43" s="58" t="e">
        <f t="shared" si="3"/>
        <v>#DIV/0!</v>
      </c>
      <c r="N43" s="82"/>
      <c r="O43" s="58" t="e">
        <f t="shared" si="4"/>
        <v>#DIV/0!</v>
      </c>
      <c r="P43" s="1">
        <f t="shared" si="0"/>
        <v>0</v>
      </c>
      <c r="Q43" s="63">
        <f t="shared" si="1"/>
        <v>0</v>
      </c>
      <c r="R43" s="89"/>
      <c r="S43" s="89"/>
      <c r="T43" s="89"/>
    </row>
    <row r="44" s="1" customFormat="1" ht="28" customHeight="1" spans="1:20">
      <c r="A44" s="12" t="s">
        <v>16</v>
      </c>
      <c r="B44" s="13" t="s">
        <v>8409</v>
      </c>
      <c r="C44" s="12" t="s">
        <v>24</v>
      </c>
      <c r="D44" s="15" t="s">
        <v>1188</v>
      </c>
      <c r="E44" s="27"/>
      <c r="F44" s="24"/>
      <c r="G44" s="25" t="s">
        <v>8411</v>
      </c>
      <c r="H44" s="76" t="s">
        <v>8412</v>
      </c>
      <c r="I44" s="82"/>
      <c r="J44" s="82"/>
      <c r="K44" s="58" t="e">
        <f t="shared" si="2"/>
        <v>#DIV/0!</v>
      </c>
      <c r="L44" s="82"/>
      <c r="M44" s="58" t="e">
        <f t="shared" si="3"/>
        <v>#DIV/0!</v>
      </c>
      <c r="N44" s="82"/>
      <c r="O44" s="58" t="e">
        <f t="shared" si="4"/>
        <v>#DIV/0!</v>
      </c>
      <c r="P44" s="1">
        <f t="shared" si="0"/>
        <v>0</v>
      </c>
      <c r="Q44" s="63">
        <f t="shared" si="1"/>
        <v>0</v>
      </c>
      <c r="R44" s="89"/>
      <c r="S44" s="89"/>
      <c r="T44" s="89"/>
    </row>
    <row r="45" s="1" customFormat="1" ht="28" customHeight="1" spans="1:20">
      <c r="A45" s="12" t="s">
        <v>16</v>
      </c>
      <c r="B45" s="13" t="s">
        <v>8409</v>
      </c>
      <c r="C45" s="12" t="s">
        <v>24</v>
      </c>
      <c r="D45" s="15" t="s">
        <v>302</v>
      </c>
      <c r="E45" s="27"/>
      <c r="F45" s="24"/>
      <c r="G45" s="25" t="s">
        <v>8411</v>
      </c>
      <c r="H45" s="76" t="s">
        <v>8412</v>
      </c>
      <c r="I45" s="82"/>
      <c r="J45" s="82"/>
      <c r="K45" s="58" t="e">
        <f t="shared" si="2"/>
        <v>#DIV/0!</v>
      </c>
      <c r="L45" s="82"/>
      <c r="M45" s="58" t="e">
        <f t="shared" si="3"/>
        <v>#DIV/0!</v>
      </c>
      <c r="N45" s="82"/>
      <c r="O45" s="58" t="e">
        <f t="shared" si="4"/>
        <v>#DIV/0!</v>
      </c>
      <c r="P45" s="1">
        <f t="shared" si="0"/>
        <v>0</v>
      </c>
      <c r="Q45" s="63">
        <f t="shared" si="1"/>
        <v>0</v>
      </c>
      <c r="R45" s="89"/>
      <c r="S45" s="89"/>
      <c r="T45" s="89"/>
    </row>
    <row r="46" s="1" customFormat="1" ht="28" customHeight="1" spans="1:20">
      <c r="A46" s="12" t="s">
        <v>16</v>
      </c>
      <c r="B46" s="13" t="s">
        <v>8409</v>
      </c>
      <c r="C46" s="12" t="s">
        <v>24</v>
      </c>
      <c r="D46" s="15" t="s">
        <v>853</v>
      </c>
      <c r="E46" s="27"/>
      <c r="F46" s="24"/>
      <c r="G46" s="77" t="s">
        <v>8411</v>
      </c>
      <c r="H46" s="76" t="s">
        <v>8412</v>
      </c>
      <c r="I46" s="82"/>
      <c r="J46" s="82"/>
      <c r="K46" s="58" t="e">
        <f t="shared" si="2"/>
        <v>#DIV/0!</v>
      </c>
      <c r="L46" s="82"/>
      <c r="M46" s="58" t="e">
        <f t="shared" si="3"/>
        <v>#DIV/0!</v>
      </c>
      <c r="N46" s="82"/>
      <c r="O46" s="58" t="e">
        <f t="shared" si="4"/>
        <v>#DIV/0!</v>
      </c>
      <c r="P46" s="1">
        <f t="shared" si="0"/>
        <v>0</v>
      </c>
      <c r="Q46" s="63">
        <f t="shared" si="1"/>
        <v>0</v>
      </c>
      <c r="R46" s="89"/>
      <c r="S46" s="89"/>
      <c r="T46" s="89"/>
    </row>
    <row r="47" s="1" customFormat="1" ht="28" customHeight="1" spans="1:20">
      <c r="A47" s="12" t="s">
        <v>16</v>
      </c>
      <c r="B47" s="13" t="s">
        <v>8409</v>
      </c>
      <c r="C47" s="12" t="s">
        <v>24</v>
      </c>
      <c r="D47" s="15" t="s">
        <v>1096</v>
      </c>
      <c r="E47" s="27"/>
      <c r="F47" s="24"/>
      <c r="G47" s="77" t="s">
        <v>8411</v>
      </c>
      <c r="H47" s="76" t="s">
        <v>8412</v>
      </c>
      <c r="I47" s="82"/>
      <c r="J47" s="82"/>
      <c r="K47" s="58" t="e">
        <f t="shared" si="2"/>
        <v>#DIV/0!</v>
      </c>
      <c r="L47" s="82"/>
      <c r="M47" s="58" t="e">
        <f t="shared" si="3"/>
        <v>#DIV/0!</v>
      </c>
      <c r="N47" s="82"/>
      <c r="O47" s="58" t="e">
        <f t="shared" si="4"/>
        <v>#DIV/0!</v>
      </c>
      <c r="P47" s="1">
        <f t="shared" si="0"/>
        <v>0</v>
      </c>
      <c r="Q47" s="63">
        <f t="shared" si="1"/>
        <v>0</v>
      </c>
      <c r="R47" s="89"/>
      <c r="S47" s="89"/>
      <c r="T47" s="89"/>
    </row>
    <row r="48" s="1" customFormat="1" ht="28" customHeight="1" spans="1:20">
      <c r="A48" s="12" t="s">
        <v>16</v>
      </c>
      <c r="B48" s="13" t="s">
        <v>8409</v>
      </c>
      <c r="C48" s="12" t="s">
        <v>24</v>
      </c>
      <c r="D48" s="15" t="s">
        <v>1062</v>
      </c>
      <c r="E48" s="27"/>
      <c r="F48" s="24"/>
      <c r="G48" s="77" t="s">
        <v>8411</v>
      </c>
      <c r="H48" s="76" t="s">
        <v>8412</v>
      </c>
      <c r="I48" s="82"/>
      <c r="J48" s="82"/>
      <c r="K48" s="58" t="e">
        <f t="shared" si="2"/>
        <v>#DIV/0!</v>
      </c>
      <c r="L48" s="82"/>
      <c r="M48" s="58" t="e">
        <f t="shared" si="3"/>
        <v>#DIV/0!</v>
      </c>
      <c r="N48" s="82"/>
      <c r="O48" s="58" t="e">
        <f t="shared" si="4"/>
        <v>#DIV/0!</v>
      </c>
      <c r="P48" s="1">
        <f t="shared" si="0"/>
        <v>0</v>
      </c>
      <c r="Q48" s="63">
        <f t="shared" si="1"/>
        <v>0</v>
      </c>
      <c r="R48" s="89"/>
      <c r="S48" s="89"/>
      <c r="T48" s="89"/>
    </row>
    <row r="49" s="1" customFormat="1" ht="28" customHeight="1" spans="1:20">
      <c r="A49" s="12" t="s">
        <v>16</v>
      </c>
      <c r="B49" s="13" t="s">
        <v>8409</v>
      </c>
      <c r="C49" s="12" t="s">
        <v>24</v>
      </c>
      <c r="D49" s="15" t="s">
        <v>805</v>
      </c>
      <c r="E49" s="27"/>
      <c r="F49" s="24"/>
      <c r="G49" s="77" t="s">
        <v>8411</v>
      </c>
      <c r="H49" s="76" t="s">
        <v>8412</v>
      </c>
      <c r="I49" s="82"/>
      <c r="J49" s="82"/>
      <c r="K49" s="58" t="e">
        <f t="shared" si="2"/>
        <v>#DIV/0!</v>
      </c>
      <c r="L49" s="82"/>
      <c r="M49" s="58" t="e">
        <f t="shared" si="3"/>
        <v>#DIV/0!</v>
      </c>
      <c r="N49" s="82"/>
      <c r="O49" s="58" t="e">
        <f t="shared" si="4"/>
        <v>#DIV/0!</v>
      </c>
      <c r="P49" s="1">
        <f t="shared" si="0"/>
        <v>0</v>
      </c>
      <c r="Q49" s="63">
        <f t="shared" si="1"/>
        <v>0</v>
      </c>
      <c r="R49" s="89"/>
      <c r="S49" s="89"/>
      <c r="T49" s="89"/>
    </row>
    <row r="50" s="1" customFormat="1" ht="28" customHeight="1" spans="1:20">
      <c r="A50" s="12" t="s">
        <v>16</v>
      </c>
      <c r="B50" s="13" t="s">
        <v>8409</v>
      </c>
      <c r="C50" s="12" t="s">
        <v>24</v>
      </c>
      <c r="D50" s="15" t="s">
        <v>227</v>
      </c>
      <c r="E50" s="27"/>
      <c r="F50" s="24"/>
      <c r="G50" s="25" t="s">
        <v>8411</v>
      </c>
      <c r="H50" s="76" t="s">
        <v>8412</v>
      </c>
      <c r="I50" s="82"/>
      <c r="J50" s="82"/>
      <c r="K50" s="58" t="e">
        <f t="shared" si="2"/>
        <v>#DIV/0!</v>
      </c>
      <c r="L50" s="82"/>
      <c r="M50" s="58" t="e">
        <f t="shared" si="3"/>
        <v>#DIV/0!</v>
      </c>
      <c r="N50" s="82"/>
      <c r="O50" s="58" t="e">
        <f t="shared" si="4"/>
        <v>#DIV/0!</v>
      </c>
      <c r="P50" s="1">
        <f t="shared" si="0"/>
        <v>0</v>
      </c>
      <c r="Q50" s="63">
        <f t="shared" si="1"/>
        <v>0</v>
      </c>
      <c r="R50" s="89"/>
      <c r="S50" s="89"/>
      <c r="T50" s="89"/>
    </row>
    <row r="51" s="1" customFormat="1" ht="28" customHeight="1" spans="1:20">
      <c r="A51" s="12" t="s">
        <v>16</v>
      </c>
      <c r="B51" s="13" t="s">
        <v>8409</v>
      </c>
      <c r="C51" s="12" t="s">
        <v>24</v>
      </c>
      <c r="D51" s="15" t="s">
        <v>1036</v>
      </c>
      <c r="E51" s="27"/>
      <c r="F51" s="24"/>
      <c r="G51" s="77" t="s">
        <v>8411</v>
      </c>
      <c r="H51" s="76" t="s">
        <v>8412</v>
      </c>
      <c r="I51" s="82"/>
      <c r="J51" s="82"/>
      <c r="K51" s="58" t="e">
        <f t="shared" si="2"/>
        <v>#DIV/0!</v>
      </c>
      <c r="L51" s="82"/>
      <c r="M51" s="58" t="e">
        <f t="shared" si="3"/>
        <v>#DIV/0!</v>
      </c>
      <c r="N51" s="82"/>
      <c r="O51" s="58" t="e">
        <f t="shared" si="4"/>
        <v>#DIV/0!</v>
      </c>
      <c r="P51" s="1">
        <f t="shared" si="0"/>
        <v>0</v>
      </c>
      <c r="Q51" s="63">
        <f t="shared" si="1"/>
        <v>0</v>
      </c>
      <c r="R51" s="89"/>
      <c r="S51" s="89"/>
      <c r="T51" s="89"/>
    </row>
    <row r="52" s="2" customFormat="1" ht="28" customHeight="1" spans="1:17">
      <c r="A52" s="17" t="s">
        <v>16</v>
      </c>
      <c r="B52" s="18"/>
      <c r="C52" s="17"/>
      <c r="D52" s="67" t="s">
        <v>8443</v>
      </c>
      <c r="E52" s="69"/>
      <c r="F52" s="19">
        <f>F53+F54</f>
        <v>0</v>
      </c>
      <c r="G52" s="20"/>
      <c r="H52" s="21"/>
      <c r="I52" s="80">
        <f>I53+I54</f>
        <v>0</v>
      </c>
      <c r="J52" s="80">
        <f>J53+J54</f>
        <v>0</v>
      </c>
      <c r="K52" s="57"/>
      <c r="L52" s="80">
        <f>L53+L54</f>
        <v>0</v>
      </c>
      <c r="M52" s="57"/>
      <c r="N52" s="80">
        <f>N53+N54</f>
        <v>0</v>
      </c>
      <c r="O52" s="57"/>
      <c r="P52" s="1">
        <f t="shared" si="0"/>
        <v>0</v>
      </c>
      <c r="Q52" s="63">
        <f t="shared" si="1"/>
        <v>0</v>
      </c>
    </row>
    <row r="53" s="1" customFormat="1" ht="28" customHeight="1" spans="1:20">
      <c r="A53" s="12" t="s">
        <v>16</v>
      </c>
      <c r="B53" s="13" t="s">
        <v>21</v>
      </c>
      <c r="C53" s="12" t="s">
        <v>24</v>
      </c>
      <c r="D53" s="15" t="s">
        <v>1540</v>
      </c>
      <c r="E53" s="27"/>
      <c r="F53" s="24"/>
      <c r="G53" s="77" t="s">
        <v>8444</v>
      </c>
      <c r="H53" s="26" t="s">
        <v>8445</v>
      </c>
      <c r="I53" s="82"/>
      <c r="J53" s="82"/>
      <c r="K53" s="58" t="e">
        <f>J53/I53</f>
        <v>#DIV/0!</v>
      </c>
      <c r="L53" s="82"/>
      <c r="M53" s="58" t="e">
        <f>L53/I53</f>
        <v>#DIV/0!</v>
      </c>
      <c r="N53" s="82"/>
      <c r="O53" s="58" t="e">
        <f>N53/I53</f>
        <v>#DIV/0!</v>
      </c>
      <c r="P53" s="1">
        <f t="shared" si="0"/>
        <v>0</v>
      </c>
      <c r="Q53" s="63">
        <f t="shared" si="1"/>
        <v>0</v>
      </c>
      <c r="R53" s="89"/>
      <c r="S53" s="89"/>
      <c r="T53" s="89"/>
    </row>
    <row r="54" s="1" customFormat="1" ht="28" customHeight="1" spans="1:20">
      <c r="A54" s="12" t="s">
        <v>16</v>
      </c>
      <c r="B54" s="13" t="s">
        <v>21</v>
      </c>
      <c r="C54" s="12" t="s">
        <v>24</v>
      </c>
      <c r="D54" s="15" t="s">
        <v>1558</v>
      </c>
      <c r="E54" s="27"/>
      <c r="F54" s="24"/>
      <c r="G54" s="77" t="s">
        <v>8444</v>
      </c>
      <c r="H54" s="26" t="s">
        <v>8445</v>
      </c>
      <c r="I54" s="82"/>
      <c r="J54" s="82"/>
      <c r="K54" s="58" t="e">
        <f>J54/I54</f>
        <v>#DIV/0!</v>
      </c>
      <c r="L54" s="82"/>
      <c r="M54" s="58" t="e">
        <f>L54/I54</f>
        <v>#DIV/0!</v>
      </c>
      <c r="N54" s="82"/>
      <c r="O54" s="58" t="e">
        <f>N54/I54</f>
        <v>#DIV/0!</v>
      </c>
      <c r="P54" s="1">
        <f t="shared" si="0"/>
        <v>0</v>
      </c>
      <c r="Q54" s="63">
        <f t="shared" si="1"/>
        <v>0</v>
      </c>
      <c r="R54" s="89"/>
      <c r="S54" s="89"/>
      <c r="T54" s="89"/>
    </row>
    <row r="55" s="2" customFormat="1" ht="28" customHeight="1" spans="1:17">
      <c r="A55" s="17" t="s">
        <v>22</v>
      </c>
      <c r="B55" s="18"/>
      <c r="C55" s="17"/>
      <c r="D55" s="18" t="s">
        <v>17</v>
      </c>
      <c r="E55" s="18"/>
      <c r="F55" s="42">
        <f>F56+F59</f>
        <v>0.353212</v>
      </c>
      <c r="G55" s="38"/>
      <c r="H55" s="18"/>
      <c r="I55" s="42">
        <f>I56+I59</f>
        <v>85.22145</v>
      </c>
      <c r="J55" s="42">
        <f>J56+J59</f>
        <v>8.522128</v>
      </c>
      <c r="K55" s="61"/>
      <c r="L55" s="42">
        <f>L56+L59</f>
        <v>59.655032</v>
      </c>
      <c r="M55" s="61"/>
      <c r="N55" s="42">
        <f>N56+N59</f>
        <v>17.04429</v>
      </c>
      <c r="O55" s="61"/>
      <c r="P55" s="1">
        <f t="shared" si="0"/>
        <v>0</v>
      </c>
      <c r="Q55" s="63">
        <f t="shared" si="1"/>
        <v>0</v>
      </c>
    </row>
    <row r="56" s="1" customFormat="1" ht="28" customHeight="1" spans="1:20">
      <c r="A56" s="12" t="s">
        <v>22</v>
      </c>
      <c r="B56" s="13" t="s">
        <v>8413</v>
      </c>
      <c r="C56" s="12" t="s">
        <v>24</v>
      </c>
      <c r="D56" s="18" t="s">
        <v>8414</v>
      </c>
      <c r="E56" s="13" t="s">
        <v>73</v>
      </c>
      <c r="F56" s="42"/>
      <c r="G56" s="38">
        <v>0.075</v>
      </c>
      <c r="H56" s="18">
        <v>225</v>
      </c>
      <c r="I56" s="85"/>
      <c r="J56" s="85"/>
      <c r="K56" s="61">
        <v>0.1</v>
      </c>
      <c r="L56" s="85"/>
      <c r="M56" s="61">
        <v>0.7</v>
      </c>
      <c r="N56" s="85"/>
      <c r="O56" s="61">
        <v>0.2</v>
      </c>
      <c r="P56" s="1">
        <f t="shared" si="0"/>
        <v>0</v>
      </c>
      <c r="Q56" s="63">
        <f t="shared" si="1"/>
        <v>0</v>
      </c>
      <c r="R56" s="89"/>
      <c r="S56" s="89"/>
      <c r="T56" s="89"/>
    </row>
    <row r="57" s="1" customFormat="1" ht="28" customHeight="1" spans="1:20">
      <c r="A57" s="12" t="s">
        <v>22</v>
      </c>
      <c r="B57" s="13" t="s">
        <v>8413</v>
      </c>
      <c r="C57" s="12" t="s">
        <v>24</v>
      </c>
      <c r="D57" s="17" t="s">
        <v>8415</v>
      </c>
      <c r="E57" s="13" t="s">
        <v>73</v>
      </c>
      <c r="F57" s="78"/>
      <c r="G57" s="38">
        <v>0.075</v>
      </c>
      <c r="H57" s="18">
        <v>225</v>
      </c>
      <c r="I57" s="86"/>
      <c r="J57" s="86"/>
      <c r="K57" s="61">
        <v>0.1</v>
      </c>
      <c r="L57" s="86"/>
      <c r="M57" s="61">
        <v>0.7</v>
      </c>
      <c r="N57" s="86"/>
      <c r="O57" s="61">
        <v>0.2</v>
      </c>
      <c r="P57" s="1">
        <f t="shared" si="0"/>
        <v>0</v>
      </c>
      <c r="Q57" s="63">
        <f t="shared" si="1"/>
        <v>0</v>
      </c>
      <c r="R57" s="89"/>
      <c r="S57" s="89"/>
      <c r="T57" s="89"/>
    </row>
    <row r="58" s="1" customFormat="1" ht="28" customHeight="1" spans="1:17">
      <c r="A58" s="12" t="s">
        <v>22</v>
      </c>
      <c r="B58" s="13" t="s">
        <v>8413</v>
      </c>
      <c r="C58" s="12" t="s">
        <v>24</v>
      </c>
      <c r="D58" s="17" t="s">
        <v>8416</v>
      </c>
      <c r="E58" s="13" t="s">
        <v>73</v>
      </c>
      <c r="F58" s="78"/>
      <c r="G58" s="17"/>
      <c r="H58" s="17"/>
      <c r="I58" s="86"/>
      <c r="J58" s="86"/>
      <c r="K58" s="87">
        <v>0.1</v>
      </c>
      <c r="L58" s="86"/>
      <c r="M58" s="87">
        <v>0.7</v>
      </c>
      <c r="N58" s="86"/>
      <c r="O58" s="87">
        <v>0.2</v>
      </c>
      <c r="P58" s="1">
        <f t="shared" si="0"/>
        <v>0</v>
      </c>
      <c r="Q58" s="63">
        <f t="shared" si="1"/>
        <v>0</v>
      </c>
    </row>
    <row r="59" s="1" customFormat="1" ht="28" customHeight="1" spans="1:20">
      <c r="A59" s="12" t="s">
        <v>22</v>
      </c>
      <c r="B59" s="13" t="s">
        <v>8413</v>
      </c>
      <c r="C59" s="12" t="s">
        <v>24</v>
      </c>
      <c r="D59" s="12" t="s">
        <v>8417</v>
      </c>
      <c r="E59" s="13" t="s">
        <v>73</v>
      </c>
      <c r="F59" s="35">
        <v>0.353212</v>
      </c>
      <c r="G59" s="40">
        <v>0.075</v>
      </c>
      <c r="H59" s="13">
        <v>225</v>
      </c>
      <c r="I59" s="88">
        <v>85.22145</v>
      </c>
      <c r="J59" s="88">
        <v>8.522128</v>
      </c>
      <c r="K59" s="56">
        <v>0.1</v>
      </c>
      <c r="L59" s="88">
        <v>59.655032</v>
      </c>
      <c r="M59" s="56">
        <v>0.7</v>
      </c>
      <c r="N59" s="88">
        <v>17.04429</v>
      </c>
      <c r="O59" s="56">
        <v>0.2</v>
      </c>
      <c r="P59" s="1">
        <f t="shared" si="0"/>
        <v>0</v>
      </c>
      <c r="Q59" s="63">
        <f t="shared" si="1"/>
        <v>0</v>
      </c>
      <c r="R59" s="89"/>
      <c r="S59" s="89"/>
      <c r="T59" s="89"/>
    </row>
    <row r="60" s="1" customFormat="1" ht="28" customHeight="1" spans="1:20">
      <c r="A60" s="12" t="s">
        <v>22</v>
      </c>
      <c r="B60" s="13" t="s">
        <v>8413</v>
      </c>
      <c r="C60" s="12" t="s">
        <v>24</v>
      </c>
      <c r="D60" s="12" t="s">
        <v>8418</v>
      </c>
      <c r="E60" s="13" t="s">
        <v>73</v>
      </c>
      <c r="F60" s="35"/>
      <c r="G60" s="40">
        <v>0.075</v>
      </c>
      <c r="H60" s="13">
        <v>225</v>
      </c>
      <c r="I60" s="88"/>
      <c r="J60" s="88"/>
      <c r="K60" s="56">
        <v>0.1</v>
      </c>
      <c r="L60" s="88"/>
      <c r="M60" s="56">
        <v>0.7</v>
      </c>
      <c r="N60" s="88"/>
      <c r="O60" s="56">
        <v>0.2</v>
      </c>
      <c r="P60" s="1">
        <f t="shared" si="0"/>
        <v>0</v>
      </c>
      <c r="Q60" s="63">
        <f t="shared" si="1"/>
        <v>0</v>
      </c>
      <c r="R60" s="89"/>
      <c r="S60" s="89"/>
      <c r="T60" s="89"/>
    </row>
    <row r="61" s="1" customFormat="1" ht="28" customHeight="1" spans="1:20">
      <c r="A61" s="12" t="s">
        <v>22</v>
      </c>
      <c r="B61" s="13" t="s">
        <v>8413</v>
      </c>
      <c r="C61" s="12" t="s">
        <v>24</v>
      </c>
      <c r="D61" s="12" t="s">
        <v>8419</v>
      </c>
      <c r="E61" s="13" t="s">
        <v>73</v>
      </c>
      <c r="F61" s="35"/>
      <c r="G61" s="40">
        <v>0.075</v>
      </c>
      <c r="H61" s="13">
        <v>225</v>
      </c>
      <c r="I61" s="88"/>
      <c r="J61" s="88"/>
      <c r="K61" s="56">
        <v>0.1</v>
      </c>
      <c r="L61" s="88"/>
      <c r="M61" s="56">
        <v>0.7</v>
      </c>
      <c r="N61" s="88"/>
      <c r="O61" s="56">
        <v>0.2</v>
      </c>
      <c r="P61" s="1">
        <f t="shared" si="0"/>
        <v>0</v>
      </c>
      <c r="Q61" s="63">
        <f t="shared" si="1"/>
        <v>0</v>
      </c>
      <c r="R61" s="89"/>
      <c r="S61" s="89"/>
      <c r="T61" s="89"/>
    </row>
    <row r="62" s="1" customFormat="1" ht="28" customHeight="1" spans="1:20">
      <c r="A62" s="12" t="s">
        <v>22</v>
      </c>
      <c r="B62" s="13" t="s">
        <v>8413</v>
      </c>
      <c r="C62" s="12" t="s">
        <v>24</v>
      </c>
      <c r="D62" s="12" t="s">
        <v>8420</v>
      </c>
      <c r="E62" s="13" t="s">
        <v>73</v>
      </c>
      <c r="F62" s="35"/>
      <c r="G62" s="40">
        <v>0.075</v>
      </c>
      <c r="H62" s="12">
        <v>375</v>
      </c>
      <c r="I62" s="88"/>
      <c r="J62" s="88"/>
      <c r="K62" s="56">
        <v>0.1</v>
      </c>
      <c r="L62" s="88"/>
      <c r="M62" s="56">
        <v>0.7</v>
      </c>
      <c r="N62" s="88"/>
      <c r="O62" s="56">
        <v>0.2</v>
      </c>
      <c r="P62" s="1">
        <f t="shared" si="0"/>
        <v>0</v>
      </c>
      <c r="Q62" s="63">
        <f t="shared" si="1"/>
        <v>0</v>
      </c>
      <c r="R62" s="89"/>
      <c r="S62" s="89"/>
      <c r="T62" s="89"/>
    </row>
    <row r="63" s="1" customFormat="1" ht="28" customHeight="1" spans="1:20">
      <c r="A63" s="12" t="s">
        <v>22</v>
      </c>
      <c r="B63" s="13" t="s">
        <v>8413</v>
      </c>
      <c r="C63" s="12" t="s">
        <v>24</v>
      </c>
      <c r="D63" s="12" t="s">
        <v>8421</v>
      </c>
      <c r="E63" s="13" t="s">
        <v>73</v>
      </c>
      <c r="F63" s="35"/>
      <c r="G63" s="40">
        <v>0.075</v>
      </c>
      <c r="H63" s="12">
        <v>375</v>
      </c>
      <c r="I63" s="88"/>
      <c r="J63" s="88"/>
      <c r="K63" s="56">
        <v>0.1</v>
      </c>
      <c r="L63" s="88"/>
      <c r="M63" s="56">
        <v>0.7</v>
      </c>
      <c r="N63" s="88"/>
      <c r="O63" s="56">
        <v>0.2</v>
      </c>
      <c r="P63" s="1">
        <f t="shared" si="0"/>
        <v>0</v>
      </c>
      <c r="Q63" s="63">
        <f t="shared" si="1"/>
        <v>0</v>
      </c>
      <c r="R63" s="89"/>
      <c r="S63" s="89"/>
      <c r="T63" s="89"/>
    </row>
    <row r="64" s="1" customFormat="1" ht="28" customHeight="1" spans="1:20">
      <c r="A64" s="12" t="s">
        <v>22</v>
      </c>
      <c r="B64" s="13" t="s">
        <v>8413</v>
      </c>
      <c r="C64" s="12" t="s">
        <v>24</v>
      </c>
      <c r="D64" s="12" t="s">
        <v>8422</v>
      </c>
      <c r="E64" s="13" t="s">
        <v>73</v>
      </c>
      <c r="F64" s="35"/>
      <c r="G64" s="40">
        <v>0.075</v>
      </c>
      <c r="H64" s="13">
        <v>225</v>
      </c>
      <c r="I64" s="88"/>
      <c r="J64" s="88"/>
      <c r="K64" s="56">
        <v>0.1</v>
      </c>
      <c r="L64" s="88"/>
      <c r="M64" s="56">
        <v>0.7</v>
      </c>
      <c r="N64" s="88"/>
      <c r="O64" s="56">
        <v>0.2</v>
      </c>
      <c r="P64" s="1">
        <f t="shared" si="0"/>
        <v>0</v>
      </c>
      <c r="Q64" s="63">
        <f t="shared" si="1"/>
        <v>0</v>
      </c>
      <c r="R64" s="89"/>
      <c r="S64" s="89"/>
      <c r="T64" s="89"/>
    </row>
    <row r="65" s="1" customFormat="1" ht="28" customHeight="1" spans="1:20">
      <c r="A65" s="12" t="s">
        <v>22</v>
      </c>
      <c r="B65" s="13" t="s">
        <v>8413</v>
      </c>
      <c r="C65" s="12" t="s">
        <v>24</v>
      </c>
      <c r="D65" s="12" t="s">
        <v>8423</v>
      </c>
      <c r="E65" s="13" t="s">
        <v>73</v>
      </c>
      <c r="F65" s="35"/>
      <c r="G65" s="40">
        <v>0.075</v>
      </c>
      <c r="H65" s="12">
        <v>375</v>
      </c>
      <c r="I65" s="88"/>
      <c r="J65" s="88"/>
      <c r="K65" s="56">
        <v>0.1</v>
      </c>
      <c r="L65" s="88"/>
      <c r="M65" s="56">
        <v>0.7</v>
      </c>
      <c r="N65" s="88"/>
      <c r="O65" s="56">
        <v>0.2</v>
      </c>
      <c r="P65" s="1">
        <f t="shared" si="0"/>
        <v>0</v>
      </c>
      <c r="Q65" s="63">
        <f t="shared" si="1"/>
        <v>0</v>
      </c>
      <c r="R65" s="89"/>
      <c r="S65" s="89"/>
      <c r="T65" s="89"/>
    </row>
    <row r="66" s="1" customFormat="1" ht="28" customHeight="1" spans="1:20">
      <c r="A66" s="12" t="s">
        <v>22</v>
      </c>
      <c r="B66" s="13" t="s">
        <v>8413</v>
      </c>
      <c r="C66" s="12" t="s">
        <v>24</v>
      </c>
      <c r="D66" s="12" t="s">
        <v>8424</v>
      </c>
      <c r="E66" s="13" t="s">
        <v>73</v>
      </c>
      <c r="F66" s="35"/>
      <c r="G66" s="40">
        <v>0.075</v>
      </c>
      <c r="H66" s="13">
        <v>225</v>
      </c>
      <c r="I66" s="88"/>
      <c r="J66" s="88"/>
      <c r="K66" s="56">
        <v>0.1</v>
      </c>
      <c r="L66" s="88"/>
      <c r="M66" s="56">
        <v>0.7</v>
      </c>
      <c r="N66" s="88"/>
      <c r="O66" s="56">
        <v>0.2</v>
      </c>
      <c r="P66" s="1">
        <f t="shared" si="0"/>
        <v>0</v>
      </c>
      <c r="Q66" s="63">
        <f t="shared" si="1"/>
        <v>0</v>
      </c>
      <c r="R66" s="89"/>
      <c r="S66" s="89"/>
      <c r="T66" s="89"/>
    </row>
    <row r="67" s="3" customFormat="1" ht="28" customHeight="1" spans="1:17">
      <c r="A67" s="17" t="s">
        <v>22</v>
      </c>
      <c r="B67" s="31"/>
      <c r="C67" s="32"/>
      <c r="D67" s="31" t="s">
        <v>17</v>
      </c>
      <c r="E67" s="33"/>
      <c r="F67" s="90">
        <f>F68+F69</f>
        <v>38.1446525</v>
      </c>
      <c r="G67" s="33"/>
      <c r="H67" s="33"/>
      <c r="I67" s="85">
        <f>I68+I69</f>
        <v>5628.162526</v>
      </c>
      <c r="J67" s="85">
        <f>J68+J69</f>
        <v>562.816253</v>
      </c>
      <c r="K67" s="59"/>
      <c r="L67" s="85">
        <f>L68+L69</f>
        <v>3297.487578</v>
      </c>
      <c r="M67" s="59"/>
      <c r="N67" s="85">
        <f>N68+N69</f>
        <v>1767.858695</v>
      </c>
      <c r="O67" s="59"/>
      <c r="P67" s="4"/>
      <c r="Q67" s="63">
        <f t="shared" si="1"/>
        <v>0</v>
      </c>
    </row>
    <row r="68" s="4" customFormat="1" ht="38" customHeight="1" spans="1:20">
      <c r="A68" s="12" t="s">
        <v>22</v>
      </c>
      <c r="B68" s="13" t="s">
        <v>8425</v>
      </c>
      <c r="C68" s="12" t="s">
        <v>24</v>
      </c>
      <c r="D68" s="13" t="s">
        <v>8425</v>
      </c>
      <c r="E68" s="34"/>
      <c r="F68" s="39">
        <v>5.0571785</v>
      </c>
      <c r="G68" s="91">
        <v>0.07</v>
      </c>
      <c r="H68" s="34" t="s">
        <v>8426</v>
      </c>
      <c r="I68" s="79">
        <v>4834.06315</v>
      </c>
      <c r="J68" s="79">
        <v>483.406315</v>
      </c>
      <c r="K68" s="60">
        <v>0.1</v>
      </c>
      <c r="L68" s="79">
        <v>2900.43789</v>
      </c>
      <c r="M68" s="60">
        <v>0.6</v>
      </c>
      <c r="N68" s="79">
        <v>1450.218945</v>
      </c>
      <c r="O68" s="60">
        <v>0.3</v>
      </c>
      <c r="Q68" s="63">
        <f t="shared" ref="Q68:Q131" si="5">I68-J68-L68-N68</f>
        <v>0</v>
      </c>
      <c r="R68" s="89"/>
      <c r="S68" s="89"/>
      <c r="T68" s="89"/>
    </row>
    <row r="69" s="4" customFormat="1" ht="43.5" customHeight="1" spans="1:20">
      <c r="A69" s="12" t="s">
        <v>22</v>
      </c>
      <c r="B69" s="13" t="s">
        <v>23</v>
      </c>
      <c r="C69" s="12" t="s">
        <v>24</v>
      </c>
      <c r="D69" s="13" t="s">
        <v>25</v>
      </c>
      <c r="E69" s="34" t="s">
        <v>26</v>
      </c>
      <c r="F69" s="35">
        <v>33.087474</v>
      </c>
      <c r="G69" s="36">
        <v>0.08</v>
      </c>
      <c r="H69" s="37">
        <v>24</v>
      </c>
      <c r="I69" s="79">
        <v>794.099376</v>
      </c>
      <c r="J69" s="79">
        <v>79.409938</v>
      </c>
      <c r="K69" s="60">
        <v>0.1</v>
      </c>
      <c r="L69" s="79">
        <v>397.049688</v>
      </c>
      <c r="M69" s="60">
        <v>0.5</v>
      </c>
      <c r="N69" s="79">
        <v>317.63975</v>
      </c>
      <c r="O69" s="60">
        <v>0.4</v>
      </c>
      <c r="Q69" s="63">
        <f t="shared" si="5"/>
        <v>0</v>
      </c>
      <c r="R69" s="89"/>
      <c r="S69" s="89"/>
      <c r="T69" s="89"/>
    </row>
    <row r="70" s="2" customFormat="1" ht="28" customHeight="1" spans="1:17">
      <c r="A70" s="17" t="s">
        <v>125</v>
      </c>
      <c r="B70" s="18"/>
      <c r="C70" s="17"/>
      <c r="D70" s="18" t="s">
        <v>17</v>
      </c>
      <c r="E70" s="18"/>
      <c r="F70" s="92">
        <f>SUM(F71:F73)</f>
        <v>85.8755</v>
      </c>
      <c r="G70" s="93"/>
      <c r="H70" s="93"/>
      <c r="I70" s="92">
        <f>SUM(I71:I73)</f>
        <v>4021.890401</v>
      </c>
      <c r="J70" s="96">
        <f>SUM(J71:J73)</f>
        <v>1407.661641</v>
      </c>
      <c r="K70" s="97"/>
      <c r="L70" s="96">
        <f>SUM(L71:L73)</f>
        <v>1557.89332</v>
      </c>
      <c r="M70" s="97"/>
      <c r="N70" s="96">
        <f>SUM(N71:N73)</f>
        <v>1056.33544</v>
      </c>
      <c r="O70" s="61"/>
      <c r="P70" s="1">
        <f t="shared" ref="P70:P133" si="6">I70-J70-L70-N70</f>
        <v>0</v>
      </c>
      <c r="Q70" s="63">
        <f t="shared" si="5"/>
        <v>0</v>
      </c>
    </row>
    <row r="71" s="1" customFormat="1" ht="28" customHeight="1" spans="1:21">
      <c r="A71" s="12" t="s">
        <v>125</v>
      </c>
      <c r="B71" s="13" t="s">
        <v>8427</v>
      </c>
      <c r="C71" s="12" t="s">
        <v>24</v>
      </c>
      <c r="D71" s="13" t="s">
        <v>8427</v>
      </c>
      <c r="E71" s="13"/>
      <c r="F71" s="94">
        <v>3.801</v>
      </c>
      <c r="G71" s="13"/>
      <c r="H71" s="13"/>
      <c r="I71" s="79">
        <v>339.085601</v>
      </c>
      <c r="J71" s="79">
        <v>118.679961</v>
      </c>
      <c r="K71" s="56">
        <v>0.350000016881632</v>
      </c>
      <c r="L71" s="79">
        <v>84.7714</v>
      </c>
      <c r="M71" s="56">
        <v>0.249999980940093</v>
      </c>
      <c r="N71" s="79">
        <v>135.63424</v>
      </c>
      <c r="O71" s="56">
        <v>0.399999998547817</v>
      </c>
      <c r="P71" s="1">
        <f t="shared" si="6"/>
        <v>0</v>
      </c>
      <c r="Q71" s="63">
        <f t="shared" si="5"/>
        <v>0</v>
      </c>
      <c r="R71" s="1">
        <f t="shared" ref="R71:S73" si="7">I71/10000</f>
        <v>0.0339085601</v>
      </c>
      <c r="S71" s="1">
        <f t="shared" si="7"/>
        <v>0.0118679961</v>
      </c>
      <c r="T71" s="1">
        <f>L71/10000</f>
        <v>0.00847714</v>
      </c>
      <c r="U71" s="1">
        <f>N71/10000</f>
        <v>0.013563424</v>
      </c>
    </row>
    <row r="72" s="1" customFormat="1" ht="28" customHeight="1" spans="1:21">
      <c r="A72" s="12" t="s">
        <v>125</v>
      </c>
      <c r="B72" s="13" t="s">
        <v>8428</v>
      </c>
      <c r="C72" s="12" t="s">
        <v>24</v>
      </c>
      <c r="D72" s="13" t="s">
        <v>8429</v>
      </c>
      <c r="E72" s="13"/>
      <c r="F72" s="94">
        <v>80.7236</v>
      </c>
      <c r="G72" s="41">
        <v>0.1</v>
      </c>
      <c r="H72" s="13"/>
      <c r="I72" s="79">
        <v>3336.9744</v>
      </c>
      <c r="J72" s="79">
        <v>1167.94104</v>
      </c>
      <c r="K72" s="56">
        <v>0.35</v>
      </c>
      <c r="L72" s="79">
        <v>1334.78976</v>
      </c>
      <c r="M72" s="56">
        <v>0.4</v>
      </c>
      <c r="N72" s="79">
        <v>834.2436</v>
      </c>
      <c r="O72" s="56">
        <v>0.25</v>
      </c>
      <c r="P72" s="1">
        <f t="shared" si="6"/>
        <v>0</v>
      </c>
      <c r="Q72" s="63">
        <f t="shared" si="5"/>
        <v>0</v>
      </c>
      <c r="R72" s="1">
        <f t="shared" si="7"/>
        <v>0.33369744</v>
      </c>
      <c r="S72" s="1">
        <f t="shared" si="7"/>
        <v>0.116794104</v>
      </c>
      <c r="T72" s="1">
        <f>L72/10000</f>
        <v>0.133478976</v>
      </c>
      <c r="U72" s="1">
        <f>N72/10000</f>
        <v>0.08342436</v>
      </c>
    </row>
    <row r="73" s="1" customFormat="1" ht="28" customHeight="1" spans="1:21">
      <c r="A73" s="12" t="s">
        <v>125</v>
      </c>
      <c r="B73" s="13" t="s">
        <v>8430</v>
      </c>
      <c r="C73" s="12" t="s">
        <v>24</v>
      </c>
      <c r="D73" s="13" t="s">
        <v>8431</v>
      </c>
      <c r="E73" s="13"/>
      <c r="F73" s="94">
        <v>1.3509</v>
      </c>
      <c r="G73" s="13"/>
      <c r="H73" s="13"/>
      <c r="I73" s="79">
        <v>345.8304</v>
      </c>
      <c r="J73" s="79">
        <v>121.04064</v>
      </c>
      <c r="K73" s="56">
        <v>0.35</v>
      </c>
      <c r="L73" s="79">
        <v>138.33216</v>
      </c>
      <c r="M73" s="56">
        <v>0.4</v>
      </c>
      <c r="N73" s="79">
        <v>86.4576</v>
      </c>
      <c r="O73" s="56">
        <v>0.25</v>
      </c>
      <c r="P73" s="1">
        <f t="shared" si="6"/>
        <v>0</v>
      </c>
      <c r="Q73" s="63">
        <f t="shared" si="5"/>
        <v>0</v>
      </c>
      <c r="R73" s="1">
        <f t="shared" si="7"/>
        <v>0.03458304</v>
      </c>
      <c r="S73" s="1">
        <f t="shared" si="7"/>
        <v>0.012104064</v>
      </c>
      <c r="T73" s="1">
        <f>L73/10000</f>
        <v>0.013833216</v>
      </c>
      <c r="U73" s="1">
        <f>N73/10000</f>
        <v>0.00864576</v>
      </c>
    </row>
    <row r="74" s="2" customFormat="1" ht="28" customHeight="1" spans="1:17">
      <c r="A74" s="18" t="s">
        <v>27</v>
      </c>
      <c r="B74" s="18"/>
      <c r="C74" s="17"/>
      <c r="D74" s="18" t="s">
        <v>17</v>
      </c>
      <c r="E74" s="18"/>
      <c r="F74" s="95">
        <f>SUM(F75:F80)</f>
        <v>0.518247</v>
      </c>
      <c r="G74" s="38"/>
      <c r="H74" s="18"/>
      <c r="I74" s="95">
        <f>SUM(I75:I80)</f>
        <v>489.743415</v>
      </c>
      <c r="J74" s="85">
        <f>SUM(J75:J80)</f>
        <v>48.974337</v>
      </c>
      <c r="K74" s="61"/>
      <c r="L74" s="85">
        <f>SUM(L75:L80)</f>
        <v>195.897369</v>
      </c>
      <c r="M74" s="61"/>
      <c r="N74" s="85">
        <f>SUM(N75:N80)</f>
        <v>244.871709</v>
      </c>
      <c r="O74" s="61"/>
      <c r="P74" s="1">
        <f t="shared" si="6"/>
        <v>0</v>
      </c>
      <c r="Q74" s="63">
        <f t="shared" si="5"/>
        <v>0</v>
      </c>
    </row>
    <row r="75" s="1" customFormat="1" ht="28" customHeight="1" spans="1:20">
      <c r="A75" s="13" t="s">
        <v>27</v>
      </c>
      <c r="B75" s="13" t="s">
        <v>28</v>
      </c>
      <c r="C75" s="12" t="s">
        <v>24</v>
      </c>
      <c r="D75" s="18" t="s">
        <v>28</v>
      </c>
      <c r="E75" s="13">
        <v>394.708</v>
      </c>
      <c r="F75" s="39"/>
      <c r="G75" s="40" t="s">
        <v>29</v>
      </c>
      <c r="H75" s="13" t="s">
        <v>30</v>
      </c>
      <c r="I75" s="79"/>
      <c r="J75" s="79"/>
      <c r="K75" s="56">
        <v>0.0999999997914253</v>
      </c>
      <c r="L75" s="79"/>
      <c r="M75" s="56">
        <v>0.650000000208575</v>
      </c>
      <c r="N75" s="79"/>
      <c r="O75" s="56">
        <v>0.25</v>
      </c>
      <c r="P75" s="1">
        <f t="shared" si="6"/>
        <v>0</v>
      </c>
      <c r="Q75" s="63">
        <f t="shared" si="5"/>
        <v>0</v>
      </c>
      <c r="R75" s="89"/>
      <c r="S75" s="89"/>
      <c r="T75" s="89"/>
    </row>
    <row r="76" s="1" customFormat="1" ht="28" customHeight="1" spans="1:20">
      <c r="A76" s="13" t="s">
        <v>27</v>
      </c>
      <c r="B76" s="13" t="s">
        <v>31</v>
      </c>
      <c r="C76" s="12" t="s">
        <v>24</v>
      </c>
      <c r="D76" s="18" t="s">
        <v>31</v>
      </c>
      <c r="E76" s="13">
        <v>30.540037</v>
      </c>
      <c r="F76" s="39"/>
      <c r="G76" s="40" t="s">
        <v>32</v>
      </c>
      <c r="H76" s="13" t="s">
        <v>33</v>
      </c>
      <c r="I76" s="79"/>
      <c r="J76" s="79"/>
      <c r="K76" s="56">
        <v>0.0999999917579458</v>
      </c>
      <c r="L76" s="79"/>
      <c r="M76" s="56">
        <v>0.450000007777574</v>
      </c>
      <c r="N76" s="79"/>
      <c r="O76" s="56">
        <v>0.45000000046448</v>
      </c>
      <c r="P76" s="1">
        <f t="shared" si="6"/>
        <v>0</v>
      </c>
      <c r="Q76" s="63">
        <f t="shared" si="5"/>
        <v>0</v>
      </c>
      <c r="R76" s="89"/>
      <c r="S76" s="89"/>
      <c r="T76" s="89"/>
    </row>
    <row r="77" s="1" customFormat="1" ht="28" customHeight="1" spans="1:20">
      <c r="A77" s="13" t="s">
        <v>27</v>
      </c>
      <c r="B77" s="13" t="s">
        <v>34</v>
      </c>
      <c r="C77" s="12" t="s">
        <v>24</v>
      </c>
      <c r="D77" s="18" t="s">
        <v>34</v>
      </c>
      <c r="E77" s="13">
        <v>0.4245</v>
      </c>
      <c r="F77" s="39"/>
      <c r="G77" s="40">
        <v>0.08</v>
      </c>
      <c r="H77" s="13">
        <v>320</v>
      </c>
      <c r="I77" s="79"/>
      <c r="J77" s="79"/>
      <c r="K77" s="56">
        <v>0.1</v>
      </c>
      <c r="L77" s="79"/>
      <c r="M77" s="56">
        <v>0.5</v>
      </c>
      <c r="N77" s="79"/>
      <c r="O77" s="56">
        <v>0.4</v>
      </c>
      <c r="P77" s="1">
        <f t="shared" si="6"/>
        <v>0</v>
      </c>
      <c r="Q77" s="63">
        <f t="shared" si="5"/>
        <v>0</v>
      </c>
      <c r="R77" s="89"/>
      <c r="S77" s="89"/>
      <c r="T77" s="89"/>
    </row>
    <row r="78" s="1" customFormat="1" ht="28" customHeight="1" spans="1:20">
      <c r="A78" s="13" t="s">
        <v>27</v>
      </c>
      <c r="B78" s="13" t="s">
        <v>35</v>
      </c>
      <c r="C78" s="12" t="s">
        <v>24</v>
      </c>
      <c r="D78" s="18" t="s">
        <v>35</v>
      </c>
      <c r="E78" s="13">
        <v>2.371293</v>
      </c>
      <c r="F78" s="39"/>
      <c r="G78" s="40">
        <v>0.1</v>
      </c>
      <c r="H78" s="13" t="s">
        <v>36</v>
      </c>
      <c r="I78" s="79"/>
      <c r="J78" s="79"/>
      <c r="K78" s="56">
        <v>0.1</v>
      </c>
      <c r="L78" s="79"/>
      <c r="M78" s="56">
        <v>0.45</v>
      </c>
      <c r="N78" s="79"/>
      <c r="O78" s="56">
        <v>0.45</v>
      </c>
      <c r="P78" s="1">
        <f t="shared" si="6"/>
        <v>0</v>
      </c>
      <c r="Q78" s="63">
        <f t="shared" si="5"/>
        <v>0</v>
      </c>
      <c r="R78" s="89"/>
      <c r="S78" s="89"/>
      <c r="T78" s="89"/>
    </row>
    <row r="79" s="1" customFormat="1" ht="28" customHeight="1" spans="1:20">
      <c r="A79" s="13" t="s">
        <v>27</v>
      </c>
      <c r="B79" s="13" t="s">
        <v>37</v>
      </c>
      <c r="C79" s="12" t="s">
        <v>24</v>
      </c>
      <c r="D79" s="18" t="s">
        <v>37</v>
      </c>
      <c r="E79" s="13">
        <v>2.2</v>
      </c>
      <c r="F79" s="39">
        <v>0.518247</v>
      </c>
      <c r="G79" s="40">
        <v>0.045</v>
      </c>
      <c r="H79" s="13">
        <v>945</v>
      </c>
      <c r="I79" s="79">
        <v>489.743415</v>
      </c>
      <c r="J79" s="79">
        <v>48.974337</v>
      </c>
      <c r="K79" s="56">
        <v>0.0999999855212922</v>
      </c>
      <c r="L79" s="79">
        <v>195.897369</v>
      </c>
      <c r="M79" s="56">
        <v>0.400000010220264</v>
      </c>
      <c r="N79" s="79">
        <v>244.871709</v>
      </c>
      <c r="O79" s="56">
        <v>0.500000004258443</v>
      </c>
      <c r="P79" s="1">
        <f t="shared" si="6"/>
        <v>0</v>
      </c>
      <c r="Q79" s="63">
        <f t="shared" si="5"/>
        <v>0</v>
      </c>
      <c r="R79" s="89"/>
      <c r="S79" s="89"/>
      <c r="T79" s="89"/>
    </row>
    <row r="80" s="1" customFormat="1" ht="28" customHeight="1" spans="1:20">
      <c r="A80" s="13" t="s">
        <v>27</v>
      </c>
      <c r="B80" s="13" t="s">
        <v>38</v>
      </c>
      <c r="C80" s="12" t="s">
        <v>24</v>
      </c>
      <c r="D80" s="18" t="s">
        <v>38</v>
      </c>
      <c r="E80" s="13">
        <v>0.00295</v>
      </c>
      <c r="F80" s="39"/>
      <c r="G80" s="40">
        <v>0.03</v>
      </c>
      <c r="H80" s="13">
        <v>750</v>
      </c>
      <c r="I80" s="79"/>
      <c r="J80" s="79"/>
      <c r="K80" s="56">
        <v>0.1</v>
      </c>
      <c r="L80" s="79"/>
      <c r="M80" s="56">
        <v>0.4</v>
      </c>
      <c r="N80" s="79"/>
      <c r="O80" s="56">
        <v>0.5</v>
      </c>
      <c r="P80" s="1">
        <f t="shared" si="6"/>
        <v>0</v>
      </c>
      <c r="Q80" s="63">
        <f t="shared" si="5"/>
        <v>0</v>
      </c>
      <c r="R80" s="89"/>
      <c r="S80" s="89"/>
      <c r="T80" s="89"/>
    </row>
    <row r="81" s="2" customFormat="1" ht="28" customHeight="1" spans="1:17">
      <c r="A81" s="17" t="s">
        <v>39</v>
      </c>
      <c r="B81" s="18"/>
      <c r="C81" s="17"/>
      <c r="D81" s="18" t="s">
        <v>17</v>
      </c>
      <c r="E81" s="18"/>
      <c r="F81" s="22">
        <v>0</v>
      </c>
      <c r="G81" s="18"/>
      <c r="H81" s="18"/>
      <c r="I81" s="85">
        <f>SUM(I82:I83)</f>
        <v>0</v>
      </c>
      <c r="J81" s="85">
        <f>SUM(J82:J83)</f>
        <v>0</v>
      </c>
      <c r="K81" s="61"/>
      <c r="L81" s="85">
        <f>SUM(L82:L83)</f>
        <v>0</v>
      </c>
      <c r="M81" s="61"/>
      <c r="N81" s="85">
        <f>SUM(N82:N83)</f>
        <v>0</v>
      </c>
      <c r="O81" s="61"/>
      <c r="P81" s="1">
        <f t="shared" si="6"/>
        <v>0</v>
      </c>
      <c r="Q81" s="63">
        <f t="shared" si="5"/>
        <v>0</v>
      </c>
    </row>
    <row r="82" s="1" customFormat="1" ht="28" customHeight="1" spans="1:20">
      <c r="A82" s="12" t="s">
        <v>39</v>
      </c>
      <c r="B82" s="13" t="s">
        <v>40</v>
      </c>
      <c r="C82" s="12" t="s">
        <v>24</v>
      </c>
      <c r="D82" s="18" t="s">
        <v>40</v>
      </c>
      <c r="E82" s="13"/>
      <c r="F82" s="14"/>
      <c r="G82" s="41">
        <v>0.05</v>
      </c>
      <c r="H82" s="13">
        <v>150</v>
      </c>
      <c r="I82" s="79"/>
      <c r="J82" s="79"/>
      <c r="K82" s="56">
        <v>0.35</v>
      </c>
      <c r="L82" s="79"/>
      <c r="M82" s="56">
        <v>0.3</v>
      </c>
      <c r="N82" s="79"/>
      <c r="O82" s="56">
        <v>0.35</v>
      </c>
      <c r="P82" s="1">
        <f t="shared" si="6"/>
        <v>0</v>
      </c>
      <c r="Q82" s="63">
        <f t="shared" si="5"/>
        <v>0</v>
      </c>
      <c r="R82" s="89"/>
      <c r="S82" s="89"/>
      <c r="T82" s="89"/>
    </row>
    <row r="83" s="1" customFormat="1" ht="28" customHeight="1" spans="1:20">
      <c r="A83" s="12" t="s">
        <v>39</v>
      </c>
      <c r="B83" s="13" t="s">
        <v>41</v>
      </c>
      <c r="C83" s="12" t="s">
        <v>24</v>
      </c>
      <c r="D83" s="18" t="s">
        <v>41</v>
      </c>
      <c r="E83" s="13"/>
      <c r="F83" s="39"/>
      <c r="G83" s="41">
        <v>0.05</v>
      </c>
      <c r="H83" s="13">
        <v>500</v>
      </c>
      <c r="I83" s="79"/>
      <c r="J83" s="79"/>
      <c r="K83" s="56">
        <v>0.35</v>
      </c>
      <c r="L83" s="79"/>
      <c r="M83" s="56">
        <v>0.3</v>
      </c>
      <c r="N83" s="79"/>
      <c r="O83" s="56">
        <v>0.35</v>
      </c>
      <c r="P83" s="1">
        <f t="shared" si="6"/>
        <v>0</v>
      </c>
      <c r="Q83" s="63">
        <f t="shared" si="5"/>
        <v>0</v>
      </c>
      <c r="R83" s="89"/>
      <c r="S83" s="89"/>
      <c r="T83" s="89"/>
    </row>
    <row r="84" s="2" customFormat="1" ht="28" customHeight="1" spans="1:17">
      <c r="A84" s="17" t="s">
        <v>42</v>
      </c>
      <c r="B84" s="18"/>
      <c r="C84" s="17"/>
      <c r="D84" s="18" t="s">
        <v>17</v>
      </c>
      <c r="E84" s="18"/>
      <c r="F84" s="90">
        <v>100</v>
      </c>
      <c r="G84" s="18"/>
      <c r="H84" s="18"/>
      <c r="I84" s="95">
        <f>SUM(I85:I87)</f>
        <v>50</v>
      </c>
      <c r="J84" s="85">
        <f>SUM(J85:J87)</f>
        <v>17.5</v>
      </c>
      <c r="K84" s="61"/>
      <c r="L84" s="85">
        <f>SUM(L85:L87)</f>
        <v>2.5</v>
      </c>
      <c r="M84" s="61"/>
      <c r="N84" s="85">
        <f>SUM(N85:N87)</f>
        <v>30</v>
      </c>
      <c r="O84" s="61"/>
      <c r="P84" s="1">
        <f t="shared" si="6"/>
        <v>0</v>
      </c>
      <c r="Q84" s="63">
        <f t="shared" si="5"/>
        <v>0</v>
      </c>
    </row>
    <row r="85" s="1" customFormat="1" ht="28" customHeight="1" spans="1:20">
      <c r="A85" s="12" t="s">
        <v>42</v>
      </c>
      <c r="B85" s="13" t="s">
        <v>43</v>
      </c>
      <c r="C85" s="12" t="s">
        <v>24</v>
      </c>
      <c r="D85" s="13" t="s">
        <v>43</v>
      </c>
      <c r="E85" s="13">
        <v>0</v>
      </c>
      <c r="F85" s="39"/>
      <c r="G85" s="13">
        <v>0.08</v>
      </c>
      <c r="H85" s="13">
        <v>240</v>
      </c>
      <c r="I85" s="79"/>
      <c r="J85" s="79"/>
      <c r="K85" s="56">
        <v>0.35</v>
      </c>
      <c r="L85" s="79"/>
      <c r="M85" s="56">
        <v>0</v>
      </c>
      <c r="N85" s="79"/>
      <c r="O85" s="56">
        <v>0.65</v>
      </c>
      <c r="P85" s="1">
        <f t="shared" si="6"/>
        <v>0</v>
      </c>
      <c r="Q85" s="63">
        <f t="shared" si="5"/>
        <v>0</v>
      </c>
      <c r="R85" s="89"/>
      <c r="S85" s="89"/>
      <c r="T85" s="89"/>
    </row>
    <row r="86" s="1" customFormat="1" ht="28" customHeight="1" spans="1:20">
      <c r="A86" s="12" t="s">
        <v>42</v>
      </c>
      <c r="B86" s="13" t="s">
        <v>44</v>
      </c>
      <c r="C86" s="12" t="s">
        <v>24</v>
      </c>
      <c r="D86" s="12" t="s">
        <v>45</v>
      </c>
      <c r="E86" s="13">
        <v>6</v>
      </c>
      <c r="F86" s="35"/>
      <c r="G86" s="12">
        <v>0.06</v>
      </c>
      <c r="H86" s="12">
        <v>3</v>
      </c>
      <c r="I86" s="88"/>
      <c r="J86" s="88"/>
      <c r="K86" s="62">
        <v>0.35</v>
      </c>
      <c r="L86" s="88"/>
      <c r="M86" s="62">
        <v>0</v>
      </c>
      <c r="N86" s="88"/>
      <c r="O86" s="62">
        <v>0.65</v>
      </c>
      <c r="P86" s="1">
        <f t="shared" si="6"/>
        <v>0</v>
      </c>
      <c r="Q86" s="63">
        <f t="shared" si="5"/>
        <v>0</v>
      </c>
      <c r="R86" s="89"/>
      <c r="S86" s="89"/>
      <c r="T86" s="89"/>
    </row>
    <row r="87" s="1" customFormat="1" ht="28" customHeight="1" spans="1:20">
      <c r="A87" s="12" t="s">
        <v>42</v>
      </c>
      <c r="B87" s="13" t="s">
        <v>8432</v>
      </c>
      <c r="C87" s="12" t="s">
        <v>24</v>
      </c>
      <c r="D87" s="12" t="s">
        <v>7445</v>
      </c>
      <c r="E87" s="13">
        <v>100</v>
      </c>
      <c r="F87" s="35">
        <v>100</v>
      </c>
      <c r="G87" s="12">
        <v>0.05</v>
      </c>
      <c r="H87" s="12">
        <v>0.5</v>
      </c>
      <c r="I87" s="88">
        <v>50</v>
      </c>
      <c r="J87" s="88">
        <v>17.5</v>
      </c>
      <c r="K87" s="62">
        <v>0.35</v>
      </c>
      <c r="L87" s="88">
        <v>2.5</v>
      </c>
      <c r="M87" s="62">
        <v>0.05</v>
      </c>
      <c r="N87" s="88">
        <v>30</v>
      </c>
      <c r="O87" s="62">
        <v>0.6</v>
      </c>
      <c r="P87" s="1">
        <f t="shared" si="6"/>
        <v>0</v>
      </c>
      <c r="Q87" s="63">
        <f t="shared" si="5"/>
        <v>0</v>
      </c>
      <c r="R87" s="89"/>
      <c r="S87" s="89"/>
      <c r="T87" s="89"/>
    </row>
    <row r="88" s="5" customFormat="1" ht="28" customHeight="1" spans="1:20">
      <c r="A88" s="17" t="s">
        <v>46</v>
      </c>
      <c r="B88" s="43"/>
      <c r="C88" s="44"/>
      <c r="D88" s="18" t="s">
        <v>17</v>
      </c>
      <c r="E88" s="18">
        <v>1.6606</v>
      </c>
      <c r="F88" s="42">
        <v>0</v>
      </c>
      <c r="G88" s="45">
        <v>0.06</v>
      </c>
      <c r="H88" s="18">
        <v>90</v>
      </c>
      <c r="I88" s="85">
        <f>SUM(I89:I89)</f>
        <v>0</v>
      </c>
      <c r="J88" s="85">
        <f>SUM(J89:J89)</f>
        <v>0</v>
      </c>
      <c r="K88" s="61"/>
      <c r="L88" s="85">
        <f>SUM(L89:L89)</f>
        <v>0</v>
      </c>
      <c r="M88" s="61"/>
      <c r="N88" s="85">
        <f>SUM(N89:N89)</f>
        <v>0</v>
      </c>
      <c r="O88" s="61"/>
      <c r="P88" s="1">
        <f t="shared" si="6"/>
        <v>0</v>
      </c>
      <c r="Q88" s="63">
        <f t="shared" si="5"/>
        <v>0</v>
      </c>
      <c r="R88" s="89"/>
      <c r="S88" s="89"/>
      <c r="T88" s="89"/>
    </row>
    <row r="89" ht="28" customHeight="1" spans="1:20">
      <c r="A89" s="12" t="s">
        <v>46</v>
      </c>
      <c r="B89" s="13" t="s">
        <v>47</v>
      </c>
      <c r="C89" s="12" t="s">
        <v>24</v>
      </c>
      <c r="D89" s="13" t="s">
        <v>47</v>
      </c>
      <c r="E89" s="13">
        <v>1.6606</v>
      </c>
      <c r="F89" s="39"/>
      <c r="G89" s="41">
        <v>0.06</v>
      </c>
      <c r="H89" s="13">
        <v>90</v>
      </c>
      <c r="I89" s="79"/>
      <c r="J89" s="79"/>
      <c r="K89" s="56" t="s">
        <v>48</v>
      </c>
      <c r="L89" s="79"/>
      <c r="M89" s="56">
        <v>0.3</v>
      </c>
      <c r="N89" s="79"/>
      <c r="O89" s="56">
        <v>0.35</v>
      </c>
      <c r="P89" s="1">
        <f t="shared" si="6"/>
        <v>0</v>
      </c>
      <c r="Q89" s="63">
        <f t="shared" si="5"/>
        <v>0</v>
      </c>
      <c r="R89" s="89"/>
      <c r="S89" s="89"/>
      <c r="T89" s="89"/>
    </row>
    <row r="90" s="2" customFormat="1" ht="28" customHeight="1" spans="1:17">
      <c r="A90" s="17" t="s">
        <v>49</v>
      </c>
      <c r="B90" s="18"/>
      <c r="C90" s="17"/>
      <c r="D90" s="18" t="s">
        <v>17</v>
      </c>
      <c r="E90" s="18">
        <f>SUM(E91:E92)</f>
        <v>6.53669</v>
      </c>
      <c r="F90" s="42">
        <f>SUM(F91:F92)</f>
        <v>0</v>
      </c>
      <c r="G90" s="18"/>
      <c r="H90" s="18"/>
      <c r="I90" s="85">
        <f>SUM(I91:I92)</f>
        <v>0</v>
      </c>
      <c r="J90" s="85">
        <f>SUM(J91:J92)</f>
        <v>0</v>
      </c>
      <c r="K90" s="61"/>
      <c r="L90" s="85">
        <f>SUM(L91:L92)</f>
        <v>0</v>
      </c>
      <c r="M90" s="61"/>
      <c r="N90" s="85">
        <f>SUM(N91:N92)</f>
        <v>0</v>
      </c>
      <c r="O90" s="61"/>
      <c r="P90" s="1">
        <f t="shared" si="6"/>
        <v>0</v>
      </c>
      <c r="Q90" s="63">
        <f t="shared" si="5"/>
        <v>0</v>
      </c>
    </row>
    <row r="91" s="1" customFormat="1" ht="28" customHeight="1" spans="1:20">
      <c r="A91" s="12" t="s">
        <v>49</v>
      </c>
      <c r="B91" s="13" t="s">
        <v>50</v>
      </c>
      <c r="C91" s="12" t="s">
        <v>24</v>
      </c>
      <c r="D91" s="13" t="s">
        <v>50</v>
      </c>
      <c r="E91" s="12">
        <v>5.428962</v>
      </c>
      <c r="F91" s="35"/>
      <c r="G91" s="15">
        <v>0.08</v>
      </c>
      <c r="H91" s="46">
        <v>400</v>
      </c>
      <c r="I91" s="88"/>
      <c r="J91" s="88"/>
      <c r="K91" s="56">
        <v>0.1</v>
      </c>
      <c r="L91" s="88"/>
      <c r="M91" s="56">
        <v>0.5</v>
      </c>
      <c r="N91" s="88"/>
      <c r="O91" s="56">
        <v>0.4</v>
      </c>
      <c r="P91" s="1">
        <f t="shared" si="6"/>
        <v>0</v>
      </c>
      <c r="Q91" s="63">
        <f t="shared" si="5"/>
        <v>0</v>
      </c>
      <c r="R91" s="89"/>
      <c r="S91" s="89"/>
      <c r="T91" s="89"/>
    </row>
    <row r="92" s="1" customFormat="1" ht="28" customHeight="1" spans="1:20">
      <c r="A92" s="12" t="s">
        <v>49</v>
      </c>
      <c r="B92" s="13" t="s">
        <v>51</v>
      </c>
      <c r="C92" s="12" t="s">
        <v>24</v>
      </c>
      <c r="D92" s="13" t="s">
        <v>51</v>
      </c>
      <c r="E92" s="12">
        <v>1.107728</v>
      </c>
      <c r="F92" s="35"/>
      <c r="G92" s="15">
        <v>0.08</v>
      </c>
      <c r="H92" s="46">
        <v>720</v>
      </c>
      <c r="I92" s="88"/>
      <c r="J92" s="88"/>
      <c r="K92" s="56">
        <v>0.1</v>
      </c>
      <c r="L92" s="88"/>
      <c r="M92" s="56">
        <v>0.4</v>
      </c>
      <c r="N92" s="88"/>
      <c r="O92" s="56">
        <v>0.5</v>
      </c>
      <c r="P92" s="1">
        <f t="shared" si="6"/>
        <v>0</v>
      </c>
      <c r="Q92" s="63">
        <f t="shared" si="5"/>
        <v>0</v>
      </c>
      <c r="R92" s="89"/>
      <c r="S92" s="89"/>
      <c r="T92" s="89"/>
    </row>
    <row r="93" s="2" customFormat="1" ht="28" customHeight="1" spans="1:17">
      <c r="A93" s="17" t="s">
        <v>52</v>
      </c>
      <c r="B93" s="18"/>
      <c r="C93" s="17"/>
      <c r="D93" s="18" t="s">
        <v>17</v>
      </c>
      <c r="E93" s="47">
        <f>SUM(E94,E112,E116)</f>
        <v>35.322981</v>
      </c>
      <c r="F93" s="22">
        <v>0</v>
      </c>
      <c r="G93" s="38"/>
      <c r="H93" s="48"/>
      <c r="I93" s="85">
        <f>SUM(I94,I112,I116)</f>
        <v>0</v>
      </c>
      <c r="J93" s="85">
        <f>SUM(J94,J112,J116)</f>
        <v>0</v>
      </c>
      <c r="K93" s="61"/>
      <c r="L93" s="85">
        <f>SUM(L94,L112,L116)</f>
        <v>0</v>
      </c>
      <c r="M93" s="61"/>
      <c r="N93" s="85">
        <f>SUM(N94,N112,N116)</f>
        <v>0</v>
      </c>
      <c r="O93" s="61"/>
      <c r="P93" s="1">
        <f t="shared" si="6"/>
        <v>0</v>
      </c>
      <c r="Q93" s="63">
        <f t="shared" si="5"/>
        <v>0</v>
      </c>
    </row>
    <row r="94" s="2" customFormat="1" ht="28" customHeight="1" spans="1:17">
      <c r="A94" s="17" t="s">
        <v>52</v>
      </c>
      <c r="B94" s="18"/>
      <c r="C94" s="17"/>
      <c r="D94" s="18" t="s">
        <v>8433</v>
      </c>
      <c r="E94" s="47">
        <f>SUM(E95:E111)</f>
        <v>1.06778</v>
      </c>
      <c r="F94" s="22">
        <f>SUM(F95:F111)</f>
        <v>0</v>
      </c>
      <c r="G94" s="38"/>
      <c r="H94" s="48"/>
      <c r="I94" s="96">
        <f>SUM(I95:I111)</f>
        <v>0</v>
      </c>
      <c r="J94" s="96">
        <f>SUM(J95:J111)</f>
        <v>0</v>
      </c>
      <c r="K94" s="97"/>
      <c r="L94" s="96">
        <f>SUM(L95:L111)</f>
        <v>0</v>
      </c>
      <c r="M94" s="97"/>
      <c r="N94" s="96">
        <f>SUM(N95:N111)</f>
        <v>0</v>
      </c>
      <c r="O94" s="61"/>
      <c r="P94" s="1">
        <f t="shared" si="6"/>
        <v>0</v>
      </c>
      <c r="Q94" s="63">
        <f t="shared" si="5"/>
        <v>0</v>
      </c>
    </row>
    <row r="95" s="1" customFormat="1" ht="28" customHeight="1" spans="1:20">
      <c r="A95" s="12" t="s">
        <v>52</v>
      </c>
      <c r="B95" s="13" t="s">
        <v>53</v>
      </c>
      <c r="C95" s="12" t="s">
        <v>24</v>
      </c>
      <c r="D95" s="13" t="s">
        <v>302</v>
      </c>
      <c r="E95" s="49">
        <v>0.161748</v>
      </c>
      <c r="F95" s="14"/>
      <c r="G95" s="40">
        <v>0.0631034482758621</v>
      </c>
      <c r="H95" s="46">
        <v>18300</v>
      </c>
      <c r="I95" s="79"/>
      <c r="J95" s="79"/>
      <c r="K95" s="56">
        <v>0.1</v>
      </c>
      <c r="L95" s="79"/>
      <c r="M95" s="56">
        <v>0.5</v>
      </c>
      <c r="N95" s="79"/>
      <c r="O95" s="56">
        <v>0.4</v>
      </c>
      <c r="P95" s="1">
        <f t="shared" si="6"/>
        <v>0</v>
      </c>
      <c r="Q95" s="63">
        <f t="shared" si="5"/>
        <v>0</v>
      </c>
      <c r="R95" s="89"/>
      <c r="S95" s="89"/>
      <c r="T95" s="89"/>
    </row>
    <row r="96" s="1" customFormat="1" ht="28" customHeight="1" spans="1:20">
      <c r="A96" s="12" t="s">
        <v>52</v>
      </c>
      <c r="B96" s="13" t="s">
        <v>53</v>
      </c>
      <c r="C96" s="12" t="s">
        <v>24</v>
      </c>
      <c r="D96" s="13" t="s">
        <v>342</v>
      </c>
      <c r="E96" s="49">
        <v>0.048466</v>
      </c>
      <c r="F96" s="14"/>
      <c r="G96" s="40">
        <v>0.0833333333333333</v>
      </c>
      <c r="H96" s="46">
        <v>5000</v>
      </c>
      <c r="I96" s="79"/>
      <c r="J96" s="79"/>
      <c r="K96" s="56">
        <v>0.1</v>
      </c>
      <c r="L96" s="79"/>
      <c r="M96" s="56">
        <v>0.5</v>
      </c>
      <c r="N96" s="79"/>
      <c r="O96" s="56">
        <v>0.4</v>
      </c>
      <c r="P96" s="1">
        <f t="shared" si="6"/>
        <v>0</v>
      </c>
      <c r="Q96" s="63">
        <f t="shared" si="5"/>
        <v>0</v>
      </c>
      <c r="R96" s="89"/>
      <c r="S96" s="89"/>
      <c r="T96" s="89"/>
    </row>
    <row r="97" s="1" customFormat="1" ht="28" customHeight="1" spans="1:20">
      <c r="A97" s="12" t="s">
        <v>52</v>
      </c>
      <c r="B97" s="13" t="s">
        <v>53</v>
      </c>
      <c r="C97" s="12" t="s">
        <v>24</v>
      </c>
      <c r="D97" s="13" t="s">
        <v>3790</v>
      </c>
      <c r="E97" s="49">
        <v>0.05324</v>
      </c>
      <c r="F97" s="14"/>
      <c r="G97" s="40">
        <v>0.0742857142857143</v>
      </c>
      <c r="H97" s="46">
        <v>2600</v>
      </c>
      <c r="I97" s="79"/>
      <c r="J97" s="79"/>
      <c r="K97" s="56">
        <v>0.1</v>
      </c>
      <c r="L97" s="79"/>
      <c r="M97" s="56">
        <v>0.5</v>
      </c>
      <c r="N97" s="79"/>
      <c r="O97" s="56">
        <v>0.4</v>
      </c>
      <c r="P97" s="1">
        <f t="shared" si="6"/>
        <v>0</v>
      </c>
      <c r="Q97" s="63">
        <f t="shared" si="5"/>
        <v>0</v>
      </c>
      <c r="R97" s="89"/>
      <c r="S97" s="89"/>
      <c r="T97" s="89"/>
    </row>
    <row r="98" s="1" customFormat="1" ht="28" customHeight="1" spans="1:20">
      <c r="A98" s="12" t="s">
        <v>52</v>
      </c>
      <c r="B98" s="13" t="s">
        <v>53</v>
      </c>
      <c r="C98" s="12" t="s">
        <v>24</v>
      </c>
      <c r="D98" s="13" t="s">
        <v>3786</v>
      </c>
      <c r="E98" s="49">
        <v>0.224498</v>
      </c>
      <c r="F98" s="14"/>
      <c r="G98" s="40">
        <v>0.0829850746268657</v>
      </c>
      <c r="H98" s="46">
        <v>27800</v>
      </c>
      <c r="I98" s="79"/>
      <c r="J98" s="79"/>
      <c r="K98" s="56">
        <v>0.1</v>
      </c>
      <c r="L98" s="79"/>
      <c r="M98" s="56">
        <v>0.5</v>
      </c>
      <c r="N98" s="79"/>
      <c r="O98" s="56">
        <v>0.4</v>
      </c>
      <c r="P98" s="1">
        <f t="shared" si="6"/>
        <v>0</v>
      </c>
      <c r="Q98" s="63">
        <f t="shared" si="5"/>
        <v>0</v>
      </c>
      <c r="R98" s="89"/>
      <c r="S98" s="89"/>
      <c r="T98" s="89"/>
    </row>
    <row r="99" s="1" customFormat="1" ht="28" customHeight="1" spans="1:20">
      <c r="A99" s="12" t="s">
        <v>52</v>
      </c>
      <c r="B99" s="13" t="s">
        <v>53</v>
      </c>
      <c r="C99" s="12" t="s">
        <v>24</v>
      </c>
      <c r="D99" s="13" t="s">
        <v>5053</v>
      </c>
      <c r="E99" s="49">
        <v>0.054273</v>
      </c>
      <c r="F99" s="14"/>
      <c r="G99" s="40">
        <v>0.08</v>
      </c>
      <c r="H99" s="46">
        <v>1600</v>
      </c>
      <c r="I99" s="79"/>
      <c r="J99" s="79"/>
      <c r="K99" s="56">
        <v>0.1</v>
      </c>
      <c r="L99" s="79"/>
      <c r="M99" s="56">
        <v>0.5</v>
      </c>
      <c r="N99" s="79"/>
      <c r="O99" s="56">
        <v>0.4</v>
      </c>
      <c r="P99" s="1">
        <f t="shared" si="6"/>
        <v>0</v>
      </c>
      <c r="Q99" s="63">
        <f t="shared" si="5"/>
        <v>0</v>
      </c>
      <c r="R99" s="89"/>
      <c r="S99" s="89"/>
      <c r="T99" s="89"/>
    </row>
    <row r="100" s="1" customFormat="1" ht="28" customHeight="1" spans="1:20">
      <c r="A100" s="12" t="s">
        <v>52</v>
      </c>
      <c r="B100" s="13" t="s">
        <v>53</v>
      </c>
      <c r="C100" s="12" t="s">
        <v>24</v>
      </c>
      <c r="D100" s="13" t="s">
        <v>1050</v>
      </c>
      <c r="E100" s="49">
        <v>0.190144</v>
      </c>
      <c r="F100" s="14"/>
      <c r="G100" s="40">
        <v>0.0822222222222222</v>
      </c>
      <c r="H100" s="46">
        <v>14800</v>
      </c>
      <c r="I100" s="79"/>
      <c r="J100" s="79"/>
      <c r="K100" s="56">
        <v>0.1</v>
      </c>
      <c r="L100" s="79"/>
      <c r="M100" s="56">
        <v>0.5</v>
      </c>
      <c r="N100" s="79"/>
      <c r="O100" s="56">
        <v>0.4</v>
      </c>
      <c r="P100" s="1">
        <f t="shared" si="6"/>
        <v>0</v>
      </c>
      <c r="Q100" s="63">
        <f t="shared" si="5"/>
        <v>0</v>
      </c>
      <c r="R100" s="89"/>
      <c r="S100" s="89"/>
      <c r="T100" s="89"/>
    </row>
    <row r="101" s="1" customFormat="1" ht="28" customHeight="1" spans="1:20">
      <c r="A101" s="12" t="s">
        <v>52</v>
      </c>
      <c r="B101" s="13" t="s">
        <v>53</v>
      </c>
      <c r="C101" s="12" t="s">
        <v>24</v>
      </c>
      <c r="D101" s="13" t="s">
        <v>5066</v>
      </c>
      <c r="E101" s="49">
        <v>0.010855</v>
      </c>
      <c r="F101" s="14"/>
      <c r="G101" s="40">
        <v>0.07</v>
      </c>
      <c r="H101" s="46">
        <v>2800</v>
      </c>
      <c r="I101" s="79"/>
      <c r="J101" s="79"/>
      <c r="K101" s="56">
        <v>0.1</v>
      </c>
      <c r="L101" s="79"/>
      <c r="M101" s="56">
        <v>0.5</v>
      </c>
      <c r="N101" s="79"/>
      <c r="O101" s="56">
        <v>0.4</v>
      </c>
      <c r="P101" s="1">
        <f t="shared" si="6"/>
        <v>0</v>
      </c>
      <c r="Q101" s="63">
        <f t="shared" si="5"/>
        <v>0</v>
      </c>
      <c r="R101" s="89"/>
      <c r="S101" s="89"/>
      <c r="T101" s="89"/>
    </row>
    <row r="102" s="1" customFormat="1" ht="28" customHeight="1" spans="1:20">
      <c r="A102" s="12" t="s">
        <v>52</v>
      </c>
      <c r="B102" s="13" t="s">
        <v>53</v>
      </c>
      <c r="C102" s="12" t="s">
        <v>24</v>
      </c>
      <c r="D102" s="13" t="s">
        <v>242</v>
      </c>
      <c r="E102" s="49">
        <v>0.026103</v>
      </c>
      <c r="F102" s="14"/>
      <c r="G102" s="40">
        <v>0.0829752066115702</v>
      </c>
      <c r="H102" s="46">
        <v>10040</v>
      </c>
      <c r="I102" s="79"/>
      <c r="J102" s="79"/>
      <c r="K102" s="56">
        <v>0.1</v>
      </c>
      <c r="L102" s="79"/>
      <c r="M102" s="56">
        <v>0.5</v>
      </c>
      <c r="N102" s="79"/>
      <c r="O102" s="56">
        <v>0.4</v>
      </c>
      <c r="P102" s="1">
        <f t="shared" si="6"/>
        <v>0</v>
      </c>
      <c r="Q102" s="63">
        <f t="shared" si="5"/>
        <v>0</v>
      </c>
      <c r="R102" s="89"/>
      <c r="S102" s="89"/>
      <c r="T102" s="89"/>
    </row>
    <row r="103" s="1" customFormat="1" ht="28" customHeight="1" spans="1:20">
      <c r="A103" s="12" t="s">
        <v>52</v>
      </c>
      <c r="B103" s="13" t="s">
        <v>53</v>
      </c>
      <c r="C103" s="12" t="s">
        <v>24</v>
      </c>
      <c r="D103" s="13" t="s">
        <v>5121</v>
      </c>
      <c r="E103" s="49">
        <v>0.086739</v>
      </c>
      <c r="F103" s="14"/>
      <c r="G103" s="40">
        <v>0.100689655172414</v>
      </c>
      <c r="H103" s="46">
        <v>20440</v>
      </c>
      <c r="I103" s="79"/>
      <c r="J103" s="79"/>
      <c r="K103" s="56">
        <v>0.1</v>
      </c>
      <c r="L103" s="79"/>
      <c r="M103" s="56">
        <v>0.5</v>
      </c>
      <c r="N103" s="79"/>
      <c r="O103" s="56">
        <v>0.4</v>
      </c>
      <c r="P103" s="1">
        <f t="shared" si="6"/>
        <v>0</v>
      </c>
      <c r="Q103" s="63">
        <f t="shared" si="5"/>
        <v>0</v>
      </c>
      <c r="R103" s="89"/>
      <c r="S103" s="89"/>
      <c r="T103" s="89"/>
    </row>
    <row r="104" s="1" customFormat="1" ht="28" customHeight="1" spans="1:20">
      <c r="A104" s="12" t="s">
        <v>52</v>
      </c>
      <c r="B104" s="13" t="s">
        <v>53</v>
      </c>
      <c r="C104" s="12" t="s">
        <v>24</v>
      </c>
      <c r="D104" s="13" t="s">
        <v>5197</v>
      </c>
      <c r="E104" s="49">
        <v>0.08204</v>
      </c>
      <c r="F104" s="14"/>
      <c r="G104" s="40">
        <v>0.0933333333333333</v>
      </c>
      <c r="H104" s="46">
        <v>4200</v>
      </c>
      <c r="I104" s="79"/>
      <c r="J104" s="79"/>
      <c r="K104" s="56">
        <v>0.1</v>
      </c>
      <c r="L104" s="79"/>
      <c r="M104" s="56">
        <v>0.5</v>
      </c>
      <c r="N104" s="79"/>
      <c r="O104" s="56">
        <v>0.4</v>
      </c>
      <c r="P104" s="1">
        <f t="shared" si="6"/>
        <v>0</v>
      </c>
      <c r="Q104" s="63">
        <f t="shared" si="5"/>
        <v>0</v>
      </c>
      <c r="R104" s="89"/>
      <c r="S104" s="89"/>
      <c r="T104" s="89"/>
    </row>
    <row r="105" s="1" customFormat="1" ht="28" customHeight="1" spans="1:20">
      <c r="A105" s="12" t="s">
        <v>52</v>
      </c>
      <c r="B105" s="13" t="s">
        <v>53</v>
      </c>
      <c r="C105" s="12" t="s">
        <v>24</v>
      </c>
      <c r="D105" s="13" t="s">
        <v>5209</v>
      </c>
      <c r="E105" s="49">
        <v>0.05834</v>
      </c>
      <c r="F105" s="14"/>
      <c r="G105" s="40">
        <v>0.08</v>
      </c>
      <c r="H105" s="46">
        <v>1600</v>
      </c>
      <c r="I105" s="79"/>
      <c r="J105" s="79"/>
      <c r="K105" s="56">
        <v>0.1</v>
      </c>
      <c r="L105" s="79"/>
      <c r="M105" s="56">
        <v>0.5</v>
      </c>
      <c r="N105" s="79"/>
      <c r="O105" s="56">
        <v>0.4</v>
      </c>
      <c r="P105" s="1">
        <f t="shared" si="6"/>
        <v>0</v>
      </c>
      <c r="Q105" s="63">
        <f t="shared" si="5"/>
        <v>0</v>
      </c>
      <c r="R105" s="89"/>
      <c r="S105" s="89"/>
      <c r="T105" s="89"/>
    </row>
    <row r="106" s="1" customFormat="1" ht="28" customHeight="1" spans="1:20">
      <c r="A106" s="12" t="s">
        <v>52</v>
      </c>
      <c r="B106" s="13" t="s">
        <v>53</v>
      </c>
      <c r="C106" s="12" t="s">
        <v>24</v>
      </c>
      <c r="D106" s="13" t="s">
        <v>5231</v>
      </c>
      <c r="E106" s="49">
        <v>0.002753</v>
      </c>
      <c r="F106" s="14"/>
      <c r="G106" s="40">
        <v>0.08</v>
      </c>
      <c r="H106" s="46">
        <v>1600</v>
      </c>
      <c r="I106" s="79"/>
      <c r="J106" s="79"/>
      <c r="K106" s="56">
        <v>0.1</v>
      </c>
      <c r="L106" s="79"/>
      <c r="M106" s="56">
        <v>0.5</v>
      </c>
      <c r="N106" s="79"/>
      <c r="O106" s="56">
        <v>0.4</v>
      </c>
      <c r="P106" s="1">
        <f t="shared" si="6"/>
        <v>0</v>
      </c>
      <c r="Q106" s="63">
        <f t="shared" si="5"/>
        <v>0</v>
      </c>
      <c r="R106" s="89"/>
      <c r="S106" s="89"/>
      <c r="T106" s="89"/>
    </row>
    <row r="107" s="1" customFormat="1" ht="28" customHeight="1" spans="1:20">
      <c r="A107" s="12" t="s">
        <v>52</v>
      </c>
      <c r="B107" s="13" t="s">
        <v>53</v>
      </c>
      <c r="C107" s="12" t="s">
        <v>24</v>
      </c>
      <c r="D107" s="13" t="s">
        <v>5255</v>
      </c>
      <c r="E107" s="49">
        <v>0.00976</v>
      </c>
      <c r="F107" s="14"/>
      <c r="G107" s="40">
        <v>0.11</v>
      </c>
      <c r="H107" s="46">
        <v>3300</v>
      </c>
      <c r="I107" s="79"/>
      <c r="J107" s="79"/>
      <c r="K107" s="56">
        <v>0.1</v>
      </c>
      <c r="L107" s="79"/>
      <c r="M107" s="56">
        <v>0.5</v>
      </c>
      <c r="N107" s="79"/>
      <c r="O107" s="56">
        <v>0.4</v>
      </c>
      <c r="P107" s="1">
        <f t="shared" si="6"/>
        <v>0</v>
      </c>
      <c r="Q107" s="63">
        <f t="shared" si="5"/>
        <v>0</v>
      </c>
      <c r="R107" s="89"/>
      <c r="S107" s="89"/>
      <c r="T107" s="89"/>
    </row>
    <row r="108" s="1" customFormat="1" ht="28" customHeight="1" spans="1:20">
      <c r="A108" s="12" t="s">
        <v>52</v>
      </c>
      <c r="B108" s="13" t="s">
        <v>53</v>
      </c>
      <c r="C108" s="12" t="s">
        <v>24</v>
      </c>
      <c r="D108" s="13" t="s">
        <v>853</v>
      </c>
      <c r="E108" s="49">
        <v>0.029151</v>
      </c>
      <c r="F108" s="14"/>
      <c r="G108" s="40">
        <v>0.0604347826086956</v>
      </c>
      <c r="H108" s="46">
        <v>1390</v>
      </c>
      <c r="I108" s="79"/>
      <c r="J108" s="79"/>
      <c r="K108" s="56">
        <v>0.1</v>
      </c>
      <c r="L108" s="79"/>
      <c r="M108" s="56">
        <v>0.5</v>
      </c>
      <c r="N108" s="79"/>
      <c r="O108" s="56">
        <v>0.4</v>
      </c>
      <c r="P108" s="1">
        <f t="shared" si="6"/>
        <v>0</v>
      </c>
      <c r="Q108" s="63">
        <f t="shared" si="5"/>
        <v>0</v>
      </c>
      <c r="R108" s="89"/>
      <c r="S108" s="89"/>
      <c r="T108" s="89"/>
    </row>
    <row r="109" s="1" customFormat="1" ht="28" customHeight="1" spans="1:20">
      <c r="A109" s="12" t="s">
        <v>52</v>
      </c>
      <c r="B109" s="13" t="s">
        <v>53</v>
      </c>
      <c r="C109" s="12" t="s">
        <v>24</v>
      </c>
      <c r="D109" s="13" t="s">
        <v>4059</v>
      </c>
      <c r="E109" s="49">
        <v>0.006</v>
      </c>
      <c r="F109" s="14"/>
      <c r="G109" s="40">
        <v>0.15</v>
      </c>
      <c r="H109" s="46">
        <v>750</v>
      </c>
      <c r="I109" s="79"/>
      <c r="J109" s="79"/>
      <c r="K109" s="56">
        <v>0.1</v>
      </c>
      <c r="L109" s="79"/>
      <c r="M109" s="56">
        <v>0.5</v>
      </c>
      <c r="N109" s="79"/>
      <c r="O109" s="56">
        <v>0.4</v>
      </c>
      <c r="P109" s="1">
        <f t="shared" si="6"/>
        <v>0</v>
      </c>
      <c r="Q109" s="63">
        <f t="shared" si="5"/>
        <v>0</v>
      </c>
      <c r="R109" s="89"/>
      <c r="S109" s="89"/>
      <c r="T109" s="89"/>
    </row>
    <row r="110" s="1" customFormat="1" ht="28" customHeight="1" spans="1:20">
      <c r="A110" s="12" t="s">
        <v>52</v>
      </c>
      <c r="B110" s="13" t="s">
        <v>53</v>
      </c>
      <c r="C110" s="12" t="s">
        <v>24</v>
      </c>
      <c r="D110" s="13" t="s">
        <v>4145</v>
      </c>
      <c r="E110" s="49">
        <v>0.01947</v>
      </c>
      <c r="F110" s="14"/>
      <c r="G110" s="40">
        <v>0.08</v>
      </c>
      <c r="H110" s="46">
        <v>400</v>
      </c>
      <c r="I110" s="79"/>
      <c r="J110" s="79"/>
      <c r="K110" s="56">
        <v>0.1</v>
      </c>
      <c r="L110" s="79"/>
      <c r="M110" s="56">
        <v>0.5</v>
      </c>
      <c r="N110" s="79"/>
      <c r="O110" s="56">
        <v>0.4</v>
      </c>
      <c r="P110" s="1">
        <f t="shared" si="6"/>
        <v>0</v>
      </c>
      <c r="Q110" s="63">
        <f t="shared" si="5"/>
        <v>0</v>
      </c>
      <c r="R110" s="89"/>
      <c r="S110" s="89"/>
      <c r="T110" s="89"/>
    </row>
    <row r="111" s="1" customFormat="1" ht="28" customHeight="1" spans="1:20">
      <c r="A111" s="12" t="s">
        <v>52</v>
      </c>
      <c r="B111" s="13" t="s">
        <v>53</v>
      </c>
      <c r="C111" s="12" t="s">
        <v>24</v>
      </c>
      <c r="D111" s="13" t="s">
        <v>5428</v>
      </c>
      <c r="E111" s="49">
        <v>0.0042</v>
      </c>
      <c r="F111" s="14"/>
      <c r="G111" s="40">
        <v>0.08</v>
      </c>
      <c r="H111" s="46">
        <v>1200</v>
      </c>
      <c r="I111" s="79"/>
      <c r="J111" s="79"/>
      <c r="K111" s="56">
        <v>0.1</v>
      </c>
      <c r="L111" s="79"/>
      <c r="M111" s="56">
        <v>0.5</v>
      </c>
      <c r="N111" s="79"/>
      <c r="O111" s="56">
        <v>0.4</v>
      </c>
      <c r="P111" s="1">
        <f t="shared" si="6"/>
        <v>0</v>
      </c>
      <c r="Q111" s="63">
        <f t="shared" si="5"/>
        <v>0</v>
      </c>
      <c r="R111" s="89"/>
      <c r="S111" s="89"/>
      <c r="T111" s="89"/>
    </row>
    <row r="112" s="2" customFormat="1" ht="28" customHeight="1" spans="1:17">
      <c r="A112" s="17" t="s">
        <v>52</v>
      </c>
      <c r="B112" s="18"/>
      <c r="C112" s="17"/>
      <c r="D112" s="18" t="s">
        <v>8434</v>
      </c>
      <c r="E112" s="47">
        <f>SUM(E113:E115)</f>
        <v>31.25</v>
      </c>
      <c r="F112" s="22">
        <f>SUM(F113:F115)</f>
        <v>0</v>
      </c>
      <c r="G112" s="38"/>
      <c r="H112" s="48"/>
      <c r="I112" s="85">
        <f>SUM(I113:I115)</f>
        <v>0</v>
      </c>
      <c r="J112" s="85">
        <f>SUM(J113:J115)</f>
        <v>0</v>
      </c>
      <c r="K112" s="61"/>
      <c r="L112" s="85">
        <f>SUM(L113:L115)</f>
        <v>0</v>
      </c>
      <c r="M112" s="61"/>
      <c r="N112" s="85">
        <f>SUM(N113:N115)</f>
        <v>0</v>
      </c>
      <c r="O112" s="61"/>
      <c r="P112" s="1">
        <f t="shared" si="6"/>
        <v>0</v>
      </c>
      <c r="Q112" s="63">
        <f t="shared" si="5"/>
        <v>0</v>
      </c>
    </row>
    <row r="113" s="1" customFormat="1" ht="28" customHeight="1" spans="1:20">
      <c r="A113" s="12" t="s">
        <v>52</v>
      </c>
      <c r="B113" s="13" t="s">
        <v>54</v>
      </c>
      <c r="C113" s="12" t="s">
        <v>24</v>
      </c>
      <c r="D113" s="13" t="s">
        <v>302</v>
      </c>
      <c r="E113" s="49">
        <v>26</v>
      </c>
      <c r="F113" s="14"/>
      <c r="G113" s="40">
        <v>0.0675</v>
      </c>
      <c r="H113" s="46">
        <v>0.4914</v>
      </c>
      <c r="I113" s="79"/>
      <c r="J113" s="79"/>
      <c r="K113" s="56">
        <v>0.1</v>
      </c>
      <c r="L113" s="79"/>
      <c r="M113" s="56">
        <v>0.1</v>
      </c>
      <c r="N113" s="79"/>
      <c r="O113" s="56">
        <v>0.8</v>
      </c>
      <c r="P113" s="1">
        <f t="shared" si="6"/>
        <v>0</v>
      </c>
      <c r="Q113" s="63">
        <f t="shared" si="5"/>
        <v>0</v>
      </c>
      <c r="R113" s="89"/>
      <c r="S113" s="89"/>
      <c r="T113" s="89"/>
    </row>
    <row r="114" s="1" customFormat="1" ht="28" customHeight="1" spans="1:20">
      <c r="A114" s="12" t="s">
        <v>52</v>
      </c>
      <c r="B114" s="13" t="s">
        <v>54</v>
      </c>
      <c r="C114" s="12" t="s">
        <v>24</v>
      </c>
      <c r="D114" s="13" t="s">
        <v>4059</v>
      </c>
      <c r="E114" s="49">
        <v>3.15</v>
      </c>
      <c r="F114" s="14"/>
      <c r="G114" s="40">
        <v>0.0825</v>
      </c>
      <c r="H114" s="46">
        <v>3.17625</v>
      </c>
      <c r="I114" s="79"/>
      <c r="J114" s="79"/>
      <c r="K114" s="56">
        <v>0.100000019989629</v>
      </c>
      <c r="L114" s="79"/>
      <c r="M114" s="56">
        <v>0.100000019989629</v>
      </c>
      <c r="N114" s="79"/>
      <c r="O114" s="56">
        <v>0.799999960020741</v>
      </c>
      <c r="P114" s="1">
        <f t="shared" si="6"/>
        <v>0</v>
      </c>
      <c r="Q114" s="63">
        <f t="shared" si="5"/>
        <v>0</v>
      </c>
      <c r="R114" s="89"/>
      <c r="S114" s="89"/>
      <c r="T114" s="89"/>
    </row>
    <row r="115" s="1" customFormat="1" ht="28" customHeight="1" spans="1:20">
      <c r="A115" s="12" t="s">
        <v>52</v>
      </c>
      <c r="B115" s="13" t="s">
        <v>54</v>
      </c>
      <c r="C115" s="12" t="s">
        <v>24</v>
      </c>
      <c r="D115" s="13" t="s">
        <v>3790</v>
      </c>
      <c r="E115" s="49">
        <v>2.1</v>
      </c>
      <c r="F115" s="14"/>
      <c r="G115" s="40">
        <v>0.0823061630218688</v>
      </c>
      <c r="H115" s="46">
        <v>2.07</v>
      </c>
      <c r="I115" s="79"/>
      <c r="J115" s="79"/>
      <c r="K115" s="56">
        <v>0.100000045900637</v>
      </c>
      <c r="L115" s="79"/>
      <c r="M115" s="56">
        <v>0.100000045900637</v>
      </c>
      <c r="N115" s="79"/>
      <c r="O115" s="56">
        <v>0.799999908198726</v>
      </c>
      <c r="P115" s="1">
        <f t="shared" si="6"/>
        <v>0</v>
      </c>
      <c r="Q115" s="63">
        <f t="shared" si="5"/>
        <v>0</v>
      </c>
      <c r="R115" s="89"/>
      <c r="S115" s="89"/>
      <c r="T115" s="89"/>
    </row>
    <row r="116" s="2" customFormat="1" ht="28" customHeight="1" spans="1:17">
      <c r="A116" s="17" t="s">
        <v>52</v>
      </c>
      <c r="B116" s="18" t="s">
        <v>57</v>
      </c>
      <c r="C116" s="17"/>
      <c r="D116" s="18" t="s">
        <v>8435</v>
      </c>
      <c r="E116" s="18">
        <v>3.005201</v>
      </c>
      <c r="F116" s="42"/>
      <c r="G116" s="18"/>
      <c r="H116" s="18"/>
      <c r="I116" s="85"/>
      <c r="J116" s="85"/>
      <c r="K116" s="61">
        <v>0.1</v>
      </c>
      <c r="L116" s="85"/>
      <c r="M116" s="61">
        <v>0.5</v>
      </c>
      <c r="N116" s="85"/>
      <c r="O116" s="61">
        <v>0.4</v>
      </c>
      <c r="P116" s="1">
        <f t="shared" si="6"/>
        <v>0</v>
      </c>
      <c r="Q116" s="63">
        <f t="shared" si="5"/>
        <v>0</v>
      </c>
    </row>
    <row r="117" s="2" customFormat="1" ht="28" customHeight="1" spans="1:17">
      <c r="A117" s="17" t="s">
        <v>58</v>
      </c>
      <c r="B117" s="18"/>
      <c r="C117" s="17"/>
      <c r="D117" s="18" t="s">
        <v>17</v>
      </c>
      <c r="E117" s="18"/>
      <c r="F117" s="22"/>
      <c r="G117" s="50"/>
      <c r="H117" s="18"/>
      <c r="I117" s="85">
        <f>I118+I124</f>
        <v>0</v>
      </c>
      <c r="J117" s="85">
        <f>J118+J124</f>
        <v>0</v>
      </c>
      <c r="K117" s="61"/>
      <c r="L117" s="85">
        <f>L118+L124</f>
        <v>0</v>
      </c>
      <c r="M117" s="61"/>
      <c r="N117" s="85">
        <f>N118+N124</f>
        <v>0</v>
      </c>
      <c r="O117" s="61"/>
      <c r="P117" s="1">
        <f t="shared" si="6"/>
        <v>0</v>
      </c>
      <c r="Q117" s="63">
        <f t="shared" si="5"/>
        <v>0</v>
      </c>
    </row>
    <row r="118" s="2" customFormat="1" ht="28" customHeight="1" spans="1:17">
      <c r="A118" s="17" t="s">
        <v>58</v>
      </c>
      <c r="B118" s="18"/>
      <c r="C118" s="17"/>
      <c r="D118" s="18" t="s">
        <v>8436</v>
      </c>
      <c r="E118" s="18"/>
      <c r="F118" s="22"/>
      <c r="G118" s="50"/>
      <c r="H118" s="18"/>
      <c r="I118" s="85">
        <f>I119+I122</f>
        <v>0</v>
      </c>
      <c r="J118" s="85">
        <f>J119+J122</f>
        <v>0</v>
      </c>
      <c r="K118" s="61"/>
      <c r="L118" s="85">
        <f>L119+L122</f>
        <v>0</v>
      </c>
      <c r="M118" s="61"/>
      <c r="N118" s="85">
        <f>N119+N122</f>
        <v>0</v>
      </c>
      <c r="O118" s="61"/>
      <c r="P118" s="1">
        <f t="shared" si="6"/>
        <v>0</v>
      </c>
      <c r="Q118" s="63">
        <f t="shared" si="5"/>
        <v>0</v>
      </c>
    </row>
    <row r="119" s="2" customFormat="1" ht="28" customHeight="1" spans="1:17">
      <c r="A119" s="17" t="s">
        <v>58</v>
      </c>
      <c r="B119" s="18"/>
      <c r="C119" s="17"/>
      <c r="D119" s="18" t="s">
        <v>8437</v>
      </c>
      <c r="E119" s="18"/>
      <c r="F119" s="22"/>
      <c r="G119" s="50"/>
      <c r="H119" s="18"/>
      <c r="I119" s="85">
        <f>SUM(I120:I121)</f>
        <v>0</v>
      </c>
      <c r="J119" s="85">
        <f>SUM(J120:J121)</f>
        <v>0</v>
      </c>
      <c r="K119" s="61"/>
      <c r="L119" s="85">
        <f>SUM(L120:L121)</f>
        <v>0</v>
      </c>
      <c r="M119" s="61"/>
      <c r="N119" s="85">
        <f>SUM(N120:N121)</f>
        <v>0</v>
      </c>
      <c r="O119" s="61"/>
      <c r="P119" s="1">
        <f t="shared" si="6"/>
        <v>0</v>
      </c>
      <c r="Q119" s="63">
        <f t="shared" si="5"/>
        <v>0</v>
      </c>
    </row>
    <row r="120" s="1" customFormat="1" ht="28" customHeight="1" spans="1:20">
      <c r="A120" s="12" t="s">
        <v>58</v>
      </c>
      <c r="B120" s="13" t="s">
        <v>59</v>
      </c>
      <c r="C120" s="12" t="s">
        <v>24</v>
      </c>
      <c r="D120" s="13" t="s">
        <v>59</v>
      </c>
      <c r="E120" s="13"/>
      <c r="F120" s="14"/>
      <c r="G120" s="51">
        <v>0.1</v>
      </c>
      <c r="H120" s="13">
        <v>30</v>
      </c>
      <c r="I120" s="79"/>
      <c r="J120" s="79"/>
      <c r="K120" s="56">
        <v>0.1</v>
      </c>
      <c r="L120" s="79"/>
      <c r="M120" s="56">
        <v>0.2</v>
      </c>
      <c r="N120" s="79"/>
      <c r="O120" s="56">
        <v>0.7</v>
      </c>
      <c r="P120" s="1">
        <f t="shared" si="6"/>
        <v>0</v>
      </c>
      <c r="Q120" s="63">
        <f t="shared" si="5"/>
        <v>0</v>
      </c>
      <c r="R120" s="89"/>
      <c r="S120" s="89"/>
      <c r="T120" s="89"/>
    </row>
    <row r="121" s="1" customFormat="1" ht="28" customHeight="1" spans="1:20">
      <c r="A121" s="12" t="s">
        <v>58</v>
      </c>
      <c r="B121" s="13" t="s">
        <v>60</v>
      </c>
      <c r="C121" s="12" t="s">
        <v>24</v>
      </c>
      <c r="D121" s="13" t="s">
        <v>60</v>
      </c>
      <c r="E121" s="13"/>
      <c r="F121" s="14"/>
      <c r="G121" s="51">
        <v>0.1095</v>
      </c>
      <c r="H121" s="13">
        <v>547.5</v>
      </c>
      <c r="I121" s="79"/>
      <c r="J121" s="79"/>
      <c r="K121" s="56">
        <v>0.35</v>
      </c>
      <c r="L121" s="79"/>
      <c r="M121" s="56">
        <v>0.05</v>
      </c>
      <c r="N121" s="79"/>
      <c r="O121" s="56">
        <v>0.6</v>
      </c>
      <c r="P121" s="1">
        <f t="shared" si="6"/>
        <v>0</v>
      </c>
      <c r="Q121" s="63">
        <f t="shared" si="5"/>
        <v>0</v>
      </c>
      <c r="R121" s="89"/>
      <c r="S121" s="89"/>
      <c r="T121" s="89"/>
    </row>
    <row r="122" s="2" customFormat="1" ht="28" customHeight="1" spans="1:17">
      <c r="A122" s="17" t="s">
        <v>58</v>
      </c>
      <c r="B122" s="18"/>
      <c r="C122" s="17"/>
      <c r="D122" s="18" t="s">
        <v>8438</v>
      </c>
      <c r="E122" s="18"/>
      <c r="F122" s="22"/>
      <c r="G122" s="50"/>
      <c r="H122" s="18"/>
      <c r="I122" s="85">
        <f>SUM(I123)</f>
        <v>0</v>
      </c>
      <c r="J122" s="85">
        <f>SUM(J123)</f>
        <v>0</v>
      </c>
      <c r="K122" s="61"/>
      <c r="L122" s="85">
        <f>SUM(L123)</f>
        <v>0</v>
      </c>
      <c r="M122" s="61"/>
      <c r="N122" s="85">
        <f>SUM(N123)</f>
        <v>0</v>
      </c>
      <c r="O122" s="61"/>
      <c r="P122" s="1">
        <f t="shared" si="6"/>
        <v>0</v>
      </c>
      <c r="Q122" s="63">
        <f t="shared" si="5"/>
        <v>0</v>
      </c>
    </row>
    <row r="123" s="1" customFormat="1" ht="28" customHeight="1" spans="1:20">
      <c r="A123" s="12" t="s">
        <v>58</v>
      </c>
      <c r="B123" s="13" t="s">
        <v>61</v>
      </c>
      <c r="C123" s="12" t="s">
        <v>24</v>
      </c>
      <c r="D123" s="13" t="s">
        <v>61</v>
      </c>
      <c r="E123" s="13"/>
      <c r="F123" s="14"/>
      <c r="G123" s="51">
        <v>0.1</v>
      </c>
      <c r="H123" s="13">
        <v>1500</v>
      </c>
      <c r="I123" s="79"/>
      <c r="J123" s="79"/>
      <c r="K123" s="56">
        <v>0.350000151559931</v>
      </c>
      <c r="L123" s="79"/>
      <c r="M123" s="56">
        <v>0.149999848440069</v>
      </c>
      <c r="N123" s="79"/>
      <c r="O123" s="56">
        <v>0.5</v>
      </c>
      <c r="P123" s="1">
        <f t="shared" si="6"/>
        <v>0</v>
      </c>
      <c r="Q123" s="63">
        <f t="shared" si="5"/>
        <v>0</v>
      </c>
      <c r="R123" s="89"/>
      <c r="S123" s="89"/>
      <c r="T123" s="89"/>
    </row>
    <row r="124" s="2" customFormat="1" ht="28" customHeight="1" spans="1:17">
      <c r="A124" s="17" t="s">
        <v>58</v>
      </c>
      <c r="B124" s="18"/>
      <c r="C124" s="17"/>
      <c r="D124" s="18" t="s">
        <v>8439</v>
      </c>
      <c r="E124" s="18"/>
      <c r="F124" s="22"/>
      <c r="G124" s="50"/>
      <c r="H124" s="18"/>
      <c r="I124" s="85">
        <f>I125+I126</f>
        <v>0</v>
      </c>
      <c r="J124" s="85">
        <f>J125+J126</f>
        <v>0</v>
      </c>
      <c r="K124" s="61"/>
      <c r="L124" s="85">
        <f>L125+L126</f>
        <v>0</v>
      </c>
      <c r="M124" s="61"/>
      <c r="N124" s="85">
        <f>N125+N126</f>
        <v>0</v>
      </c>
      <c r="O124" s="61"/>
      <c r="P124" s="1">
        <f t="shared" si="6"/>
        <v>0</v>
      </c>
      <c r="Q124" s="63">
        <f t="shared" si="5"/>
        <v>0</v>
      </c>
    </row>
    <row r="125" s="2" customFormat="1" ht="28" customHeight="1" spans="1:17">
      <c r="A125" s="17" t="s">
        <v>58</v>
      </c>
      <c r="B125" s="18"/>
      <c r="C125" s="17"/>
      <c r="D125" s="18" t="s">
        <v>8437</v>
      </c>
      <c r="E125" s="18"/>
      <c r="F125" s="22"/>
      <c r="G125" s="50"/>
      <c r="H125" s="18"/>
      <c r="I125" s="85">
        <v>0</v>
      </c>
      <c r="J125" s="85">
        <v>0</v>
      </c>
      <c r="K125" s="61"/>
      <c r="L125" s="85">
        <v>0</v>
      </c>
      <c r="M125" s="61"/>
      <c r="N125" s="85">
        <v>0</v>
      </c>
      <c r="O125" s="61"/>
      <c r="P125" s="1">
        <f t="shared" si="6"/>
        <v>0</v>
      </c>
      <c r="Q125" s="63">
        <f t="shared" si="5"/>
        <v>0</v>
      </c>
    </row>
    <row r="126" s="2" customFormat="1" ht="28" customHeight="1" spans="1:17">
      <c r="A126" s="17" t="s">
        <v>58</v>
      </c>
      <c r="B126" s="18"/>
      <c r="C126" s="17"/>
      <c r="D126" s="18" t="s">
        <v>8438</v>
      </c>
      <c r="E126" s="18"/>
      <c r="F126" s="22"/>
      <c r="G126" s="50"/>
      <c r="H126" s="18"/>
      <c r="I126" s="85">
        <f>SUM(I127)</f>
        <v>0</v>
      </c>
      <c r="J126" s="85">
        <f>SUM(J127)</f>
        <v>0</v>
      </c>
      <c r="K126" s="61"/>
      <c r="L126" s="85">
        <v>0</v>
      </c>
      <c r="M126" s="61"/>
      <c r="N126" s="85">
        <f>SUM(N127)</f>
        <v>0</v>
      </c>
      <c r="O126" s="61"/>
      <c r="P126" s="1">
        <f t="shared" si="6"/>
        <v>0</v>
      </c>
      <c r="Q126" s="63">
        <f t="shared" si="5"/>
        <v>0</v>
      </c>
    </row>
    <row r="127" s="1" customFormat="1" ht="28" customHeight="1" spans="1:20">
      <c r="A127" s="12" t="s">
        <v>58</v>
      </c>
      <c r="B127" s="13" t="s">
        <v>62</v>
      </c>
      <c r="C127" s="12" t="s">
        <v>24</v>
      </c>
      <c r="D127" s="13" t="s">
        <v>62</v>
      </c>
      <c r="E127" s="13"/>
      <c r="F127" s="14"/>
      <c r="G127" s="51">
        <v>0.12</v>
      </c>
      <c r="H127" s="13">
        <v>1989.6</v>
      </c>
      <c r="I127" s="79"/>
      <c r="J127" s="79"/>
      <c r="K127" s="56">
        <v>0.05</v>
      </c>
      <c r="L127" s="79"/>
      <c r="M127" s="56">
        <v>0</v>
      </c>
      <c r="N127" s="79"/>
      <c r="O127" s="56">
        <v>0.95</v>
      </c>
      <c r="P127" s="1">
        <f t="shared" si="6"/>
        <v>0</v>
      </c>
      <c r="Q127" s="63">
        <f t="shared" si="5"/>
        <v>0</v>
      </c>
      <c r="R127" s="89"/>
      <c r="S127" s="89"/>
      <c r="T127" s="89"/>
    </row>
    <row r="128" s="2" customFormat="1" ht="28" customHeight="1" spans="1:17">
      <c r="A128" s="17" t="s">
        <v>63</v>
      </c>
      <c r="B128" s="18"/>
      <c r="C128" s="17"/>
      <c r="D128" s="18" t="s">
        <v>17</v>
      </c>
      <c r="E128" s="18"/>
      <c r="F128" s="42">
        <f>SUM(F129:F130)</f>
        <v>0</v>
      </c>
      <c r="G128" s="18"/>
      <c r="H128" s="18"/>
      <c r="I128" s="85">
        <f>SUM(I129:I130)</f>
        <v>0</v>
      </c>
      <c r="J128" s="85">
        <f>SUM(J129:J130)</f>
        <v>0</v>
      </c>
      <c r="K128" s="61"/>
      <c r="L128" s="85">
        <f>SUM(L129:L130)</f>
        <v>0</v>
      </c>
      <c r="M128" s="61"/>
      <c r="N128" s="85">
        <f>SUM(N129:N130)</f>
        <v>0</v>
      </c>
      <c r="O128" s="61"/>
      <c r="P128" s="1">
        <f t="shared" si="6"/>
        <v>0</v>
      </c>
      <c r="Q128" s="63">
        <f t="shared" si="5"/>
        <v>0</v>
      </c>
    </row>
    <row r="129" s="1" customFormat="1" ht="28" customHeight="1" spans="1:20">
      <c r="A129" s="12" t="s">
        <v>63</v>
      </c>
      <c r="B129" s="13" t="s">
        <v>64</v>
      </c>
      <c r="C129" s="12" t="s">
        <v>24</v>
      </c>
      <c r="D129" s="13" t="s">
        <v>64</v>
      </c>
      <c r="E129" s="13"/>
      <c r="F129" s="39"/>
      <c r="G129" s="41">
        <v>0.06</v>
      </c>
      <c r="H129" s="13" t="s">
        <v>65</v>
      </c>
      <c r="I129" s="79"/>
      <c r="J129" s="79"/>
      <c r="K129" s="56">
        <v>0.35</v>
      </c>
      <c r="L129" s="79"/>
      <c r="M129" s="56">
        <v>0.2</v>
      </c>
      <c r="N129" s="79"/>
      <c r="O129" s="56">
        <v>0.45</v>
      </c>
      <c r="P129" s="1">
        <f t="shared" si="6"/>
        <v>0</v>
      </c>
      <c r="Q129" s="63">
        <f t="shared" si="5"/>
        <v>0</v>
      </c>
      <c r="R129" s="89"/>
      <c r="S129" s="89"/>
      <c r="T129" s="89"/>
    </row>
    <row r="130" s="1" customFormat="1" ht="28" customHeight="1" spans="1:20">
      <c r="A130" s="12" t="s">
        <v>63</v>
      </c>
      <c r="B130" s="13" t="s">
        <v>66</v>
      </c>
      <c r="C130" s="12" t="s">
        <v>24</v>
      </c>
      <c r="D130" s="13" t="s">
        <v>66</v>
      </c>
      <c r="E130" s="13"/>
      <c r="F130" s="39"/>
      <c r="G130" s="41">
        <v>0.06</v>
      </c>
      <c r="H130" s="13" t="s">
        <v>67</v>
      </c>
      <c r="I130" s="79"/>
      <c r="J130" s="79"/>
      <c r="K130" s="56">
        <v>0.35</v>
      </c>
      <c r="L130" s="79"/>
      <c r="M130" s="56">
        <v>0.2</v>
      </c>
      <c r="N130" s="79"/>
      <c r="O130" s="56">
        <v>0.45</v>
      </c>
      <c r="P130" s="1">
        <f t="shared" si="6"/>
        <v>0</v>
      </c>
      <c r="Q130" s="63">
        <f t="shared" si="5"/>
        <v>0</v>
      </c>
      <c r="R130" s="89"/>
      <c r="S130" s="89"/>
      <c r="T130" s="89"/>
    </row>
    <row r="131" s="2" customFormat="1" ht="28" customHeight="1" spans="1:17">
      <c r="A131" s="17" t="s">
        <v>68</v>
      </c>
      <c r="B131" s="18"/>
      <c r="C131" s="17"/>
      <c r="D131" s="18" t="s">
        <v>17</v>
      </c>
      <c r="E131" s="18"/>
      <c r="F131" s="90">
        <f>SUM(F132:F137)</f>
        <v>0.043617</v>
      </c>
      <c r="G131" s="18"/>
      <c r="H131" s="18"/>
      <c r="I131" s="95">
        <f>SUM(I132:I137)</f>
        <v>8.7234</v>
      </c>
      <c r="J131" s="85">
        <f>SUM(J132:J137)</f>
        <v>3.05319</v>
      </c>
      <c r="K131" s="61"/>
      <c r="L131" s="85">
        <f>SUM(L132:L137)</f>
        <v>3.92553</v>
      </c>
      <c r="M131" s="61"/>
      <c r="N131" s="85">
        <f>SUM(N132:N137)</f>
        <v>1.74468</v>
      </c>
      <c r="O131" s="61"/>
      <c r="P131" s="1">
        <f t="shared" si="6"/>
        <v>0</v>
      </c>
      <c r="Q131" s="63">
        <f t="shared" si="5"/>
        <v>0</v>
      </c>
    </row>
    <row r="132" s="1" customFormat="1" ht="28" customHeight="1" spans="1:20">
      <c r="A132" s="12" t="s">
        <v>68</v>
      </c>
      <c r="B132" s="13" t="s">
        <v>69</v>
      </c>
      <c r="C132" s="12" t="s">
        <v>24</v>
      </c>
      <c r="D132" s="13" t="s">
        <v>69</v>
      </c>
      <c r="E132" s="13"/>
      <c r="F132" s="39"/>
      <c r="G132" s="41">
        <v>0.07</v>
      </c>
      <c r="H132" s="13">
        <v>210</v>
      </c>
      <c r="I132" s="79"/>
      <c r="J132" s="79"/>
      <c r="K132" s="56">
        <v>0.35</v>
      </c>
      <c r="L132" s="79"/>
      <c r="M132" s="56">
        <v>0.25</v>
      </c>
      <c r="N132" s="79"/>
      <c r="O132" s="56">
        <v>0.4</v>
      </c>
      <c r="P132" s="1">
        <f t="shared" si="6"/>
        <v>0</v>
      </c>
      <c r="Q132" s="63">
        <f t="shared" ref="Q132:Q162" si="8">I132-J132-L132-N132</f>
        <v>0</v>
      </c>
      <c r="R132" s="89"/>
      <c r="S132" s="89"/>
      <c r="T132" s="89"/>
    </row>
    <row r="133" s="1" customFormat="1" ht="28" customHeight="1" spans="1:20">
      <c r="A133" s="12" t="s">
        <v>68</v>
      </c>
      <c r="B133" s="13" t="s">
        <v>70</v>
      </c>
      <c r="C133" s="12" t="s">
        <v>24</v>
      </c>
      <c r="D133" s="13" t="s">
        <v>7377</v>
      </c>
      <c r="E133" s="13"/>
      <c r="F133" s="39"/>
      <c r="G133" s="41">
        <v>0.05</v>
      </c>
      <c r="H133" s="13">
        <v>150</v>
      </c>
      <c r="I133" s="79"/>
      <c r="J133" s="79"/>
      <c r="K133" s="56">
        <v>0.35</v>
      </c>
      <c r="L133" s="79"/>
      <c r="M133" s="56">
        <v>0.45</v>
      </c>
      <c r="N133" s="79"/>
      <c r="O133" s="56">
        <v>0.2</v>
      </c>
      <c r="P133" s="1">
        <f t="shared" si="6"/>
        <v>0</v>
      </c>
      <c r="Q133" s="63">
        <f t="shared" si="8"/>
        <v>0</v>
      </c>
      <c r="R133" s="89"/>
      <c r="S133" s="89"/>
      <c r="T133" s="89"/>
    </row>
    <row r="134" s="1" customFormat="1" ht="28" customHeight="1" spans="1:20">
      <c r="A134" s="12" t="s">
        <v>68</v>
      </c>
      <c r="B134" s="13" t="s">
        <v>71</v>
      </c>
      <c r="C134" s="12" t="s">
        <v>24</v>
      </c>
      <c r="D134" s="13" t="s">
        <v>45</v>
      </c>
      <c r="E134" s="13"/>
      <c r="F134" s="39"/>
      <c r="G134" s="41">
        <v>0.06</v>
      </c>
      <c r="H134" s="13">
        <v>2.4</v>
      </c>
      <c r="I134" s="79"/>
      <c r="J134" s="79"/>
      <c r="K134" s="56">
        <v>0.35</v>
      </c>
      <c r="L134" s="79"/>
      <c r="M134" s="56">
        <v>0.15</v>
      </c>
      <c r="N134" s="79"/>
      <c r="O134" s="56">
        <v>0.5</v>
      </c>
      <c r="P134" s="1">
        <f t="shared" ref="P134:P162" si="9">I134-J134-L134-N134</f>
        <v>0</v>
      </c>
      <c r="Q134" s="63">
        <f t="shared" si="8"/>
        <v>0</v>
      </c>
      <c r="R134" s="89"/>
      <c r="S134" s="89"/>
      <c r="T134" s="89"/>
    </row>
    <row r="135" s="1" customFormat="1" ht="28" customHeight="1" spans="1:20">
      <c r="A135" s="12" t="s">
        <v>68</v>
      </c>
      <c r="B135" s="13" t="s">
        <v>71</v>
      </c>
      <c r="C135" s="12" t="s">
        <v>24</v>
      </c>
      <c r="D135" s="13" t="s">
        <v>7445</v>
      </c>
      <c r="E135" s="13"/>
      <c r="F135" s="39"/>
      <c r="G135" s="41">
        <v>0.06</v>
      </c>
      <c r="H135" s="13">
        <v>2.4</v>
      </c>
      <c r="I135" s="79"/>
      <c r="J135" s="79"/>
      <c r="K135" s="56">
        <v>0.35</v>
      </c>
      <c r="L135" s="79"/>
      <c r="M135" s="56">
        <v>0.15</v>
      </c>
      <c r="N135" s="79"/>
      <c r="O135" s="56">
        <v>0.5</v>
      </c>
      <c r="P135" s="1">
        <f t="shared" si="9"/>
        <v>0</v>
      </c>
      <c r="Q135" s="63">
        <f t="shared" si="8"/>
        <v>0</v>
      </c>
      <c r="R135" s="89"/>
      <c r="S135" s="89"/>
      <c r="T135" s="89"/>
    </row>
    <row r="136" s="1" customFormat="1" ht="28" customHeight="1" spans="1:20">
      <c r="A136" s="12" t="s">
        <v>68</v>
      </c>
      <c r="B136" s="13" t="s">
        <v>72</v>
      </c>
      <c r="C136" s="12" t="s">
        <v>24</v>
      </c>
      <c r="D136" s="13" t="s">
        <v>342</v>
      </c>
      <c r="E136" s="13"/>
      <c r="F136" s="39">
        <v>0.043617</v>
      </c>
      <c r="G136" s="41">
        <v>0.1</v>
      </c>
      <c r="H136" s="13" t="s">
        <v>73</v>
      </c>
      <c r="I136" s="79">
        <v>8.7234</v>
      </c>
      <c r="J136" s="79">
        <v>3.05319</v>
      </c>
      <c r="K136" s="56">
        <v>0.35</v>
      </c>
      <c r="L136" s="79">
        <v>3.92553</v>
      </c>
      <c r="M136" s="56">
        <v>0.05</v>
      </c>
      <c r="N136" s="79">
        <v>1.74468</v>
      </c>
      <c r="O136" s="56">
        <v>0.6</v>
      </c>
      <c r="P136" s="1">
        <f t="shared" si="9"/>
        <v>0</v>
      </c>
      <c r="Q136" s="63">
        <f t="shared" si="8"/>
        <v>0</v>
      </c>
      <c r="R136" s="89"/>
      <c r="S136" s="89"/>
      <c r="T136" s="89"/>
    </row>
    <row r="137" s="1" customFormat="1" ht="28" customHeight="1" spans="1:20">
      <c r="A137" s="12" t="s">
        <v>68</v>
      </c>
      <c r="B137" s="13" t="s">
        <v>74</v>
      </c>
      <c r="C137" s="12" t="s">
        <v>24</v>
      </c>
      <c r="D137" s="13" t="s">
        <v>8440</v>
      </c>
      <c r="E137" s="13"/>
      <c r="F137" s="39"/>
      <c r="G137" s="41">
        <v>0.04</v>
      </c>
      <c r="H137" s="13">
        <v>200</v>
      </c>
      <c r="I137" s="79"/>
      <c r="J137" s="79"/>
      <c r="K137" s="56">
        <v>0.35</v>
      </c>
      <c r="L137" s="79"/>
      <c r="M137" s="56">
        <v>0.45</v>
      </c>
      <c r="N137" s="79"/>
      <c r="O137" s="56">
        <v>0.2</v>
      </c>
      <c r="P137" s="1">
        <f t="shared" si="9"/>
        <v>0</v>
      </c>
      <c r="Q137" s="63">
        <f t="shared" si="8"/>
        <v>0</v>
      </c>
      <c r="R137" s="89"/>
      <c r="S137" s="89"/>
      <c r="T137" s="89"/>
    </row>
    <row r="138" s="2" customFormat="1" ht="28" customHeight="1" spans="1:17">
      <c r="A138" s="17" t="s">
        <v>75</v>
      </c>
      <c r="B138" s="18"/>
      <c r="C138" s="17"/>
      <c r="D138" s="18" t="s">
        <v>17</v>
      </c>
      <c r="E138" s="18">
        <f>SUBTOTAL(9,E139:E146)</f>
        <v>859.8531</v>
      </c>
      <c r="F138" s="42">
        <f>SUBTOTAL(9,F139:F146)</f>
        <v>0</v>
      </c>
      <c r="G138" s="38"/>
      <c r="H138" s="18"/>
      <c r="I138" s="85">
        <f>SUBTOTAL(9,I139:I146)</f>
        <v>0</v>
      </c>
      <c r="J138" s="85">
        <f>SUBTOTAL(9,J139:J146)</f>
        <v>0</v>
      </c>
      <c r="K138" s="61"/>
      <c r="L138" s="85">
        <f>SUBTOTAL(9,L139:L146)</f>
        <v>0</v>
      </c>
      <c r="M138" s="61"/>
      <c r="N138" s="85">
        <f>SUBTOTAL(9,N139:N146)</f>
        <v>0</v>
      </c>
      <c r="O138" s="61"/>
      <c r="P138" s="1">
        <f t="shared" si="9"/>
        <v>0</v>
      </c>
      <c r="Q138" s="63">
        <f t="shared" si="8"/>
        <v>0</v>
      </c>
    </row>
    <row r="139" s="1" customFormat="1" ht="28" customHeight="1" spans="1:20">
      <c r="A139" s="12" t="s">
        <v>75</v>
      </c>
      <c r="B139" s="13" t="s">
        <v>76</v>
      </c>
      <c r="C139" s="12" t="s">
        <v>24</v>
      </c>
      <c r="D139" s="13" t="s">
        <v>7475</v>
      </c>
      <c r="E139" s="13">
        <v>1.8</v>
      </c>
      <c r="F139" s="14"/>
      <c r="G139" s="40">
        <v>0.04</v>
      </c>
      <c r="H139" s="13">
        <v>120</v>
      </c>
      <c r="I139" s="79"/>
      <c r="J139" s="79"/>
      <c r="K139" s="56">
        <v>0.35</v>
      </c>
      <c r="L139" s="79"/>
      <c r="M139" s="56">
        <v>0.25</v>
      </c>
      <c r="N139" s="79"/>
      <c r="O139" s="56">
        <v>0.4</v>
      </c>
      <c r="P139" s="1">
        <f t="shared" si="9"/>
        <v>0</v>
      </c>
      <c r="Q139" s="63">
        <f t="shared" si="8"/>
        <v>0</v>
      </c>
      <c r="R139" s="89"/>
      <c r="S139" s="89"/>
      <c r="T139" s="89"/>
    </row>
    <row r="140" s="1" customFormat="1" ht="28" customHeight="1" spans="1:20">
      <c r="A140" s="12" t="s">
        <v>75</v>
      </c>
      <c r="B140" s="13" t="s">
        <v>77</v>
      </c>
      <c r="C140" s="12" t="s">
        <v>24</v>
      </c>
      <c r="D140" s="13" t="s">
        <v>7488</v>
      </c>
      <c r="E140" s="13">
        <v>0.1</v>
      </c>
      <c r="F140" s="14"/>
      <c r="G140" s="40">
        <v>0.05</v>
      </c>
      <c r="H140" s="13">
        <v>500</v>
      </c>
      <c r="I140" s="79"/>
      <c r="J140" s="79"/>
      <c r="K140" s="56">
        <v>0.35</v>
      </c>
      <c r="L140" s="79"/>
      <c r="M140" s="56">
        <v>0.25</v>
      </c>
      <c r="N140" s="79"/>
      <c r="O140" s="56">
        <v>0.4</v>
      </c>
      <c r="P140" s="1">
        <f t="shared" si="9"/>
        <v>0</v>
      </c>
      <c r="Q140" s="63">
        <f t="shared" si="8"/>
        <v>0</v>
      </c>
      <c r="R140" s="89"/>
      <c r="S140" s="89"/>
      <c r="T140" s="89"/>
    </row>
    <row r="141" s="1" customFormat="1" ht="28" customHeight="1" spans="1:20">
      <c r="A141" s="12" t="s">
        <v>75</v>
      </c>
      <c r="B141" s="13" t="s">
        <v>78</v>
      </c>
      <c r="C141" s="12" t="s">
        <v>24</v>
      </c>
      <c r="D141" s="13" t="s">
        <v>91</v>
      </c>
      <c r="E141" s="13">
        <v>0.7</v>
      </c>
      <c r="F141" s="14"/>
      <c r="G141" s="40">
        <v>0.05</v>
      </c>
      <c r="H141" s="13">
        <v>50</v>
      </c>
      <c r="I141" s="79"/>
      <c r="J141" s="79"/>
      <c r="K141" s="56">
        <v>0.35</v>
      </c>
      <c r="L141" s="79"/>
      <c r="M141" s="56">
        <v>0.25</v>
      </c>
      <c r="N141" s="79"/>
      <c r="O141" s="56">
        <v>0.4</v>
      </c>
      <c r="P141" s="1">
        <f t="shared" si="9"/>
        <v>0</v>
      </c>
      <c r="Q141" s="63">
        <f t="shared" si="8"/>
        <v>0</v>
      </c>
      <c r="R141" s="89"/>
      <c r="S141" s="89"/>
      <c r="T141" s="89"/>
    </row>
    <row r="142" s="1" customFormat="1" ht="28" customHeight="1" spans="1:20">
      <c r="A142" s="12" t="s">
        <v>75</v>
      </c>
      <c r="B142" s="13" t="s">
        <v>79</v>
      </c>
      <c r="C142" s="12" t="s">
        <v>24</v>
      </c>
      <c r="D142" s="13" t="s">
        <v>7445</v>
      </c>
      <c r="E142" s="13">
        <v>170.56</v>
      </c>
      <c r="F142" s="14"/>
      <c r="G142" s="40">
        <v>0.04</v>
      </c>
      <c r="H142" s="13">
        <v>0.4</v>
      </c>
      <c r="I142" s="79"/>
      <c r="J142" s="79"/>
      <c r="K142" s="56">
        <v>0.35</v>
      </c>
      <c r="L142" s="79"/>
      <c r="M142" s="56">
        <v>0.25</v>
      </c>
      <c r="N142" s="79"/>
      <c r="O142" s="56">
        <v>0.4</v>
      </c>
      <c r="P142" s="1">
        <f t="shared" si="9"/>
        <v>0</v>
      </c>
      <c r="Q142" s="63">
        <f t="shared" si="8"/>
        <v>0</v>
      </c>
      <c r="R142" s="89"/>
      <c r="S142" s="89"/>
      <c r="T142" s="89"/>
    </row>
    <row r="143" s="1" customFormat="1" ht="28" customHeight="1" spans="1:20">
      <c r="A143" s="12" t="s">
        <v>75</v>
      </c>
      <c r="B143" s="13" t="s">
        <v>44</v>
      </c>
      <c r="C143" s="12" t="s">
        <v>24</v>
      </c>
      <c r="D143" s="13" t="s">
        <v>45</v>
      </c>
      <c r="E143" s="13">
        <v>89.7</v>
      </c>
      <c r="F143" s="14"/>
      <c r="G143" s="40">
        <v>0.04</v>
      </c>
      <c r="H143" s="13">
        <v>2.2</v>
      </c>
      <c r="I143" s="79"/>
      <c r="J143" s="79"/>
      <c r="K143" s="56">
        <v>0.35</v>
      </c>
      <c r="L143" s="79"/>
      <c r="M143" s="56">
        <v>0.25</v>
      </c>
      <c r="N143" s="79"/>
      <c r="O143" s="56">
        <v>0.4</v>
      </c>
      <c r="P143" s="1">
        <f t="shared" si="9"/>
        <v>0</v>
      </c>
      <c r="Q143" s="63">
        <f t="shared" si="8"/>
        <v>0</v>
      </c>
      <c r="R143" s="89"/>
      <c r="S143" s="89"/>
      <c r="T143" s="89"/>
    </row>
    <row r="144" s="1" customFormat="1" ht="28" customHeight="1" spans="1:20">
      <c r="A144" s="12" t="s">
        <v>75</v>
      </c>
      <c r="B144" s="13" t="s">
        <v>80</v>
      </c>
      <c r="C144" s="12" t="s">
        <v>24</v>
      </c>
      <c r="D144" s="13" t="s">
        <v>7519</v>
      </c>
      <c r="E144" s="13">
        <v>301.2249</v>
      </c>
      <c r="F144" s="14"/>
      <c r="G144" s="40">
        <v>0.04</v>
      </c>
      <c r="H144" s="13">
        <v>2.2</v>
      </c>
      <c r="I144" s="79"/>
      <c r="J144" s="79"/>
      <c r="K144" s="56">
        <v>0.35</v>
      </c>
      <c r="L144" s="79"/>
      <c r="M144" s="56">
        <v>0.25</v>
      </c>
      <c r="N144" s="79"/>
      <c r="O144" s="56">
        <v>0.4</v>
      </c>
      <c r="P144" s="1">
        <f t="shared" si="9"/>
        <v>0</v>
      </c>
      <c r="Q144" s="63">
        <f t="shared" si="8"/>
        <v>0</v>
      </c>
      <c r="R144" s="89"/>
      <c r="S144" s="89"/>
      <c r="T144" s="89"/>
    </row>
    <row r="145" s="1" customFormat="1" ht="28" customHeight="1" spans="1:20">
      <c r="A145" s="12" t="s">
        <v>75</v>
      </c>
      <c r="B145" s="13" t="s">
        <v>81</v>
      </c>
      <c r="C145" s="12" t="s">
        <v>24</v>
      </c>
      <c r="D145" s="13" t="s">
        <v>7524</v>
      </c>
      <c r="E145" s="13">
        <v>292.5982</v>
      </c>
      <c r="F145" s="14"/>
      <c r="G145" s="40">
        <v>0.04</v>
      </c>
      <c r="H145" s="13">
        <v>7.19999999999999</v>
      </c>
      <c r="I145" s="79"/>
      <c r="J145" s="79"/>
      <c r="K145" s="56">
        <v>0.35</v>
      </c>
      <c r="L145" s="79"/>
      <c r="M145" s="56">
        <v>0.25</v>
      </c>
      <c r="N145" s="79"/>
      <c r="O145" s="56">
        <v>0.4</v>
      </c>
      <c r="P145" s="1">
        <f t="shared" si="9"/>
        <v>0</v>
      </c>
      <c r="Q145" s="63">
        <f t="shared" si="8"/>
        <v>0</v>
      </c>
      <c r="R145" s="89"/>
      <c r="S145" s="89"/>
      <c r="T145" s="89"/>
    </row>
    <row r="146" s="1" customFormat="1" ht="28" customHeight="1" spans="1:20">
      <c r="A146" s="12" t="s">
        <v>75</v>
      </c>
      <c r="B146" s="13" t="s">
        <v>82</v>
      </c>
      <c r="C146" s="12" t="s">
        <v>24</v>
      </c>
      <c r="D146" s="13" t="s">
        <v>7687</v>
      </c>
      <c r="E146" s="13">
        <v>3.17</v>
      </c>
      <c r="F146" s="14"/>
      <c r="G146" s="40">
        <v>0.06</v>
      </c>
      <c r="H146" s="13" t="s">
        <v>83</v>
      </c>
      <c r="I146" s="79"/>
      <c r="J146" s="79"/>
      <c r="K146" s="56">
        <v>0.35</v>
      </c>
      <c r="L146" s="79"/>
      <c r="M146" s="56">
        <v>0.45</v>
      </c>
      <c r="N146" s="79"/>
      <c r="O146" s="56">
        <v>0.2</v>
      </c>
      <c r="P146" s="1">
        <f t="shared" si="9"/>
        <v>0</v>
      </c>
      <c r="Q146" s="63">
        <f t="shared" si="8"/>
        <v>0</v>
      </c>
      <c r="R146" s="89"/>
      <c r="S146" s="89"/>
      <c r="T146" s="89"/>
    </row>
    <row r="147" s="2" customFormat="1" ht="28" customHeight="1" spans="1:17">
      <c r="A147" s="17" t="s">
        <v>84</v>
      </c>
      <c r="B147" s="18"/>
      <c r="C147" s="17"/>
      <c r="D147" s="18" t="s">
        <v>17</v>
      </c>
      <c r="E147" s="98"/>
      <c r="F147" s="22"/>
      <c r="G147" s="18"/>
      <c r="H147" s="18"/>
      <c r="I147" s="100">
        <f>SUM(I148:I152)</f>
        <v>0</v>
      </c>
      <c r="J147" s="100">
        <f>SUM(J148:J152)</f>
        <v>0</v>
      </c>
      <c r="K147" s="61"/>
      <c r="L147" s="100">
        <f>SUM(L148:L152)</f>
        <v>0</v>
      </c>
      <c r="M147" s="61"/>
      <c r="N147" s="100">
        <f>SUM(N148:N152)</f>
        <v>0</v>
      </c>
      <c r="O147" s="61"/>
      <c r="P147" s="1">
        <f t="shared" si="9"/>
        <v>0</v>
      </c>
      <c r="Q147" s="63">
        <f t="shared" si="8"/>
        <v>0</v>
      </c>
    </row>
    <row r="148" s="1" customFormat="1" ht="28" customHeight="1" spans="1:20">
      <c r="A148" s="12" t="s">
        <v>84</v>
      </c>
      <c r="B148" s="13" t="s">
        <v>85</v>
      </c>
      <c r="C148" s="12" t="s">
        <v>24</v>
      </c>
      <c r="D148" s="13" t="s">
        <v>86</v>
      </c>
      <c r="E148" s="49"/>
      <c r="F148" s="14"/>
      <c r="G148" s="41">
        <v>0.03</v>
      </c>
      <c r="H148" s="13">
        <v>150</v>
      </c>
      <c r="I148" s="79"/>
      <c r="J148" s="79"/>
      <c r="K148" s="56">
        <v>0.35</v>
      </c>
      <c r="L148" s="79"/>
      <c r="M148" s="56">
        <v>0.25</v>
      </c>
      <c r="N148" s="79"/>
      <c r="O148" s="56">
        <v>0.4</v>
      </c>
      <c r="P148" s="1">
        <f t="shared" si="9"/>
        <v>0</v>
      </c>
      <c r="Q148" s="63">
        <f t="shared" si="8"/>
        <v>0</v>
      </c>
      <c r="R148" s="89"/>
      <c r="S148" s="89"/>
      <c r="T148" s="89"/>
    </row>
    <row r="149" s="1" customFormat="1" ht="28" customHeight="1" spans="1:20">
      <c r="A149" s="12" t="s">
        <v>84</v>
      </c>
      <c r="B149" s="13" t="s">
        <v>87</v>
      </c>
      <c r="C149" s="12" t="s">
        <v>24</v>
      </c>
      <c r="D149" s="13" t="s">
        <v>87</v>
      </c>
      <c r="E149" s="49"/>
      <c r="F149" s="14"/>
      <c r="G149" s="40">
        <v>0.1</v>
      </c>
      <c r="H149" s="13">
        <v>400</v>
      </c>
      <c r="I149" s="79"/>
      <c r="J149" s="79"/>
      <c r="K149" s="56">
        <v>0.35</v>
      </c>
      <c r="L149" s="79"/>
      <c r="M149" s="56">
        <v>0.15</v>
      </c>
      <c r="N149" s="79"/>
      <c r="O149" s="56">
        <v>0.5</v>
      </c>
      <c r="P149" s="1">
        <f t="shared" si="9"/>
        <v>0</v>
      </c>
      <c r="Q149" s="63">
        <f t="shared" si="8"/>
        <v>0</v>
      </c>
      <c r="R149" s="89"/>
      <c r="S149" s="89"/>
      <c r="T149" s="89"/>
    </row>
    <row r="150" s="1" customFormat="1" ht="28" customHeight="1" spans="1:20">
      <c r="A150" s="12" t="s">
        <v>84</v>
      </c>
      <c r="B150" s="13" t="s">
        <v>88</v>
      </c>
      <c r="C150" s="12" t="s">
        <v>24</v>
      </c>
      <c r="D150" s="13" t="s">
        <v>89</v>
      </c>
      <c r="E150" s="49"/>
      <c r="F150" s="14"/>
      <c r="G150" s="40">
        <v>0.08</v>
      </c>
      <c r="H150" s="13">
        <v>72</v>
      </c>
      <c r="I150" s="79"/>
      <c r="J150" s="79"/>
      <c r="K150" s="56">
        <v>0.35</v>
      </c>
      <c r="L150" s="79"/>
      <c r="M150" s="56">
        <v>0.25</v>
      </c>
      <c r="N150" s="79"/>
      <c r="O150" s="56">
        <v>0.4</v>
      </c>
      <c r="P150" s="1">
        <f t="shared" si="9"/>
        <v>0</v>
      </c>
      <c r="Q150" s="63">
        <f t="shared" si="8"/>
        <v>0</v>
      </c>
      <c r="R150" s="89"/>
      <c r="S150" s="89"/>
      <c r="T150" s="89"/>
    </row>
    <row r="151" s="1" customFormat="1" ht="28" customHeight="1" spans="1:20">
      <c r="A151" s="12" t="s">
        <v>84</v>
      </c>
      <c r="B151" s="13" t="s">
        <v>90</v>
      </c>
      <c r="C151" s="12" t="s">
        <v>24</v>
      </c>
      <c r="D151" s="13" t="s">
        <v>90</v>
      </c>
      <c r="E151" s="49"/>
      <c r="F151" s="14"/>
      <c r="G151" s="41">
        <v>0.06</v>
      </c>
      <c r="H151" s="13">
        <v>360</v>
      </c>
      <c r="I151" s="79"/>
      <c r="J151" s="79"/>
      <c r="K151" s="56">
        <v>0.35</v>
      </c>
      <c r="L151" s="79"/>
      <c r="M151" s="56">
        <v>0.45</v>
      </c>
      <c r="N151" s="79"/>
      <c r="O151" s="56">
        <v>0.2</v>
      </c>
      <c r="P151" s="1">
        <f t="shared" si="9"/>
        <v>0</v>
      </c>
      <c r="Q151" s="63">
        <f t="shared" si="8"/>
        <v>0</v>
      </c>
      <c r="R151" s="89"/>
      <c r="S151" s="89"/>
      <c r="T151" s="89"/>
    </row>
    <row r="152" s="1" customFormat="1" ht="28" customHeight="1" spans="1:20">
      <c r="A152" s="12" t="s">
        <v>84</v>
      </c>
      <c r="B152" s="13" t="s">
        <v>91</v>
      </c>
      <c r="C152" s="12" t="s">
        <v>24</v>
      </c>
      <c r="D152" s="13" t="s">
        <v>91</v>
      </c>
      <c r="E152" s="49">
        <v>0.8504</v>
      </c>
      <c r="F152" s="53"/>
      <c r="G152" s="41">
        <v>0.08</v>
      </c>
      <c r="H152" s="12">
        <v>80</v>
      </c>
      <c r="I152" s="88"/>
      <c r="J152" s="88"/>
      <c r="K152" s="56">
        <v>0.35</v>
      </c>
      <c r="L152" s="88"/>
      <c r="M152" s="56">
        <v>0.25</v>
      </c>
      <c r="N152" s="88"/>
      <c r="O152" s="56">
        <v>0.4</v>
      </c>
      <c r="P152" s="1">
        <f t="shared" si="9"/>
        <v>0</v>
      </c>
      <c r="Q152" s="63">
        <f t="shared" si="8"/>
        <v>0</v>
      </c>
      <c r="R152" s="89"/>
      <c r="S152" s="89"/>
      <c r="T152" s="89"/>
    </row>
    <row r="153" s="2" customFormat="1" ht="28" customHeight="1" spans="1:17">
      <c r="A153" s="17" t="s">
        <v>92</v>
      </c>
      <c r="B153" s="18"/>
      <c r="C153" s="17"/>
      <c r="D153" s="18" t="s">
        <v>17</v>
      </c>
      <c r="E153" s="18"/>
      <c r="F153" s="95">
        <f>SUM(F154:F155)</f>
        <v>1.2366</v>
      </c>
      <c r="G153" s="18"/>
      <c r="H153" s="18"/>
      <c r="I153" s="95">
        <f>SUM(I154:I155)</f>
        <v>61.83</v>
      </c>
      <c r="J153" s="85">
        <f>SUM(J154:J155)</f>
        <v>21.6405</v>
      </c>
      <c r="K153" s="61"/>
      <c r="L153" s="85">
        <f>SUM(L154:L155)</f>
        <v>12.366</v>
      </c>
      <c r="M153" s="61"/>
      <c r="N153" s="85">
        <f>SUM(N154:N155)</f>
        <v>27.8235</v>
      </c>
      <c r="O153" s="61"/>
      <c r="P153" s="1">
        <f t="shared" si="9"/>
        <v>0</v>
      </c>
      <c r="Q153" s="63">
        <f t="shared" si="8"/>
        <v>0</v>
      </c>
    </row>
    <row r="154" s="1" customFormat="1" ht="28" customHeight="1" spans="1:20">
      <c r="A154" s="12" t="s">
        <v>92</v>
      </c>
      <c r="B154" s="13" t="s">
        <v>93</v>
      </c>
      <c r="C154" s="12" t="s">
        <v>24</v>
      </c>
      <c r="D154" s="13" t="s">
        <v>7876</v>
      </c>
      <c r="E154" s="13">
        <v>24.522</v>
      </c>
      <c r="F154" s="39">
        <v>1.2366</v>
      </c>
      <c r="G154" s="41">
        <v>0.1</v>
      </c>
      <c r="H154" s="13">
        <v>50</v>
      </c>
      <c r="I154" s="79">
        <v>61.83</v>
      </c>
      <c r="J154" s="79">
        <v>21.6405</v>
      </c>
      <c r="K154" s="56">
        <v>0.35</v>
      </c>
      <c r="L154" s="79">
        <v>12.366</v>
      </c>
      <c r="M154" s="56">
        <v>0.2</v>
      </c>
      <c r="N154" s="79">
        <v>27.8235</v>
      </c>
      <c r="O154" s="56">
        <v>0.45</v>
      </c>
      <c r="P154" s="1">
        <f t="shared" si="9"/>
        <v>0</v>
      </c>
      <c r="Q154" s="63">
        <f t="shared" si="8"/>
        <v>0</v>
      </c>
      <c r="R154" s="89"/>
      <c r="S154" s="89"/>
      <c r="T154" s="89"/>
    </row>
    <row r="155" s="1" customFormat="1" ht="28" customHeight="1" spans="1:20">
      <c r="A155" s="12" t="s">
        <v>92</v>
      </c>
      <c r="B155" s="13" t="s">
        <v>94</v>
      </c>
      <c r="C155" s="12" t="s">
        <v>24</v>
      </c>
      <c r="D155" s="13" t="s">
        <v>47</v>
      </c>
      <c r="E155" s="13"/>
      <c r="F155" s="39"/>
      <c r="G155" s="41">
        <v>0.06</v>
      </c>
      <c r="H155" s="13">
        <v>90</v>
      </c>
      <c r="I155" s="79"/>
      <c r="J155" s="79"/>
      <c r="K155" s="56" t="e">
        <f>J155/$I155</f>
        <v>#DIV/0!</v>
      </c>
      <c r="L155" s="79"/>
      <c r="M155" s="56" t="e">
        <f>L155/$I155</f>
        <v>#DIV/0!</v>
      </c>
      <c r="N155" s="79"/>
      <c r="O155" s="56" t="e">
        <f>N155/$I155</f>
        <v>#DIV/0!</v>
      </c>
      <c r="P155" s="1">
        <f t="shared" si="9"/>
        <v>0</v>
      </c>
      <c r="Q155" s="63">
        <f t="shared" si="8"/>
        <v>0</v>
      </c>
      <c r="R155" s="89"/>
      <c r="S155" s="89"/>
      <c r="T155" s="89"/>
    </row>
    <row r="156" s="2" customFormat="1" ht="28" customHeight="1" spans="1:20">
      <c r="A156" s="17" t="s">
        <v>95</v>
      </c>
      <c r="B156" s="18"/>
      <c r="C156" s="17"/>
      <c r="D156" s="18" t="s">
        <v>17</v>
      </c>
      <c r="E156" s="18"/>
      <c r="F156" s="95">
        <f>SUM(F157:F160)</f>
        <v>0.5735</v>
      </c>
      <c r="G156" s="18" t="s">
        <v>96</v>
      </c>
      <c r="H156" s="18" t="s">
        <v>96</v>
      </c>
      <c r="I156" s="95">
        <f>SUM(I157:I160)</f>
        <v>172.05</v>
      </c>
      <c r="J156" s="85">
        <f>SUM(J157:J160)</f>
        <v>60.2175</v>
      </c>
      <c r="K156" s="61" t="s">
        <v>96</v>
      </c>
      <c r="L156" s="85">
        <f>SUM(L157:L160)</f>
        <v>25.8075</v>
      </c>
      <c r="M156" s="61"/>
      <c r="N156" s="85">
        <f>SUM(N157:N160)</f>
        <v>86.025</v>
      </c>
      <c r="O156" s="61"/>
      <c r="P156" s="1">
        <f t="shared" si="9"/>
        <v>0</v>
      </c>
      <c r="Q156" s="63">
        <f t="shared" si="8"/>
        <v>0</v>
      </c>
      <c r="R156" s="89"/>
      <c r="S156" s="89"/>
      <c r="T156" s="89"/>
    </row>
    <row r="157" s="1" customFormat="1" ht="28" customHeight="1" spans="1:20">
      <c r="A157" s="12" t="s">
        <v>95</v>
      </c>
      <c r="B157" s="13" t="s">
        <v>97</v>
      </c>
      <c r="C157" s="12" t="s">
        <v>24</v>
      </c>
      <c r="D157" s="13" t="s">
        <v>97</v>
      </c>
      <c r="E157" s="13" t="s">
        <v>96</v>
      </c>
      <c r="F157" s="39">
        <v>0.5735</v>
      </c>
      <c r="G157" s="40">
        <v>0.1</v>
      </c>
      <c r="H157" s="13">
        <v>300</v>
      </c>
      <c r="I157" s="79">
        <v>172.05</v>
      </c>
      <c r="J157" s="79">
        <v>60.2175</v>
      </c>
      <c r="K157" s="56">
        <v>0.35</v>
      </c>
      <c r="L157" s="79">
        <v>25.8075</v>
      </c>
      <c r="M157" s="56">
        <v>0.15</v>
      </c>
      <c r="N157" s="79">
        <v>86.025</v>
      </c>
      <c r="O157" s="56">
        <v>0.5</v>
      </c>
      <c r="P157" s="1">
        <f t="shared" si="9"/>
        <v>0</v>
      </c>
      <c r="Q157" s="63">
        <f t="shared" si="8"/>
        <v>0</v>
      </c>
      <c r="R157" s="89"/>
      <c r="S157" s="89"/>
      <c r="T157" s="89"/>
    </row>
    <row r="158" s="1" customFormat="1" ht="28" customHeight="1" spans="1:20">
      <c r="A158" s="12" t="s">
        <v>95</v>
      </c>
      <c r="B158" s="13" t="s">
        <v>98</v>
      </c>
      <c r="C158" s="12" t="s">
        <v>24</v>
      </c>
      <c r="D158" s="13" t="s">
        <v>98</v>
      </c>
      <c r="E158" s="13" t="s">
        <v>96</v>
      </c>
      <c r="F158" s="39"/>
      <c r="G158" s="40">
        <v>0.06</v>
      </c>
      <c r="H158" s="13">
        <v>90</v>
      </c>
      <c r="I158" s="79"/>
      <c r="J158" s="79"/>
      <c r="K158" s="56">
        <v>0.35</v>
      </c>
      <c r="L158" s="79"/>
      <c r="M158" s="56">
        <v>0.15</v>
      </c>
      <c r="N158" s="79"/>
      <c r="O158" s="56">
        <v>0.5</v>
      </c>
      <c r="P158" s="1">
        <f t="shared" si="9"/>
        <v>0</v>
      </c>
      <c r="Q158" s="63">
        <f t="shared" si="8"/>
        <v>0</v>
      </c>
      <c r="R158" s="89"/>
      <c r="S158" s="89"/>
      <c r="T158" s="89"/>
    </row>
    <row r="159" s="1" customFormat="1" ht="28" customHeight="1" spans="1:20">
      <c r="A159" s="12" t="s">
        <v>95</v>
      </c>
      <c r="B159" s="13" t="s">
        <v>99</v>
      </c>
      <c r="C159" s="12" t="s">
        <v>24</v>
      </c>
      <c r="D159" s="13" t="s">
        <v>99</v>
      </c>
      <c r="E159" s="13" t="s">
        <v>96</v>
      </c>
      <c r="F159" s="39"/>
      <c r="G159" s="40">
        <v>0.08</v>
      </c>
      <c r="H159" s="13">
        <v>800</v>
      </c>
      <c r="I159" s="79"/>
      <c r="J159" s="79"/>
      <c r="K159" s="56">
        <v>0.35</v>
      </c>
      <c r="L159" s="79"/>
      <c r="M159" s="56">
        <v>0.25</v>
      </c>
      <c r="N159" s="79"/>
      <c r="O159" s="56">
        <v>0.4</v>
      </c>
      <c r="P159" s="1">
        <f t="shared" si="9"/>
        <v>0</v>
      </c>
      <c r="Q159" s="63">
        <f t="shared" si="8"/>
        <v>0</v>
      </c>
      <c r="R159" s="89"/>
      <c r="S159" s="89"/>
      <c r="T159" s="89"/>
    </row>
    <row r="160" s="1" customFormat="1" ht="28" customHeight="1" spans="1:20">
      <c r="A160" s="12" t="s">
        <v>95</v>
      </c>
      <c r="B160" s="13" t="s">
        <v>100</v>
      </c>
      <c r="C160" s="12" t="s">
        <v>24</v>
      </c>
      <c r="D160" s="13" t="s">
        <v>100</v>
      </c>
      <c r="E160" s="13" t="s">
        <v>96</v>
      </c>
      <c r="F160" s="39"/>
      <c r="G160" s="40">
        <v>0.05</v>
      </c>
      <c r="H160" s="13" t="s">
        <v>101</v>
      </c>
      <c r="I160" s="79"/>
      <c r="J160" s="79"/>
      <c r="K160" s="56">
        <v>0.3</v>
      </c>
      <c r="L160" s="79"/>
      <c r="M160" s="56">
        <v>0</v>
      </c>
      <c r="N160" s="79"/>
      <c r="O160" s="56">
        <v>0.7</v>
      </c>
      <c r="P160" s="1">
        <f t="shared" si="9"/>
        <v>0</v>
      </c>
      <c r="Q160" s="63">
        <f t="shared" si="8"/>
        <v>0</v>
      </c>
      <c r="R160" s="89"/>
      <c r="S160" s="89"/>
      <c r="T160" s="89"/>
    </row>
    <row r="161" s="2" customFormat="1" ht="28" customHeight="1" spans="1:17">
      <c r="A161" s="17" t="s">
        <v>131</v>
      </c>
      <c r="B161" s="18"/>
      <c r="C161" s="17"/>
      <c r="D161" s="18" t="s">
        <v>17</v>
      </c>
      <c r="E161" s="18"/>
      <c r="F161" s="99">
        <v>0.1</v>
      </c>
      <c r="G161" s="18"/>
      <c r="H161" s="18"/>
      <c r="I161" s="95">
        <f>I162</f>
        <v>40</v>
      </c>
      <c r="J161" s="85">
        <f>J162</f>
        <v>14</v>
      </c>
      <c r="K161" s="61"/>
      <c r="L161" s="85">
        <f>L162</f>
        <v>2</v>
      </c>
      <c r="M161" s="61"/>
      <c r="N161" s="85">
        <f>N162</f>
        <v>24</v>
      </c>
      <c r="O161" s="61"/>
      <c r="P161" s="1">
        <f t="shared" si="9"/>
        <v>0</v>
      </c>
      <c r="Q161" s="63">
        <f t="shared" si="8"/>
        <v>0</v>
      </c>
    </row>
    <row r="162" s="1" customFormat="1" ht="28" customHeight="1" spans="1:20">
      <c r="A162" s="12" t="s">
        <v>131</v>
      </c>
      <c r="B162" s="13" t="s">
        <v>8441</v>
      </c>
      <c r="C162" s="12" t="s">
        <v>24</v>
      </c>
      <c r="D162" s="13" t="s">
        <v>8442</v>
      </c>
      <c r="E162" s="13">
        <v>1.9373</v>
      </c>
      <c r="F162" s="39">
        <v>0.1</v>
      </c>
      <c r="G162" s="41">
        <v>0.1</v>
      </c>
      <c r="H162" s="13">
        <v>400</v>
      </c>
      <c r="I162" s="79">
        <v>40</v>
      </c>
      <c r="J162" s="79">
        <v>14</v>
      </c>
      <c r="K162" s="56">
        <v>0.35</v>
      </c>
      <c r="L162" s="79">
        <v>2</v>
      </c>
      <c r="M162" s="56">
        <v>0.05</v>
      </c>
      <c r="N162" s="79">
        <v>24</v>
      </c>
      <c r="O162" s="56">
        <v>0.6</v>
      </c>
      <c r="P162" s="1">
        <f t="shared" si="9"/>
        <v>0</v>
      </c>
      <c r="Q162" s="63">
        <f t="shared" si="8"/>
        <v>0</v>
      </c>
      <c r="R162" s="89"/>
      <c r="S162" s="89"/>
      <c r="T162" s="89"/>
    </row>
  </sheetData>
  <autoFilter ref="A3:Q162"/>
  <mergeCells count="13">
    <mergeCell ref="A1:O1"/>
    <mergeCell ref="J2:K2"/>
    <mergeCell ref="L2:M2"/>
    <mergeCell ref="N2:O2"/>
    <mergeCell ref="A2:A3"/>
    <mergeCell ref="B2:B3"/>
    <mergeCell ref="C2:C3"/>
    <mergeCell ref="D2:D3"/>
    <mergeCell ref="E2:E3"/>
    <mergeCell ref="F2:F3"/>
    <mergeCell ref="G2:G3"/>
    <mergeCell ref="H2:H3"/>
    <mergeCell ref="I2:I3"/>
  </mergeCells>
  <pageMargins left="0.707638888888889" right="0.707638888888889" top="0.747916666666667" bottom="0.747916666666667" header="0.313888888888889" footer="0.313888888888889"/>
  <pageSetup paperSize="8"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V69"/>
  <sheetViews>
    <sheetView topLeftCell="D1" workbookViewId="0">
      <selection activeCell="K11" sqref="K11"/>
    </sheetView>
  </sheetViews>
  <sheetFormatPr defaultColWidth="9" defaultRowHeight="12.75"/>
  <cols>
    <col min="1" max="1" width="7.725" style="1" customWidth="1"/>
    <col min="2" max="2" width="15.2666666666667" style="6" customWidth="1"/>
    <col min="3" max="3" width="11.2666666666667" style="7" customWidth="1"/>
    <col min="4" max="4" width="20.0916666666667" style="7" customWidth="1"/>
    <col min="5" max="5" width="11.3666666666667" style="7" customWidth="1"/>
    <col min="6" max="6" width="14.6333333333333" style="8" customWidth="1"/>
    <col min="7" max="7" width="9.09166666666667" style="7" customWidth="1"/>
    <col min="8" max="8" width="9.45" style="7" customWidth="1"/>
    <col min="9" max="9" width="17.2666666666667" style="9" customWidth="1"/>
    <col min="10" max="10" width="16.8166666666667" style="9" customWidth="1"/>
    <col min="11" max="11" width="9.09166666666667" style="10" customWidth="1"/>
    <col min="12" max="12" width="16.2666666666667" style="9" customWidth="1"/>
    <col min="13" max="13" width="9.63333333333333" style="10" customWidth="1"/>
    <col min="14" max="14" width="16.8166666666667" style="9" customWidth="1"/>
    <col min="15" max="15" width="10.2666666666667" style="10" customWidth="1"/>
    <col min="16" max="16" width="9.09166666666667" style="7" customWidth="1"/>
    <col min="17" max="17" width="9" style="7" customWidth="1"/>
    <col min="18" max="18" width="9.54166666666667" style="7" customWidth="1"/>
    <col min="19" max="19" width="10.3666666666667" style="7" customWidth="1"/>
    <col min="20" max="20" width="11.3666666666667" style="7" customWidth="1"/>
    <col min="21" max="21" width="13.725" style="7" customWidth="1"/>
    <col min="22" max="22" width="12.6333333333333" style="7"/>
    <col min="23" max="24" width="9" style="7"/>
    <col min="25" max="26" width="9.26666666666667" style="7"/>
    <col min="27" max="27" width="9" style="7"/>
    <col min="28" max="28" width="9.26666666666667" style="7"/>
    <col min="29" max="16384" width="9" style="7"/>
  </cols>
  <sheetData>
    <row r="1" ht="42" customHeight="1" spans="1:19">
      <c r="A1" s="11" t="s">
        <v>0</v>
      </c>
      <c r="B1" s="11"/>
      <c r="C1" s="11"/>
      <c r="D1" s="11"/>
      <c r="E1" s="11"/>
      <c r="F1" s="11"/>
      <c r="G1" s="11"/>
      <c r="H1" s="11"/>
      <c r="I1" s="54"/>
      <c r="J1" s="54"/>
      <c r="K1" s="11"/>
      <c r="L1" s="54"/>
      <c r="M1" s="11"/>
      <c r="N1" s="54"/>
      <c r="O1" s="11"/>
      <c r="R1" s="7">
        <v>39647.697634</v>
      </c>
      <c r="S1" s="7">
        <v>6750.377131</v>
      </c>
    </row>
    <row r="2" s="1" customFormat="1" ht="40" customHeight="1" spans="1:19">
      <c r="A2" s="12" t="s">
        <v>1</v>
      </c>
      <c r="B2" s="13" t="s">
        <v>2</v>
      </c>
      <c r="C2" s="12" t="s">
        <v>3</v>
      </c>
      <c r="D2" s="13" t="s">
        <v>4</v>
      </c>
      <c r="E2" s="13" t="s">
        <v>5</v>
      </c>
      <c r="F2" s="14" t="s">
        <v>6</v>
      </c>
      <c r="G2" s="15" t="s">
        <v>7</v>
      </c>
      <c r="H2" s="16" t="s">
        <v>8</v>
      </c>
      <c r="I2" s="14" t="s">
        <v>9</v>
      </c>
      <c r="J2" s="49" t="s">
        <v>10</v>
      </c>
      <c r="K2" s="55"/>
      <c r="L2" s="49" t="s">
        <v>11</v>
      </c>
      <c r="M2" s="55"/>
      <c r="N2" s="49" t="s">
        <v>12</v>
      </c>
      <c r="O2" s="55"/>
      <c r="R2" s="1">
        <f>I4-R1</f>
        <v>0</v>
      </c>
      <c r="S2" s="1">
        <f>J4-S1</f>
        <v>0</v>
      </c>
    </row>
    <row r="3" s="1" customFormat="1" ht="40" customHeight="1" spans="1:22">
      <c r="A3" s="12"/>
      <c r="B3" s="13"/>
      <c r="C3" s="12"/>
      <c r="D3" s="13"/>
      <c r="E3" s="13"/>
      <c r="F3" s="14"/>
      <c r="G3" s="15"/>
      <c r="H3" s="16"/>
      <c r="I3" s="14"/>
      <c r="J3" s="14" t="s">
        <v>13</v>
      </c>
      <c r="K3" s="56" t="s">
        <v>14</v>
      </c>
      <c r="L3" s="14" t="s">
        <v>13</v>
      </c>
      <c r="M3" s="56" t="s">
        <v>14</v>
      </c>
      <c r="N3" s="14" t="s">
        <v>13</v>
      </c>
      <c r="O3" s="56" t="s">
        <v>14</v>
      </c>
      <c r="V3" s="1">
        <v>213476332.41</v>
      </c>
    </row>
    <row r="4" s="2" customFormat="1" ht="28" customHeight="1" spans="1:21">
      <c r="A4" s="17"/>
      <c r="B4" s="18"/>
      <c r="C4" s="17"/>
      <c r="D4" s="18" t="s">
        <v>15</v>
      </c>
      <c r="E4" s="18"/>
      <c r="F4" s="19"/>
      <c r="G4" s="20"/>
      <c r="H4" s="21"/>
      <c r="I4" s="19">
        <f t="shared" ref="I4:L4" si="0">I5+I12+I19+I22+I25+I27+I30+I34+I39+I42+I47+I56+I62+I65+I10</f>
        <v>39647.697634</v>
      </c>
      <c r="J4" s="19">
        <f t="shared" si="0"/>
        <v>6750.377131</v>
      </c>
      <c r="K4" s="57"/>
      <c r="L4" s="19">
        <f t="shared" si="0"/>
        <v>15349.915474</v>
      </c>
      <c r="M4" s="57"/>
      <c r="N4" s="19">
        <f>N5+N12+N19+N22+N25+N27+N30+N34+N39+N42+N47+N56+N62+N65+N10</f>
        <v>17547.405029</v>
      </c>
      <c r="O4" s="57"/>
      <c r="P4" s="1">
        <f t="shared" ref="P4:P9" si="1">I4-J4-L4-N4</f>
        <v>0</v>
      </c>
      <c r="Q4" s="63">
        <f t="shared" ref="Q4:Q67" si="2">I4-J4-L4-N4</f>
        <v>0</v>
      </c>
      <c r="R4" s="2">
        <f>I4-'按险种列示(元）'!I4/10000</f>
        <v>-5547.634207</v>
      </c>
      <c r="S4" s="2">
        <f>J4-'按险种列示(元）'!J4/10000</f>
        <v>-1643.386845</v>
      </c>
      <c r="T4" s="2">
        <f>L4-'按险种列示(元）'!L4/10000</f>
        <v>-2988.187259</v>
      </c>
      <c r="U4" s="2">
        <f>N4-'按险种列示(元）'!N4/10000</f>
        <v>-916.060102999996</v>
      </c>
    </row>
    <row r="5" s="2" customFormat="1" ht="28" customHeight="1" spans="1:21">
      <c r="A5" s="17" t="s">
        <v>16</v>
      </c>
      <c r="B5" s="18"/>
      <c r="C5" s="12"/>
      <c r="D5" s="18" t="s">
        <v>17</v>
      </c>
      <c r="E5" s="22">
        <f>SUM(E6:E6)</f>
        <v>0</v>
      </c>
      <c r="F5" s="23">
        <f>F6+F7+F8+F9</f>
        <v>21347.633241</v>
      </c>
      <c r="G5" s="20"/>
      <c r="H5" s="21"/>
      <c r="I5" s="19">
        <f>I6+I7+I8+I9</f>
        <v>9719.183383</v>
      </c>
      <c r="J5" s="19">
        <f>J6+J7+J8+J9</f>
        <v>971.918339</v>
      </c>
      <c r="K5" s="57"/>
      <c r="L5" s="19">
        <f>L6+L7+L8+L9</f>
        <v>4070.1348</v>
      </c>
      <c r="M5" s="57"/>
      <c r="N5" s="19">
        <f>N6+N7+N8+N9</f>
        <v>4677.130244</v>
      </c>
      <c r="O5" s="57"/>
      <c r="P5" s="1">
        <f t="shared" si="1"/>
        <v>0</v>
      </c>
      <c r="Q5" s="63">
        <f t="shared" si="2"/>
        <v>0</v>
      </c>
      <c r="R5" s="2">
        <f>I5-'按险种列示(元）'!I5/10000</f>
        <v>5009.986985</v>
      </c>
      <c r="S5" s="2">
        <f>J5-'按险种列示(元）'!J5/10000</f>
        <v>500.998704</v>
      </c>
      <c r="T5" s="2">
        <f>L5-'按险种列示(元）'!L5/10000</f>
        <v>2169.34507</v>
      </c>
      <c r="U5" s="2">
        <f>N5-'按险种列示(元）'!N5/10000</f>
        <v>2339.643211</v>
      </c>
    </row>
    <row r="6" s="1" customFormat="1" ht="28" customHeight="1" spans="1:21">
      <c r="A6" s="12" t="s">
        <v>16</v>
      </c>
      <c r="B6" s="15" t="s">
        <v>18</v>
      </c>
      <c r="C6" s="12" t="s">
        <v>24</v>
      </c>
      <c r="D6" s="15" t="s">
        <v>18</v>
      </c>
      <c r="E6" s="13"/>
      <c r="F6" s="24">
        <v>21342.8767</v>
      </c>
      <c r="G6" s="25" t="s">
        <v>8446</v>
      </c>
      <c r="H6" s="26" t="s">
        <v>8447</v>
      </c>
      <c r="I6" s="24">
        <v>635.623629</v>
      </c>
      <c r="J6" s="24">
        <v>63.562369</v>
      </c>
      <c r="K6" s="58">
        <v>0.1</v>
      </c>
      <c r="L6" s="24">
        <v>317.811815</v>
      </c>
      <c r="M6" s="58">
        <v>0.5</v>
      </c>
      <c r="N6" s="24">
        <v>254.249445</v>
      </c>
      <c r="O6" s="58">
        <v>0.4</v>
      </c>
      <c r="P6" s="1">
        <f t="shared" si="1"/>
        <v>0</v>
      </c>
      <c r="Q6" s="64">
        <f t="shared" si="2"/>
        <v>0</v>
      </c>
      <c r="R6" s="1">
        <f>I6-'按险种列示(元）'!I6/10000</f>
        <v>530.462126</v>
      </c>
      <c r="S6" s="1">
        <f>J6-'按险种列示(元）'!J6/10000</f>
        <v>53.046221</v>
      </c>
      <c r="T6" s="1">
        <f>L6-'按险种列示(元）'!L6/10000</f>
        <v>265.23106</v>
      </c>
      <c r="U6" s="1">
        <f>N6-'按险种列示(元）'!N6/10000</f>
        <v>212.184845</v>
      </c>
    </row>
    <row r="7" s="1" customFormat="1" ht="28" customHeight="1" spans="1:21">
      <c r="A7" s="12" t="s">
        <v>16</v>
      </c>
      <c r="B7" s="15" t="s">
        <v>19</v>
      </c>
      <c r="C7" s="12" t="s">
        <v>24</v>
      </c>
      <c r="D7" s="15" t="s">
        <v>19</v>
      </c>
      <c r="E7" s="27"/>
      <c r="F7" s="24">
        <f>6836.82/10000</f>
        <v>0.683682</v>
      </c>
      <c r="G7" s="25" t="s">
        <v>8448</v>
      </c>
      <c r="H7" s="26" t="s">
        <v>8449</v>
      </c>
      <c r="I7" s="24">
        <v>481.4138</v>
      </c>
      <c r="J7" s="24">
        <v>48.14138</v>
      </c>
      <c r="K7" s="58">
        <v>0.1</v>
      </c>
      <c r="L7" s="24">
        <v>255.26162</v>
      </c>
      <c r="M7" s="58" t="s">
        <v>8450</v>
      </c>
      <c r="N7" s="24">
        <v>178.0108</v>
      </c>
      <c r="O7" s="58" t="s">
        <v>8451</v>
      </c>
      <c r="P7" s="1">
        <f t="shared" si="1"/>
        <v>0</v>
      </c>
      <c r="Q7" s="64">
        <f t="shared" si="2"/>
        <v>0</v>
      </c>
      <c r="R7" s="1">
        <f>I7-'按险种列示(元）'!I16/10000</f>
        <v>415.4636</v>
      </c>
      <c r="S7" s="1">
        <f>J7-'按险种列示(元）'!J16/10000</f>
        <v>41.54636</v>
      </c>
      <c r="T7" s="1">
        <f>L7-'按险种列示(元）'!L16/10000</f>
        <v>222.28652</v>
      </c>
      <c r="U7" s="1">
        <f>N7-'按险种列示(元）'!N16/10000</f>
        <v>151.63072</v>
      </c>
    </row>
    <row r="8" s="1" customFormat="1" ht="28" customHeight="1" spans="1:21">
      <c r="A8" s="12" t="s">
        <v>16</v>
      </c>
      <c r="B8" s="15" t="s">
        <v>20</v>
      </c>
      <c r="C8" s="12" t="s">
        <v>24</v>
      </c>
      <c r="D8" s="15" t="s">
        <v>20</v>
      </c>
      <c r="E8" s="27"/>
      <c r="F8" s="28">
        <v>2.513579</v>
      </c>
      <c r="G8" s="29" t="s">
        <v>8411</v>
      </c>
      <c r="H8" s="30" t="s">
        <v>8452</v>
      </c>
      <c r="I8" s="28">
        <v>6802.602954</v>
      </c>
      <c r="J8" s="28">
        <v>680.26029</v>
      </c>
      <c r="K8" s="58">
        <v>0.1</v>
      </c>
      <c r="L8" s="28">
        <v>2777.244165</v>
      </c>
      <c r="M8" s="58" t="s">
        <v>8453</v>
      </c>
      <c r="N8" s="28">
        <v>3345.098499</v>
      </c>
      <c r="O8" s="58" t="s">
        <v>8454</v>
      </c>
      <c r="P8" s="1">
        <f t="shared" si="1"/>
        <v>0</v>
      </c>
      <c r="Q8" s="64">
        <f t="shared" si="2"/>
        <v>0</v>
      </c>
      <c r="R8" s="1">
        <f>I8-'按险种列示(元）'!I19/10000</f>
        <v>2264.518259</v>
      </c>
      <c r="S8" s="1">
        <f>J8-'按险种列示(元）'!J19/10000</f>
        <v>226.451823</v>
      </c>
      <c r="T8" s="1">
        <f>L8-'按险种列示(元）'!L19/10000</f>
        <v>962.01029</v>
      </c>
      <c r="U8" s="1">
        <f>N8-'按险种列示(元）'!N19/10000</f>
        <v>1076.056146</v>
      </c>
    </row>
    <row r="9" s="1" customFormat="1" ht="28" customHeight="1" spans="1:21">
      <c r="A9" s="12" t="s">
        <v>16</v>
      </c>
      <c r="B9" s="15" t="s">
        <v>21</v>
      </c>
      <c r="C9" s="12" t="s">
        <v>24</v>
      </c>
      <c r="D9" s="15" t="s">
        <v>21</v>
      </c>
      <c r="E9" s="27"/>
      <c r="F9" s="24">
        <v>1.55928</v>
      </c>
      <c r="G9" s="25" t="s">
        <v>8455</v>
      </c>
      <c r="H9" s="26" t="s">
        <v>8456</v>
      </c>
      <c r="I9" s="24">
        <v>1799.543</v>
      </c>
      <c r="J9" s="24">
        <v>179.9543</v>
      </c>
      <c r="K9" s="58">
        <v>0.1</v>
      </c>
      <c r="L9" s="24">
        <v>719.8172</v>
      </c>
      <c r="M9" s="58">
        <v>0.4</v>
      </c>
      <c r="N9" s="24">
        <v>899.7715</v>
      </c>
      <c r="O9" s="58">
        <v>0.5</v>
      </c>
      <c r="P9" s="1">
        <f t="shared" si="1"/>
        <v>0</v>
      </c>
      <c r="Q9" s="64">
        <f t="shared" si="2"/>
        <v>0</v>
      </c>
      <c r="R9" s="1" t="e">
        <f>I9-'按险种列示(元）'!#REF!/10000</f>
        <v>#REF!</v>
      </c>
      <c r="S9" s="1" t="e">
        <f>J9-'按险种列示(元）'!#REF!/10000</f>
        <v>#REF!</v>
      </c>
      <c r="T9" s="1" t="e">
        <f>L9-'按险种列示(元）'!#REF!/10000</f>
        <v>#REF!</v>
      </c>
      <c r="U9" s="1" t="e">
        <f>N9-'按险种列示(元）'!#REF!/10000</f>
        <v>#REF!</v>
      </c>
    </row>
    <row r="10" s="3" customFormat="1" ht="28" customHeight="1" spans="1:22">
      <c r="A10" s="17" t="s">
        <v>22</v>
      </c>
      <c r="B10" s="31"/>
      <c r="C10" s="32"/>
      <c r="D10" s="31" t="s">
        <v>17</v>
      </c>
      <c r="E10" s="22">
        <f>SUM(E11:E11)</f>
        <v>0</v>
      </c>
      <c r="F10" s="22">
        <f>SUM(F11:F11)</f>
        <v>30.903232</v>
      </c>
      <c r="G10" s="33"/>
      <c r="H10" s="33"/>
      <c r="I10" s="22">
        <f>SUM(I11:I11)</f>
        <v>741.677576</v>
      </c>
      <c r="J10" s="22">
        <f>SUM(J11:J11)</f>
        <v>74.167758</v>
      </c>
      <c r="K10" s="59"/>
      <c r="L10" s="22">
        <f>SUM(L11:L11)</f>
        <v>370.838788</v>
      </c>
      <c r="M10" s="59"/>
      <c r="N10" s="22">
        <f>SUM(N11:N11)</f>
        <v>296.67103</v>
      </c>
      <c r="O10" s="59"/>
      <c r="P10" s="4"/>
      <c r="Q10" s="63">
        <f t="shared" si="2"/>
        <v>0</v>
      </c>
      <c r="R10" s="2">
        <f>I10-'按险种列示(元）'!I54/10000</f>
        <v>-5628.162526</v>
      </c>
      <c r="S10" s="2">
        <f>J10-'按险种列示(元）'!J54/10000</f>
        <v>-562.816253</v>
      </c>
      <c r="T10" s="2">
        <f>L10-'按险种列示(元）'!L54/10000</f>
        <v>-3297.487578</v>
      </c>
      <c r="U10" s="2">
        <f>N10-'按险种列示(元）'!N54/10000</f>
        <v>-1767.858695</v>
      </c>
      <c r="V10" s="3">
        <v>33497.272601</v>
      </c>
    </row>
    <row r="11" s="4" customFormat="1" ht="43.5" customHeight="1" spans="1:21">
      <c r="A11" s="12" t="s">
        <v>22</v>
      </c>
      <c r="B11" s="13" t="s">
        <v>23</v>
      </c>
      <c r="C11" s="12" t="s">
        <v>24</v>
      </c>
      <c r="D11" s="13" t="s">
        <v>2277</v>
      </c>
      <c r="E11" s="34" t="s">
        <v>26</v>
      </c>
      <c r="F11" s="35">
        <f>309032.32/10000</f>
        <v>30.903232</v>
      </c>
      <c r="G11" s="36">
        <v>0.08</v>
      </c>
      <c r="H11" s="37">
        <v>24</v>
      </c>
      <c r="I11" s="14">
        <v>741.677576</v>
      </c>
      <c r="J11" s="14">
        <v>74.167758</v>
      </c>
      <c r="K11" s="60">
        <v>0.1</v>
      </c>
      <c r="L11" s="14">
        <v>370.838788</v>
      </c>
      <c r="M11" s="60">
        <v>0.5</v>
      </c>
      <c r="N11" s="14">
        <v>296.67103</v>
      </c>
      <c r="O11" s="60">
        <v>0.4</v>
      </c>
      <c r="Q11" s="63">
        <f t="shared" si="2"/>
        <v>0</v>
      </c>
      <c r="R11" s="2">
        <f>I11-'按险种列示(元）'!I56/10000</f>
        <v>-794.099376</v>
      </c>
      <c r="S11" s="2">
        <f>J11-'按险种列示(元）'!J56/10000</f>
        <v>-79.409938</v>
      </c>
      <c r="T11" s="2">
        <f>L11-'按险种列示(元）'!L56/10000</f>
        <v>-397.049688</v>
      </c>
      <c r="U11" s="2">
        <f>N11-'按险种列示(元）'!N56/10000</f>
        <v>-317.63975</v>
      </c>
    </row>
    <row r="12" s="2" customFormat="1" ht="28" customHeight="1" spans="1:22">
      <c r="A12" s="18" t="s">
        <v>27</v>
      </c>
      <c r="B12" s="18"/>
      <c r="C12" s="17"/>
      <c r="D12" s="18" t="s">
        <v>17</v>
      </c>
      <c r="E12" s="22">
        <f>SUM(E13:E18)</f>
        <v>430.24678</v>
      </c>
      <c r="F12" s="22">
        <f>SUM(F13:F18)</f>
        <v>356.088595</v>
      </c>
      <c r="G12" s="38"/>
      <c r="H12" s="18"/>
      <c r="I12" s="22">
        <f>SUM(I13:I18)</f>
        <v>10570.451903</v>
      </c>
      <c r="J12" s="22">
        <f>SUM(J13:J18)</f>
        <v>1057.045144</v>
      </c>
      <c r="K12" s="61"/>
      <c r="L12" s="22">
        <f>SUM(L13:L18)</f>
        <v>5327.539784</v>
      </c>
      <c r="M12" s="61"/>
      <c r="N12" s="22">
        <f>SUM(N13:N18)</f>
        <v>4185.866975</v>
      </c>
      <c r="O12" s="61"/>
      <c r="P12" s="1">
        <f t="shared" ref="P12:P69" si="3">I12-J12-L12-N12</f>
        <v>0</v>
      </c>
      <c r="Q12" s="63">
        <f t="shared" si="2"/>
        <v>0</v>
      </c>
      <c r="R12" s="2">
        <f>I12-'按险种列示(元）'!I61/10000</f>
        <v>-489.743414999999</v>
      </c>
      <c r="S12" s="2">
        <f>J12-'按险种列示(元）'!J61/10000</f>
        <v>-48.9743369999999</v>
      </c>
      <c r="T12" s="2">
        <f>L12-'按险种列示(元）'!L61/10000</f>
        <v>-195.897368999998</v>
      </c>
      <c r="U12" s="2">
        <f>N12-'按险种列示(元）'!N61/10000</f>
        <v>-244.871709</v>
      </c>
      <c r="V12" s="2">
        <v>334972732.01</v>
      </c>
    </row>
    <row r="13" s="1" customFormat="1" ht="28" customHeight="1" spans="1:21">
      <c r="A13" s="13" t="s">
        <v>27</v>
      </c>
      <c r="B13" s="13" t="s">
        <v>28</v>
      </c>
      <c r="C13" s="12" t="s">
        <v>24</v>
      </c>
      <c r="D13" s="13" t="s">
        <v>28</v>
      </c>
      <c r="E13" s="13">
        <v>394.708</v>
      </c>
      <c r="F13" s="39">
        <v>355.078</v>
      </c>
      <c r="G13" s="40" t="s">
        <v>29</v>
      </c>
      <c r="H13" s="13" t="s">
        <v>30</v>
      </c>
      <c r="I13" s="14">
        <v>2876.666436</v>
      </c>
      <c r="J13" s="14">
        <v>287.666643</v>
      </c>
      <c r="K13" s="56">
        <v>0.0999999997914253</v>
      </c>
      <c r="L13" s="14">
        <v>1869.833184</v>
      </c>
      <c r="M13" s="56">
        <v>0.650000000208575</v>
      </c>
      <c r="N13" s="14">
        <v>719.166609</v>
      </c>
      <c r="O13" s="56">
        <v>0.25</v>
      </c>
      <c r="P13" s="1">
        <f t="shared" si="3"/>
        <v>0</v>
      </c>
      <c r="Q13" s="64">
        <f t="shared" si="2"/>
        <v>0</v>
      </c>
      <c r="R13" s="1">
        <f>I13-'按险种列示(元）'!I62/10000</f>
        <v>0</v>
      </c>
      <c r="S13" s="1">
        <f>J13-'按险种列示(元）'!J62/10000</f>
        <v>0</v>
      </c>
      <c r="T13" s="1">
        <f>L13-'按险种列示(元）'!L62/10000</f>
        <v>0</v>
      </c>
      <c r="U13" s="1">
        <f>N13-'按险种列示(元）'!N62/10000</f>
        <v>0</v>
      </c>
    </row>
    <row r="14" s="1" customFormat="1" ht="28" customHeight="1" spans="1:21">
      <c r="A14" s="13" t="s">
        <v>27</v>
      </c>
      <c r="B14" s="13" t="s">
        <v>31</v>
      </c>
      <c r="C14" s="12" t="s">
        <v>24</v>
      </c>
      <c r="D14" s="13" t="s">
        <v>31</v>
      </c>
      <c r="E14" s="13">
        <v>30.540037</v>
      </c>
      <c r="F14" s="39">
        <v>0.552157</v>
      </c>
      <c r="G14" s="40" t="s">
        <v>32</v>
      </c>
      <c r="H14" s="13" t="s">
        <v>33</v>
      </c>
      <c r="I14" s="14">
        <v>5059.418317</v>
      </c>
      <c r="J14" s="14">
        <v>505.94179</v>
      </c>
      <c r="K14" s="56">
        <v>0.0999999917579458</v>
      </c>
      <c r="L14" s="14">
        <v>2276.738282</v>
      </c>
      <c r="M14" s="56">
        <v>0.450000007777574</v>
      </c>
      <c r="N14" s="14">
        <v>2276.738245</v>
      </c>
      <c r="O14" s="56">
        <v>0.45000000046448</v>
      </c>
      <c r="P14" s="1">
        <f t="shared" si="3"/>
        <v>0</v>
      </c>
      <c r="Q14" s="64">
        <f t="shared" si="2"/>
        <v>0</v>
      </c>
      <c r="R14" s="1">
        <f>I14-'按险种列示(元）'!I63/10000</f>
        <v>0</v>
      </c>
      <c r="S14" s="1">
        <f>J14-'按险种列示(元）'!J63/10000</f>
        <v>0</v>
      </c>
      <c r="T14" s="1">
        <f>L14-'按险种列示(元）'!L63/10000</f>
        <v>0</v>
      </c>
      <c r="U14" s="1">
        <f>N14-'按险种列示(元）'!N63/10000</f>
        <v>0</v>
      </c>
    </row>
    <row r="15" s="1" customFormat="1" ht="28" customHeight="1" spans="1:21">
      <c r="A15" s="13" t="s">
        <v>27</v>
      </c>
      <c r="B15" s="13" t="s">
        <v>34</v>
      </c>
      <c r="C15" s="12" t="s">
        <v>24</v>
      </c>
      <c r="D15" s="13" t="s">
        <v>34</v>
      </c>
      <c r="E15" s="13">
        <v>0.4245</v>
      </c>
      <c r="F15" s="39">
        <v>0.03</v>
      </c>
      <c r="G15" s="40">
        <v>0.08</v>
      </c>
      <c r="H15" s="13">
        <v>320</v>
      </c>
      <c r="I15" s="14">
        <v>9.6</v>
      </c>
      <c r="J15" s="14">
        <v>0.96</v>
      </c>
      <c r="K15" s="56">
        <v>0.1</v>
      </c>
      <c r="L15" s="14">
        <v>4.8</v>
      </c>
      <c r="M15" s="56">
        <v>0.5</v>
      </c>
      <c r="N15" s="14">
        <v>3.84</v>
      </c>
      <c r="O15" s="56">
        <v>0.4</v>
      </c>
      <c r="P15" s="1">
        <f t="shared" si="3"/>
        <v>0</v>
      </c>
      <c r="Q15" s="64">
        <f t="shared" si="2"/>
        <v>0</v>
      </c>
      <c r="R15" s="1">
        <f>I15-'按险种列示(元）'!I64/10000</f>
        <v>0</v>
      </c>
      <c r="S15" s="1">
        <f>J15-'按险种列示(元）'!J64/10000</f>
        <v>0</v>
      </c>
      <c r="T15" s="1">
        <f>L15-'按险种列示(元）'!L64/10000</f>
        <v>0</v>
      </c>
      <c r="U15" s="1">
        <f>N15-'按险种列示(元）'!N64/10000</f>
        <v>0</v>
      </c>
    </row>
    <row r="16" s="1" customFormat="1" ht="28" customHeight="1" spans="1:21">
      <c r="A16" s="13" t="s">
        <v>27</v>
      </c>
      <c r="B16" s="13" t="s">
        <v>35</v>
      </c>
      <c r="C16" s="12" t="s">
        <v>24</v>
      </c>
      <c r="D16" s="13" t="s">
        <v>35</v>
      </c>
      <c r="E16" s="13">
        <v>2.371293</v>
      </c>
      <c r="F16" s="39">
        <v>0.322498</v>
      </c>
      <c r="G16" s="40">
        <v>0.1</v>
      </c>
      <c r="H16" s="13" t="s">
        <v>36</v>
      </c>
      <c r="I16" s="14">
        <v>2525.2291</v>
      </c>
      <c r="J16" s="14">
        <v>252.52291</v>
      </c>
      <c r="K16" s="56">
        <v>0.1</v>
      </c>
      <c r="L16" s="14">
        <v>1136.353095</v>
      </c>
      <c r="M16" s="56">
        <v>0.45</v>
      </c>
      <c r="N16" s="14">
        <v>1136.353095</v>
      </c>
      <c r="O16" s="56">
        <v>0.45</v>
      </c>
      <c r="P16" s="1">
        <f t="shared" si="3"/>
        <v>0</v>
      </c>
      <c r="Q16" s="64">
        <f t="shared" si="2"/>
        <v>0</v>
      </c>
      <c r="R16" s="1">
        <f>I16-'按险种列示(元）'!I65/10000</f>
        <v>0</v>
      </c>
      <c r="S16" s="1">
        <f>J16-'按险种列示(元）'!J65/10000</f>
        <v>0</v>
      </c>
      <c r="T16" s="1">
        <f>L16-'按险种列示(元）'!L65/10000</f>
        <v>0</v>
      </c>
      <c r="U16" s="1">
        <f>N16-'按险种列示(元）'!N65/10000</f>
        <v>0</v>
      </c>
    </row>
    <row r="17" s="1" customFormat="1" ht="28" customHeight="1" spans="1:21">
      <c r="A17" s="13" t="s">
        <v>27</v>
      </c>
      <c r="B17" s="13" t="s">
        <v>37</v>
      </c>
      <c r="C17" s="12" t="s">
        <v>24</v>
      </c>
      <c r="D17" s="13" t="s">
        <v>37</v>
      </c>
      <c r="E17" s="13">
        <v>2.2</v>
      </c>
      <c r="F17" s="39">
        <v>0.10299</v>
      </c>
      <c r="G17" s="40">
        <v>0.045</v>
      </c>
      <c r="H17" s="13">
        <v>945</v>
      </c>
      <c r="I17" s="14">
        <v>97.32555</v>
      </c>
      <c r="J17" s="14">
        <v>9.732551</v>
      </c>
      <c r="K17" s="56">
        <v>0.0999999855212922</v>
      </c>
      <c r="L17" s="14">
        <v>38.930223</v>
      </c>
      <c r="M17" s="56">
        <v>0.400000010220264</v>
      </c>
      <c r="N17" s="14">
        <v>48.662776</v>
      </c>
      <c r="O17" s="56">
        <v>0.500000004258443</v>
      </c>
      <c r="P17" s="1">
        <f t="shared" si="3"/>
        <v>0</v>
      </c>
      <c r="Q17" s="64">
        <f t="shared" si="2"/>
        <v>0</v>
      </c>
      <c r="R17" s="1">
        <f>I17-'按险种列示(元）'!I66/10000</f>
        <v>-489.743415</v>
      </c>
      <c r="S17" s="1">
        <f>J17-'按险种列示(元）'!J66/10000</f>
        <v>-48.974337</v>
      </c>
      <c r="T17" s="1">
        <f>L17-'按险种列示(元）'!L66/10000</f>
        <v>-195.897369</v>
      </c>
      <c r="U17" s="1">
        <f>N17-'按险种列示(元）'!N66/10000</f>
        <v>-244.871709</v>
      </c>
    </row>
    <row r="18" s="1" customFormat="1" ht="28" customHeight="1" spans="1:21">
      <c r="A18" s="13" t="s">
        <v>27</v>
      </c>
      <c r="B18" s="13" t="s">
        <v>38</v>
      </c>
      <c r="C18" s="12" t="s">
        <v>24</v>
      </c>
      <c r="D18" s="13" t="s">
        <v>38</v>
      </c>
      <c r="E18" s="13">
        <v>0.00295</v>
      </c>
      <c r="F18" s="39">
        <v>0.00295</v>
      </c>
      <c r="G18" s="40">
        <v>0.03</v>
      </c>
      <c r="H18" s="13">
        <v>750</v>
      </c>
      <c r="I18" s="14">
        <v>2.2125</v>
      </c>
      <c r="J18" s="14">
        <v>0.22125</v>
      </c>
      <c r="K18" s="56">
        <v>0.1</v>
      </c>
      <c r="L18" s="14">
        <v>0.885</v>
      </c>
      <c r="M18" s="56">
        <v>0.4</v>
      </c>
      <c r="N18" s="14">
        <v>1.10625</v>
      </c>
      <c r="O18" s="56">
        <v>0.5</v>
      </c>
      <c r="P18" s="1">
        <f t="shared" si="3"/>
        <v>0</v>
      </c>
      <c r="Q18" s="64">
        <f t="shared" si="2"/>
        <v>0</v>
      </c>
      <c r="R18" s="1">
        <f>I18-'按险种列示(元）'!I67/10000</f>
        <v>0</v>
      </c>
      <c r="S18" s="1">
        <f>J18-'按险种列示(元）'!J67/10000</f>
        <v>0</v>
      </c>
      <c r="T18" s="1">
        <f>L18-'按险种列示(元）'!L67/10000</f>
        <v>0</v>
      </c>
      <c r="U18" s="1">
        <f>N18-'按险种列示(元）'!N67/10000</f>
        <v>0</v>
      </c>
    </row>
    <row r="19" s="2" customFormat="1" ht="28" customHeight="1" spans="1:22">
      <c r="A19" s="17" t="s">
        <v>39</v>
      </c>
      <c r="B19" s="18"/>
      <c r="C19" s="17"/>
      <c r="D19" s="18" t="s">
        <v>17</v>
      </c>
      <c r="E19" s="22">
        <f>SUM(E20:E21)</f>
        <v>0</v>
      </c>
      <c r="F19" s="22">
        <f>SUM(F20:F21)</f>
        <v>1.186663</v>
      </c>
      <c r="G19" s="18"/>
      <c r="H19" s="18"/>
      <c r="I19" s="22">
        <f>SUM(I20:I21)</f>
        <v>223.7455</v>
      </c>
      <c r="J19" s="22">
        <f>SUM(J20:J21)</f>
        <v>78.310925</v>
      </c>
      <c r="K19" s="61"/>
      <c r="L19" s="22">
        <f>SUM(L20:L21)</f>
        <v>67.12365</v>
      </c>
      <c r="M19" s="61"/>
      <c r="N19" s="22">
        <f>SUM(N20:N21)</f>
        <v>78.310925</v>
      </c>
      <c r="O19" s="61"/>
      <c r="P19" s="1">
        <f t="shared" si="3"/>
        <v>0</v>
      </c>
      <c r="Q19" s="63">
        <f t="shared" si="2"/>
        <v>0</v>
      </c>
      <c r="R19" s="2">
        <f>I19-'按险种列示(元）'!I68/10000</f>
        <v>0</v>
      </c>
      <c r="S19" s="2">
        <f>J19-'按险种列示(元）'!J68/10000</f>
        <v>0</v>
      </c>
      <c r="T19" s="2">
        <f>L19-'按险种列示(元）'!L68/10000</f>
        <v>0</v>
      </c>
      <c r="U19" s="2">
        <f>N19-'按险种列示(元）'!N68/10000</f>
        <v>0</v>
      </c>
      <c r="V19" s="2">
        <f>V10-V12/10000</f>
        <v>-0.00059999999939464</v>
      </c>
    </row>
    <row r="20" s="1" customFormat="1" ht="28" customHeight="1" spans="1:21">
      <c r="A20" s="12" t="s">
        <v>39</v>
      </c>
      <c r="B20" s="13" t="s">
        <v>40</v>
      </c>
      <c r="C20" s="12" t="s">
        <v>24</v>
      </c>
      <c r="D20" s="13" t="s">
        <v>40</v>
      </c>
      <c r="E20" s="13"/>
      <c r="F20" s="14">
        <v>1.05596</v>
      </c>
      <c r="G20" s="41">
        <v>0.05</v>
      </c>
      <c r="H20" s="13">
        <v>150</v>
      </c>
      <c r="I20" s="14">
        <v>158.394</v>
      </c>
      <c r="J20" s="14">
        <v>55.4379</v>
      </c>
      <c r="K20" s="56">
        <v>0.35</v>
      </c>
      <c r="L20" s="14">
        <v>47.5182</v>
      </c>
      <c r="M20" s="56">
        <v>0.3</v>
      </c>
      <c r="N20" s="14">
        <v>55.4379</v>
      </c>
      <c r="O20" s="56">
        <v>0.35</v>
      </c>
      <c r="P20" s="1">
        <f t="shared" si="3"/>
        <v>0</v>
      </c>
      <c r="Q20" s="64">
        <f t="shared" si="2"/>
        <v>0</v>
      </c>
      <c r="R20" s="1">
        <f>I20-'按险种列示(元）'!I69/10000</f>
        <v>0</v>
      </c>
      <c r="S20" s="1">
        <f>J20-'按险种列示(元）'!J69/10000</f>
        <v>0</v>
      </c>
      <c r="T20" s="1">
        <f>L20-'按险种列示(元）'!L69/10000</f>
        <v>0</v>
      </c>
      <c r="U20" s="1">
        <f>N20-'按险种列示(元）'!N69/10000</f>
        <v>0</v>
      </c>
    </row>
    <row r="21" s="1" customFormat="1" ht="28" customHeight="1" spans="1:21">
      <c r="A21" s="12" t="s">
        <v>39</v>
      </c>
      <c r="B21" s="13" t="s">
        <v>41</v>
      </c>
      <c r="C21" s="12" t="s">
        <v>24</v>
      </c>
      <c r="D21" s="13" t="s">
        <v>41</v>
      </c>
      <c r="E21" s="13"/>
      <c r="F21" s="39">
        <v>0.130703</v>
      </c>
      <c r="G21" s="41">
        <v>0.05</v>
      </c>
      <c r="H21" s="13">
        <v>500</v>
      </c>
      <c r="I21" s="14">
        <v>65.3515</v>
      </c>
      <c r="J21" s="14">
        <v>22.873025</v>
      </c>
      <c r="K21" s="56">
        <v>0.35</v>
      </c>
      <c r="L21" s="14">
        <v>19.60545</v>
      </c>
      <c r="M21" s="56">
        <v>0.3</v>
      </c>
      <c r="N21" s="14">
        <v>22.873025</v>
      </c>
      <c r="O21" s="56">
        <v>0.35</v>
      </c>
      <c r="P21" s="1">
        <f t="shared" si="3"/>
        <v>0</v>
      </c>
      <c r="Q21" s="64">
        <f t="shared" si="2"/>
        <v>0</v>
      </c>
      <c r="R21" s="1">
        <f>I21-'按险种列示(元）'!I70/10000</f>
        <v>0</v>
      </c>
      <c r="S21" s="1">
        <f>J21-'按险种列示(元）'!J70/10000</f>
        <v>0</v>
      </c>
      <c r="T21" s="1">
        <f>L21-'按险种列示(元）'!L70/10000</f>
        <v>0</v>
      </c>
      <c r="U21" s="1">
        <f>N21-'按险种列示(元）'!N70/10000</f>
        <v>0</v>
      </c>
    </row>
    <row r="22" s="2" customFormat="1" ht="28" customHeight="1" spans="1:21">
      <c r="A22" s="17" t="s">
        <v>42</v>
      </c>
      <c r="B22" s="18"/>
      <c r="C22" s="17"/>
      <c r="D22" s="18" t="s">
        <v>17</v>
      </c>
      <c r="E22" s="42">
        <f>SUM(E23:E24)</f>
        <v>6</v>
      </c>
      <c r="F22" s="42">
        <f>SUM(F23:F24)</f>
        <v>12.3188</v>
      </c>
      <c r="G22" s="18"/>
      <c r="H22" s="18"/>
      <c r="I22" s="42">
        <f>SUM(I23:I24)</f>
        <v>1534.512</v>
      </c>
      <c r="J22" s="42">
        <f>SUM(J23:J24)</f>
        <v>537.0792</v>
      </c>
      <c r="K22" s="61"/>
      <c r="L22" s="42">
        <f>SUM(L23:L24)</f>
        <v>0</v>
      </c>
      <c r="M22" s="61"/>
      <c r="N22" s="42">
        <f>SUM(N23:N24)</f>
        <v>997.4328</v>
      </c>
      <c r="O22" s="61"/>
      <c r="P22" s="1">
        <f t="shared" si="3"/>
        <v>0</v>
      </c>
      <c r="Q22" s="63">
        <f t="shared" si="2"/>
        <v>0</v>
      </c>
      <c r="R22" s="2">
        <f>I22-'按险种列示(元）'!I71/10000</f>
        <v>-50</v>
      </c>
      <c r="S22" s="2">
        <f>J22-'按险种列示(元）'!J71/10000</f>
        <v>-17.5000000000001</v>
      </c>
      <c r="T22" s="2">
        <f>L22-'按险种列示(元）'!L71/10000</f>
        <v>-2.5</v>
      </c>
      <c r="U22" s="2">
        <f>N22-'按险种列示(元）'!N71/10000</f>
        <v>-30</v>
      </c>
    </row>
    <row r="23" s="1" customFormat="1" ht="28" customHeight="1" spans="1:21">
      <c r="A23" s="12" t="s">
        <v>42</v>
      </c>
      <c r="B23" s="13" t="s">
        <v>43</v>
      </c>
      <c r="C23" s="12" t="s">
        <v>24</v>
      </c>
      <c r="D23" s="13" t="s">
        <v>43</v>
      </c>
      <c r="E23" s="13">
        <v>0</v>
      </c>
      <c r="F23" s="39">
        <v>6.3188</v>
      </c>
      <c r="G23" s="13">
        <v>0.08</v>
      </c>
      <c r="H23" s="13">
        <v>240</v>
      </c>
      <c r="I23" s="14">
        <v>1516.512</v>
      </c>
      <c r="J23" s="14">
        <v>530.7792</v>
      </c>
      <c r="K23" s="56">
        <v>0.35</v>
      </c>
      <c r="L23" s="14">
        <v>0</v>
      </c>
      <c r="M23" s="56">
        <v>0</v>
      </c>
      <c r="N23" s="14">
        <v>985.7328</v>
      </c>
      <c r="O23" s="56">
        <v>0.65</v>
      </c>
      <c r="P23" s="1">
        <f t="shared" si="3"/>
        <v>0</v>
      </c>
      <c r="Q23" s="63">
        <f t="shared" si="2"/>
        <v>0</v>
      </c>
      <c r="R23" s="2">
        <f>I23-'按险种列示(元）'!I72/10000</f>
        <v>0</v>
      </c>
      <c r="S23" s="2">
        <f>J23-'按险种列示(元）'!J72/10000</f>
        <v>0</v>
      </c>
      <c r="T23" s="2">
        <f>L23-'按险种列示(元）'!L72/10000</f>
        <v>0</v>
      </c>
      <c r="U23" s="2">
        <f>N23-'按险种列示(元）'!N72/10000</f>
        <v>0</v>
      </c>
    </row>
    <row r="24" s="1" customFormat="1" ht="28" customHeight="1" spans="1:21">
      <c r="A24" s="12" t="s">
        <v>42</v>
      </c>
      <c r="B24" s="13" t="s">
        <v>44</v>
      </c>
      <c r="C24" s="12" t="s">
        <v>24</v>
      </c>
      <c r="D24" s="12" t="s">
        <v>45</v>
      </c>
      <c r="E24" s="13">
        <v>6</v>
      </c>
      <c r="F24" s="35">
        <v>6</v>
      </c>
      <c r="G24" s="12">
        <v>0.06</v>
      </c>
      <c r="H24" s="12">
        <v>3</v>
      </c>
      <c r="I24" s="53">
        <v>18</v>
      </c>
      <c r="J24" s="53">
        <v>6.3</v>
      </c>
      <c r="K24" s="62">
        <v>0.35</v>
      </c>
      <c r="L24" s="53">
        <v>0</v>
      </c>
      <c r="M24" s="62">
        <v>0</v>
      </c>
      <c r="N24" s="53">
        <v>11.7</v>
      </c>
      <c r="O24" s="62">
        <v>0.65</v>
      </c>
      <c r="P24" s="1">
        <f t="shared" si="3"/>
        <v>0</v>
      </c>
      <c r="Q24" s="63">
        <f t="shared" si="2"/>
        <v>0</v>
      </c>
      <c r="R24" s="2">
        <f>I24-'按险种列示(元）'!I73/10000</f>
        <v>0</v>
      </c>
      <c r="S24" s="2">
        <f>J24-'按险种列示(元）'!J73/10000</f>
        <v>0</v>
      </c>
      <c r="T24" s="2">
        <f>L24-'按险种列示(元）'!L73/10000</f>
        <v>0</v>
      </c>
      <c r="U24" s="2">
        <f>N24-'按险种列示(元）'!N73/10000</f>
        <v>0</v>
      </c>
    </row>
    <row r="25" s="5" customFormat="1" ht="28" customHeight="1" spans="1:21">
      <c r="A25" s="17" t="s">
        <v>46</v>
      </c>
      <c r="B25" s="43"/>
      <c r="C25" s="44"/>
      <c r="D25" s="18" t="s">
        <v>17</v>
      </c>
      <c r="E25" s="22">
        <f>SUM(E26)</f>
        <v>2.5883</v>
      </c>
      <c r="F25" s="22">
        <f>SUM(F26)</f>
        <v>2.5883</v>
      </c>
      <c r="G25" s="45">
        <v>0.06</v>
      </c>
      <c r="H25" s="18">
        <v>90</v>
      </c>
      <c r="I25" s="22">
        <f>SUM(I26)</f>
        <v>232.947</v>
      </c>
      <c r="J25" s="22">
        <f>SUM(J26)</f>
        <v>81.53145</v>
      </c>
      <c r="K25" s="61"/>
      <c r="L25" s="22">
        <f>SUM(L26)</f>
        <v>69.8841</v>
      </c>
      <c r="M25" s="61"/>
      <c r="N25" s="22">
        <f>SUM(N26)</f>
        <v>81.53145</v>
      </c>
      <c r="O25" s="61"/>
      <c r="P25" s="1">
        <f t="shared" si="3"/>
        <v>0</v>
      </c>
      <c r="Q25" s="63">
        <f t="shared" si="2"/>
        <v>0</v>
      </c>
      <c r="R25" s="2">
        <f>I25-'按险种列示(元）'!I75/10000</f>
        <v>0</v>
      </c>
      <c r="S25" s="2">
        <f>J25-'按险种列示(元）'!J75/10000</f>
        <v>0</v>
      </c>
      <c r="T25" s="2">
        <f>L25-'按险种列示(元）'!L75/10000</f>
        <v>0</v>
      </c>
      <c r="U25" s="2">
        <f>N25-'按险种列示(元）'!N75/10000</f>
        <v>0</v>
      </c>
    </row>
    <row r="26" ht="28" customHeight="1" spans="1:21">
      <c r="A26" s="12" t="s">
        <v>46</v>
      </c>
      <c r="B26" s="13" t="s">
        <v>47</v>
      </c>
      <c r="C26" s="12" t="s">
        <v>24</v>
      </c>
      <c r="D26" s="13" t="s">
        <v>47</v>
      </c>
      <c r="E26" s="13">
        <f>25883/10000</f>
        <v>2.5883</v>
      </c>
      <c r="F26" s="13">
        <f>25883/10000</f>
        <v>2.5883</v>
      </c>
      <c r="G26" s="41">
        <v>0.06</v>
      </c>
      <c r="H26" s="13">
        <v>90</v>
      </c>
      <c r="I26" s="14">
        <v>232.947</v>
      </c>
      <c r="J26" s="14">
        <v>81.53145</v>
      </c>
      <c r="K26" s="56" t="s">
        <v>48</v>
      </c>
      <c r="L26" s="14">
        <v>69.8841</v>
      </c>
      <c r="M26" s="56">
        <v>0.3</v>
      </c>
      <c r="N26" s="14">
        <v>81.53145</v>
      </c>
      <c r="O26" s="56">
        <v>0.35</v>
      </c>
      <c r="P26" s="1">
        <f t="shared" si="3"/>
        <v>0</v>
      </c>
      <c r="Q26" s="63">
        <f t="shared" si="2"/>
        <v>0</v>
      </c>
      <c r="R26" s="2">
        <f>I26-'按险种列示(元）'!I76/10000</f>
        <v>0</v>
      </c>
      <c r="S26" s="2">
        <f>J26-'按险种列示(元）'!J76/10000</f>
        <v>0</v>
      </c>
      <c r="T26" s="2">
        <f>L26-'按险种列示(元）'!L76/10000</f>
        <v>0</v>
      </c>
      <c r="U26" s="2">
        <f>N26-'按险种列示(元）'!N76/10000</f>
        <v>0</v>
      </c>
    </row>
    <row r="27" s="2" customFormat="1" ht="28" customHeight="1" spans="1:21">
      <c r="A27" s="17" t="s">
        <v>49</v>
      </c>
      <c r="B27" s="18"/>
      <c r="C27" s="17"/>
      <c r="D27" s="18" t="s">
        <v>17</v>
      </c>
      <c r="E27" s="18">
        <f>SUM(E28:E29)</f>
        <v>6.53669</v>
      </c>
      <c r="F27" s="22">
        <f>SUM(F28:F29)</f>
        <v>6.53669</v>
      </c>
      <c r="G27" s="18"/>
      <c r="H27" s="18"/>
      <c r="I27" s="22">
        <f>SUM(I28:I29)</f>
        <v>2969.14896</v>
      </c>
      <c r="J27" s="22">
        <f>SUM(J28:J29)</f>
        <v>296.914896</v>
      </c>
      <c r="K27" s="61"/>
      <c r="L27" s="22">
        <f>SUM(L28:L29)</f>
        <v>1404.818064</v>
      </c>
      <c r="M27" s="61"/>
      <c r="N27" s="22">
        <f>SUM(N28:N29)</f>
        <v>1267.416</v>
      </c>
      <c r="O27" s="61"/>
      <c r="P27" s="1">
        <f t="shared" si="3"/>
        <v>0</v>
      </c>
      <c r="Q27" s="63">
        <f t="shared" si="2"/>
        <v>0</v>
      </c>
      <c r="R27" s="2">
        <f>I27-'按险种列示(元）'!I77/10000</f>
        <v>0</v>
      </c>
      <c r="S27" s="2">
        <f>J27-'按险种列示(元）'!J77/10000</f>
        <v>0</v>
      </c>
      <c r="T27" s="2">
        <f>L27-'按险种列示(元）'!L77/10000</f>
        <v>0</v>
      </c>
      <c r="U27" s="2">
        <f>N27-'按险种列示(元）'!N77/10000</f>
        <v>0</v>
      </c>
    </row>
    <row r="28" s="1" customFormat="1" ht="28" customHeight="1" spans="1:21">
      <c r="A28" s="12" t="s">
        <v>49</v>
      </c>
      <c r="B28" s="13" t="s">
        <v>50</v>
      </c>
      <c r="C28" s="12" t="s">
        <v>24</v>
      </c>
      <c r="D28" s="13" t="s">
        <v>50</v>
      </c>
      <c r="E28" s="12">
        <v>5.428962</v>
      </c>
      <c r="F28" s="35">
        <f>54289.62/10000</f>
        <v>5.428962</v>
      </c>
      <c r="G28" s="15">
        <v>0.08</v>
      </c>
      <c r="H28" s="46">
        <v>400</v>
      </c>
      <c r="I28" s="53">
        <v>2171.5848</v>
      </c>
      <c r="J28" s="53">
        <v>217.15848</v>
      </c>
      <c r="K28" s="56">
        <v>0.1</v>
      </c>
      <c r="L28" s="53">
        <v>1085.7924</v>
      </c>
      <c r="M28" s="56">
        <v>0.5</v>
      </c>
      <c r="N28" s="53">
        <v>868.63392</v>
      </c>
      <c r="O28" s="56">
        <v>0.4</v>
      </c>
      <c r="P28" s="1">
        <f t="shared" si="3"/>
        <v>0</v>
      </c>
      <c r="Q28" s="63">
        <f t="shared" si="2"/>
        <v>0</v>
      </c>
      <c r="R28" s="2">
        <f>I28-'按险种列示(元）'!I78/10000</f>
        <v>0</v>
      </c>
      <c r="S28" s="2">
        <f>J28-'按险种列示(元）'!J78/10000</f>
        <v>0</v>
      </c>
      <c r="T28" s="2">
        <f>L28-'按险种列示(元）'!L78/10000</f>
        <v>0</v>
      </c>
      <c r="U28" s="2">
        <f>N28-'按险种列示(元）'!N78/10000</f>
        <v>0</v>
      </c>
    </row>
    <row r="29" s="1" customFormat="1" ht="28" customHeight="1" spans="1:21">
      <c r="A29" s="12" t="s">
        <v>49</v>
      </c>
      <c r="B29" s="13" t="s">
        <v>51</v>
      </c>
      <c r="C29" s="12" t="s">
        <v>24</v>
      </c>
      <c r="D29" s="13" t="s">
        <v>51</v>
      </c>
      <c r="E29" s="12">
        <v>1.107728</v>
      </c>
      <c r="F29" s="35">
        <v>1.107728</v>
      </c>
      <c r="G29" s="15">
        <v>0.08</v>
      </c>
      <c r="H29" s="46">
        <v>720</v>
      </c>
      <c r="I29" s="53">
        <v>797.56416</v>
      </c>
      <c r="J29" s="53">
        <v>79.756416</v>
      </c>
      <c r="K29" s="56">
        <v>0.1</v>
      </c>
      <c r="L29" s="53">
        <v>319.025664</v>
      </c>
      <c r="M29" s="56">
        <v>0.4</v>
      </c>
      <c r="N29" s="53">
        <v>398.78208</v>
      </c>
      <c r="O29" s="56">
        <v>0.5</v>
      </c>
      <c r="P29" s="1">
        <f t="shared" si="3"/>
        <v>0</v>
      </c>
      <c r="Q29" s="63">
        <f t="shared" si="2"/>
        <v>0</v>
      </c>
      <c r="R29" s="2">
        <f>I29-'按险种列示(元）'!I79/10000</f>
        <v>0</v>
      </c>
      <c r="S29" s="2">
        <f>J29-'按险种列示(元）'!J79/10000</f>
        <v>0</v>
      </c>
      <c r="T29" s="2">
        <f>L29-'按险种列示(元）'!L79/10000</f>
        <v>0</v>
      </c>
      <c r="U29" s="2">
        <f>N29-'按险种列示(元）'!N79/10000</f>
        <v>0</v>
      </c>
    </row>
    <row r="30" s="2" customFormat="1" ht="28" customHeight="1" spans="1:21">
      <c r="A30" s="17" t="s">
        <v>52</v>
      </c>
      <c r="B30" s="18"/>
      <c r="C30" s="17"/>
      <c r="D30" s="18" t="s">
        <v>17</v>
      </c>
      <c r="E30" s="47">
        <f>SUM(E31,E32,E33)</f>
        <v>35.322981</v>
      </c>
      <c r="F30" s="47">
        <f>SUM(F31,F32,F33)</f>
        <v>35.322981</v>
      </c>
      <c r="G30" s="38"/>
      <c r="H30" s="48"/>
      <c r="I30" s="22">
        <f>I31+I32+I33</f>
        <v>4051.287296</v>
      </c>
      <c r="J30" s="22">
        <f>J31+J32+J33</f>
        <v>405.12873</v>
      </c>
      <c r="K30" s="61"/>
      <c r="L30" s="22">
        <f>L31+L32+L33</f>
        <v>2014.788118</v>
      </c>
      <c r="M30" s="61"/>
      <c r="N30" s="22">
        <f>N31+N32+N33</f>
        <v>1631.370448</v>
      </c>
      <c r="O30" s="61"/>
      <c r="P30" s="1">
        <f t="shared" si="3"/>
        <v>0</v>
      </c>
      <c r="Q30" s="63">
        <f t="shared" si="2"/>
        <v>0</v>
      </c>
      <c r="R30" s="2">
        <f>I30-'按险种列示(元）'!I80/10000</f>
        <v>0</v>
      </c>
      <c r="S30" s="2">
        <f>J30-'按险种列示(元）'!J80/10000</f>
        <v>0</v>
      </c>
      <c r="T30" s="2">
        <f>L30-'按险种列示(元）'!L80/10000</f>
        <v>0</v>
      </c>
      <c r="U30" s="2">
        <f>N30-'按险种列示(元）'!N80/10000</f>
        <v>0</v>
      </c>
    </row>
    <row r="31" s="1" customFormat="1" ht="28" customHeight="1" spans="1:21">
      <c r="A31" s="12" t="s">
        <v>52</v>
      </c>
      <c r="B31" s="13"/>
      <c r="C31" s="12"/>
      <c r="D31" s="13" t="s">
        <v>53</v>
      </c>
      <c r="E31" s="49">
        <v>1.06778</v>
      </c>
      <c r="F31" s="14">
        <v>1.06778</v>
      </c>
      <c r="G31" s="40" t="s">
        <v>8457</v>
      </c>
      <c r="H31" s="46" t="s">
        <v>8458</v>
      </c>
      <c r="I31" s="14">
        <v>1334.82479</v>
      </c>
      <c r="J31" s="14">
        <v>133.482479</v>
      </c>
      <c r="K31" s="56">
        <v>0.1</v>
      </c>
      <c r="L31" s="14">
        <v>667.412395</v>
      </c>
      <c r="M31" s="56">
        <v>0.5</v>
      </c>
      <c r="N31" s="14">
        <v>533.929916</v>
      </c>
      <c r="O31" s="56">
        <v>0.4</v>
      </c>
      <c r="P31" s="1">
        <f t="shared" si="3"/>
        <v>0</v>
      </c>
      <c r="Q31" s="64">
        <f t="shared" si="2"/>
        <v>0</v>
      </c>
      <c r="R31" s="1">
        <f>I31-'按险种列示(元）'!I81/10000</f>
        <v>0</v>
      </c>
      <c r="S31" s="1">
        <f>J31-'按险种列示(元）'!J81/10000</f>
        <v>0</v>
      </c>
      <c r="T31" s="1">
        <f>L31-'按险种列示(元）'!L81/10000</f>
        <v>0</v>
      </c>
      <c r="U31" s="1">
        <f>N31-'按险种列示(元）'!N81/10000</f>
        <v>0</v>
      </c>
    </row>
    <row r="32" s="1" customFormat="1" ht="28" customHeight="1" spans="1:21">
      <c r="A32" s="12" t="s">
        <v>52</v>
      </c>
      <c r="B32" s="13"/>
      <c r="C32" s="12"/>
      <c r="D32" s="13" t="s">
        <v>5473</v>
      </c>
      <c r="E32" s="49">
        <v>31.25</v>
      </c>
      <c r="F32" s="14">
        <v>31.25</v>
      </c>
      <c r="G32" s="40" t="s">
        <v>8459</v>
      </c>
      <c r="H32" s="46" t="s">
        <v>8460</v>
      </c>
      <c r="I32" s="14">
        <v>27.138826</v>
      </c>
      <c r="J32" s="14">
        <v>2.713883</v>
      </c>
      <c r="K32" s="56">
        <v>0.1</v>
      </c>
      <c r="L32" s="14">
        <v>2.713883</v>
      </c>
      <c r="M32" s="56">
        <v>0.1</v>
      </c>
      <c r="N32" s="14">
        <v>21.71106</v>
      </c>
      <c r="O32" s="56">
        <v>0.8</v>
      </c>
      <c r="P32" s="1">
        <f t="shared" si="3"/>
        <v>0</v>
      </c>
      <c r="Q32" s="64">
        <f t="shared" si="2"/>
        <v>0</v>
      </c>
      <c r="R32" s="1">
        <f>I32-'按险种列示(元）'!I99/10000</f>
        <v>0</v>
      </c>
      <c r="S32" s="1">
        <f>J32-'按险种列示(元）'!J99/10000</f>
        <v>0</v>
      </c>
      <c r="T32" s="1">
        <f>L32-'按险种列示(元）'!L99/10000</f>
        <v>0</v>
      </c>
      <c r="U32" s="1">
        <f>N32-'按险种列示(元）'!N99/10000</f>
        <v>0</v>
      </c>
    </row>
    <row r="33" s="1" customFormat="1" ht="28" customHeight="1" spans="1:21">
      <c r="A33" s="12" t="s">
        <v>52</v>
      </c>
      <c r="B33" s="13" t="s">
        <v>57</v>
      </c>
      <c r="C33" s="12"/>
      <c r="D33" s="13" t="s">
        <v>8461</v>
      </c>
      <c r="E33" s="13">
        <v>3.005201</v>
      </c>
      <c r="F33" s="39">
        <v>3.005201</v>
      </c>
      <c r="G33" s="13" t="s">
        <v>8462</v>
      </c>
      <c r="H33" s="13" t="s">
        <v>8463</v>
      </c>
      <c r="I33" s="14">
        <v>2689.32368</v>
      </c>
      <c r="J33" s="14">
        <v>268.932368</v>
      </c>
      <c r="K33" s="56">
        <v>0.1</v>
      </c>
      <c r="L33" s="14">
        <v>1344.66184</v>
      </c>
      <c r="M33" s="56">
        <v>0.5</v>
      </c>
      <c r="N33" s="14">
        <v>1075.729472</v>
      </c>
      <c r="O33" s="56">
        <v>0.4</v>
      </c>
      <c r="P33" s="1">
        <f t="shared" si="3"/>
        <v>0</v>
      </c>
      <c r="Q33" s="64">
        <f t="shared" si="2"/>
        <v>0</v>
      </c>
      <c r="R33" s="1">
        <f>I33-'按险种列示(元）'!I103/10000</f>
        <v>0</v>
      </c>
      <c r="S33" s="1">
        <f>J33-'按险种列示(元）'!J103/10000</f>
        <v>0</v>
      </c>
      <c r="T33" s="1">
        <f>L33-'按险种列示(元）'!L103/10000</f>
        <v>0</v>
      </c>
      <c r="U33" s="1">
        <f>N33-'按险种列示(元）'!N103/10000</f>
        <v>0</v>
      </c>
    </row>
    <row r="34" s="2" customFormat="1" ht="28" customHeight="1" spans="1:21">
      <c r="A34" s="17" t="s">
        <v>58</v>
      </c>
      <c r="B34" s="18"/>
      <c r="C34" s="17"/>
      <c r="D34" s="18" t="s">
        <v>17</v>
      </c>
      <c r="E34" s="22">
        <f>SUM(E35:E36)</f>
        <v>0</v>
      </c>
      <c r="F34" s="22">
        <f>SUM(F35:F38)</f>
        <v>2.724474</v>
      </c>
      <c r="G34" s="50"/>
      <c r="H34" s="18"/>
      <c r="I34" s="22">
        <f>SUM(I35:I38)</f>
        <v>386.33025</v>
      </c>
      <c r="J34" s="22">
        <f>SUM(J35:J38)</f>
        <v>29.42047</v>
      </c>
      <c r="K34" s="22"/>
      <c r="L34" s="22">
        <f>SUM(L35:L38)</f>
        <v>3.5786</v>
      </c>
      <c r="M34" s="22"/>
      <c r="N34" s="22">
        <f>SUM(N35:N38)</f>
        <v>353.33118</v>
      </c>
      <c r="O34" s="61"/>
      <c r="P34" s="1">
        <f t="shared" si="3"/>
        <v>0</v>
      </c>
      <c r="Q34" s="63">
        <f t="shared" si="2"/>
        <v>0</v>
      </c>
      <c r="R34" s="2">
        <f>I34-'按险种列示(元）'!I104/10000</f>
        <v>0</v>
      </c>
      <c r="S34" s="2">
        <f>J34-'按险种列示(元）'!J104/10000</f>
        <v>0</v>
      </c>
      <c r="T34" s="2">
        <f>L34-'按险种列示(元）'!L104/10000</f>
        <v>0</v>
      </c>
      <c r="U34" s="2">
        <f>N34-'按险种列示(元）'!N104/10000</f>
        <v>0</v>
      </c>
    </row>
    <row r="35" s="1" customFormat="1" ht="28" customHeight="1" spans="1:21">
      <c r="A35" s="12" t="s">
        <v>58</v>
      </c>
      <c r="B35" s="13" t="s">
        <v>59</v>
      </c>
      <c r="C35" s="12" t="s">
        <v>24</v>
      </c>
      <c r="D35" s="13" t="s">
        <v>59</v>
      </c>
      <c r="E35" s="13"/>
      <c r="F35" s="14">
        <v>1</v>
      </c>
      <c r="G35" s="51">
        <v>0.1</v>
      </c>
      <c r="H35" s="13">
        <v>30</v>
      </c>
      <c r="I35" s="14">
        <v>3</v>
      </c>
      <c r="J35" s="14">
        <v>0.3</v>
      </c>
      <c r="K35" s="56">
        <v>0.1</v>
      </c>
      <c r="L35" s="14">
        <v>0.6</v>
      </c>
      <c r="M35" s="56">
        <v>0.2</v>
      </c>
      <c r="N35" s="14">
        <v>2.1</v>
      </c>
      <c r="O35" s="56">
        <v>0.7</v>
      </c>
      <c r="P35" s="1">
        <f t="shared" si="3"/>
        <v>0</v>
      </c>
      <c r="Q35" s="63">
        <f t="shared" si="2"/>
        <v>0</v>
      </c>
      <c r="R35" s="2">
        <f>I35-'按险种列示(元）'!I107/10000</f>
        <v>0</v>
      </c>
      <c r="S35" s="2">
        <f>J35-'按险种列示(元）'!J107/10000</f>
        <v>0</v>
      </c>
      <c r="T35" s="2">
        <f>L35-'按险种列示(元）'!L107/10000</f>
        <v>0</v>
      </c>
      <c r="U35" s="2">
        <f>N35-'按险种列示(元）'!N107/10000</f>
        <v>0</v>
      </c>
    </row>
    <row r="36" s="1" customFormat="1" ht="28" customHeight="1" spans="1:21">
      <c r="A36" s="12" t="s">
        <v>58</v>
      </c>
      <c r="B36" s="13" t="s">
        <v>60</v>
      </c>
      <c r="C36" s="12" t="s">
        <v>24</v>
      </c>
      <c r="D36" s="13" t="s">
        <v>60</v>
      </c>
      <c r="E36" s="13"/>
      <c r="F36" s="14">
        <v>0.0365</v>
      </c>
      <c r="G36" s="51">
        <v>0.1095</v>
      </c>
      <c r="H36" s="13">
        <v>547.5</v>
      </c>
      <c r="I36" s="14">
        <v>19.98375</v>
      </c>
      <c r="J36" s="14">
        <v>6.994313</v>
      </c>
      <c r="K36" s="56">
        <v>0.35</v>
      </c>
      <c r="L36" s="14">
        <v>0.999187</v>
      </c>
      <c r="M36" s="56">
        <v>0.05</v>
      </c>
      <c r="N36" s="14">
        <v>11.99025</v>
      </c>
      <c r="O36" s="56">
        <v>0.6</v>
      </c>
      <c r="P36" s="1">
        <f t="shared" si="3"/>
        <v>0</v>
      </c>
      <c r="Q36" s="63">
        <f t="shared" si="2"/>
        <v>0</v>
      </c>
      <c r="R36" s="2">
        <f>I36-'按险种列示(元）'!I108/10000</f>
        <v>0</v>
      </c>
      <c r="S36" s="2">
        <f>J36-'按险种列示(元）'!J108/10000</f>
        <v>0</v>
      </c>
      <c r="T36" s="2">
        <f>L36-'按险种列示(元）'!L108/10000</f>
        <v>0</v>
      </c>
      <c r="U36" s="2">
        <f>N36-'按险种列示(元）'!N108/10000</f>
        <v>0</v>
      </c>
    </row>
    <row r="37" s="1" customFormat="1" ht="28" customHeight="1" spans="1:21">
      <c r="A37" s="12" t="s">
        <v>58</v>
      </c>
      <c r="B37" s="13" t="s">
        <v>61</v>
      </c>
      <c r="C37" s="12" t="s">
        <v>24</v>
      </c>
      <c r="D37" s="13" t="s">
        <v>61</v>
      </c>
      <c r="E37" s="13"/>
      <c r="F37" s="14">
        <v>0.087974</v>
      </c>
      <c r="G37" s="51">
        <v>0.1</v>
      </c>
      <c r="H37" s="13">
        <v>1500</v>
      </c>
      <c r="I37" s="14">
        <v>13.1961</v>
      </c>
      <c r="J37" s="14">
        <v>4.618637</v>
      </c>
      <c r="K37" s="56">
        <v>0.350000151559931</v>
      </c>
      <c r="L37" s="14">
        <v>1.979413</v>
      </c>
      <c r="M37" s="56">
        <v>0.149999848440069</v>
      </c>
      <c r="N37" s="14">
        <v>6.59805</v>
      </c>
      <c r="O37" s="56">
        <v>0.5</v>
      </c>
      <c r="P37" s="1">
        <f t="shared" si="3"/>
        <v>0</v>
      </c>
      <c r="Q37" s="63">
        <f t="shared" si="2"/>
        <v>0</v>
      </c>
      <c r="R37" s="2">
        <f>I37-'按险种列示(元）'!I110/10000</f>
        <v>0</v>
      </c>
      <c r="S37" s="2">
        <f>J37-'按险种列示(元）'!J110/10000</f>
        <v>0</v>
      </c>
      <c r="T37" s="2">
        <f>L37-'按险种列示(元）'!L110/10000</f>
        <v>0</v>
      </c>
      <c r="U37" s="2">
        <f>N37-'按险种列示(元）'!N110/10000</f>
        <v>0</v>
      </c>
    </row>
    <row r="38" s="1" customFormat="1" ht="28" customHeight="1" spans="1:21">
      <c r="A38" s="12" t="s">
        <v>58</v>
      </c>
      <c r="B38" s="13" t="s">
        <v>62</v>
      </c>
      <c r="C38" s="12" t="s">
        <v>24</v>
      </c>
      <c r="D38" s="13" t="s">
        <v>62</v>
      </c>
      <c r="E38" s="13"/>
      <c r="F38" s="14">
        <v>1.6</v>
      </c>
      <c r="G38" s="51">
        <v>0.12</v>
      </c>
      <c r="H38" s="13">
        <v>1989.6</v>
      </c>
      <c r="I38" s="14">
        <v>350.1504</v>
      </c>
      <c r="J38" s="14">
        <v>17.50752</v>
      </c>
      <c r="K38" s="56">
        <v>0.05</v>
      </c>
      <c r="L38" s="14">
        <v>0</v>
      </c>
      <c r="M38" s="56">
        <v>0</v>
      </c>
      <c r="N38" s="14">
        <v>332.64288</v>
      </c>
      <c r="O38" s="56">
        <v>0.95</v>
      </c>
      <c r="P38" s="1">
        <f t="shared" si="3"/>
        <v>0</v>
      </c>
      <c r="Q38" s="63">
        <f t="shared" si="2"/>
        <v>0</v>
      </c>
      <c r="R38" s="2">
        <f>I38-'按险种列示(元）'!I114/10000</f>
        <v>0</v>
      </c>
      <c r="S38" s="2">
        <f>J38-'按险种列示(元）'!J114/10000</f>
        <v>0</v>
      </c>
      <c r="T38" s="2">
        <f>L38-'按险种列示(元）'!L114/10000</f>
        <v>0</v>
      </c>
      <c r="U38" s="2">
        <f>N38-'按险种列示(元）'!N114/10000</f>
        <v>0</v>
      </c>
    </row>
    <row r="39" s="2" customFormat="1" ht="28" customHeight="1" spans="1:21">
      <c r="A39" s="17" t="s">
        <v>63</v>
      </c>
      <c r="B39" s="18"/>
      <c r="C39" s="17"/>
      <c r="D39" s="18" t="s">
        <v>17</v>
      </c>
      <c r="E39" s="22">
        <f>SUM(E40:E41)</f>
        <v>0</v>
      </c>
      <c r="F39" s="22">
        <f>SUM(F40:F41)</f>
        <v>10149.6083</v>
      </c>
      <c r="G39" s="18"/>
      <c r="H39" s="18"/>
      <c r="I39" s="22">
        <f>SUM(I40:I41)</f>
        <v>424.70409</v>
      </c>
      <c r="J39" s="22">
        <f>SUM(J40:J41)</f>
        <v>148.646432</v>
      </c>
      <c r="K39" s="61"/>
      <c r="L39" s="22">
        <f>SUM(L40:L41)</f>
        <v>84.940818</v>
      </c>
      <c r="M39" s="61"/>
      <c r="N39" s="22">
        <f>SUM(N40:N41)</f>
        <v>191.11684</v>
      </c>
      <c r="O39" s="61"/>
      <c r="P39" s="1">
        <f t="shared" si="3"/>
        <v>0</v>
      </c>
      <c r="Q39" s="63">
        <f t="shared" si="2"/>
        <v>0</v>
      </c>
      <c r="R39" s="2">
        <f>I39-'按险种列示(元）'!I115/10000</f>
        <v>0</v>
      </c>
      <c r="S39" s="2">
        <f>J39-'按险种列示(元）'!J115/10000</f>
        <v>0</v>
      </c>
      <c r="T39" s="2">
        <f>L39-'按险种列示(元）'!L115/10000</f>
        <v>0</v>
      </c>
      <c r="U39" s="2">
        <f>N39-'按险种列示(元）'!N115/10000</f>
        <v>0</v>
      </c>
    </row>
    <row r="40" s="1" customFormat="1" ht="28" customHeight="1" spans="1:21">
      <c r="A40" s="12" t="s">
        <v>63</v>
      </c>
      <c r="B40" s="13" t="s">
        <v>64</v>
      </c>
      <c r="C40" s="12" t="s">
        <v>24</v>
      </c>
      <c r="D40" s="13" t="s">
        <v>64</v>
      </c>
      <c r="E40" s="13"/>
      <c r="F40" s="39">
        <v>10147</v>
      </c>
      <c r="G40" s="41">
        <v>0.06</v>
      </c>
      <c r="H40" s="13" t="s">
        <v>65</v>
      </c>
      <c r="I40" s="14">
        <v>395.5104</v>
      </c>
      <c r="J40" s="14">
        <v>138.42864</v>
      </c>
      <c r="K40" s="56">
        <v>0.35</v>
      </c>
      <c r="L40" s="14">
        <v>79.10208</v>
      </c>
      <c r="M40" s="56">
        <v>0.2</v>
      </c>
      <c r="N40" s="14">
        <v>177.97968</v>
      </c>
      <c r="O40" s="56">
        <v>0.45</v>
      </c>
      <c r="P40" s="1">
        <f t="shared" si="3"/>
        <v>0</v>
      </c>
      <c r="Q40" s="63">
        <f t="shared" si="2"/>
        <v>0</v>
      </c>
      <c r="R40" s="2">
        <f>I40-'按险种列示(元）'!I116/10000</f>
        <v>0</v>
      </c>
      <c r="S40" s="2">
        <f>J40-'按险种列示(元）'!J116/10000</f>
        <v>0</v>
      </c>
      <c r="T40" s="2">
        <f>L40-'按险种列示(元）'!L116/10000</f>
        <v>0</v>
      </c>
      <c r="U40" s="2">
        <f>N40-'按险种列示(元）'!N116/10000</f>
        <v>0</v>
      </c>
    </row>
    <row r="41" s="1" customFormat="1" ht="28" customHeight="1" spans="1:21">
      <c r="A41" s="12" t="s">
        <v>63</v>
      </c>
      <c r="B41" s="13" t="s">
        <v>66</v>
      </c>
      <c r="C41" s="12" t="s">
        <v>24</v>
      </c>
      <c r="D41" s="13" t="s">
        <v>66</v>
      </c>
      <c r="E41" s="13"/>
      <c r="F41" s="39">
        <v>2.60829999999987</v>
      </c>
      <c r="G41" s="41">
        <v>0.06</v>
      </c>
      <c r="H41" s="13" t="s">
        <v>67</v>
      </c>
      <c r="I41" s="14">
        <v>29.19369</v>
      </c>
      <c r="J41" s="14">
        <v>10.217792</v>
      </c>
      <c r="K41" s="56">
        <v>0.35</v>
      </c>
      <c r="L41" s="14">
        <v>5.838738</v>
      </c>
      <c r="M41" s="56">
        <v>0.2</v>
      </c>
      <c r="N41" s="14">
        <v>13.13716</v>
      </c>
      <c r="O41" s="56">
        <v>0.45</v>
      </c>
      <c r="P41" s="1">
        <f t="shared" si="3"/>
        <v>0</v>
      </c>
      <c r="Q41" s="63">
        <f t="shared" si="2"/>
        <v>0</v>
      </c>
      <c r="R41" s="2">
        <f>I41-'按险种列示(元）'!I117/10000</f>
        <v>0</v>
      </c>
      <c r="S41" s="2">
        <f>J41-'按险种列示(元）'!J117/10000</f>
        <v>0</v>
      </c>
      <c r="T41" s="2">
        <f>L41-'按险种列示(元）'!L117/10000</f>
        <v>0</v>
      </c>
      <c r="U41" s="2">
        <f>N41-'按险种列示(元）'!N117/10000</f>
        <v>0</v>
      </c>
    </row>
    <row r="42" s="2" customFormat="1" ht="28" customHeight="1" spans="1:21">
      <c r="A42" s="17" t="s">
        <v>68</v>
      </c>
      <c r="B42" s="18"/>
      <c r="C42" s="17"/>
      <c r="D42" s="18" t="s">
        <v>17</v>
      </c>
      <c r="E42" s="22">
        <f>SUM(E43:E46)</f>
        <v>0</v>
      </c>
      <c r="F42" s="22">
        <f>SUM(F43:F46)</f>
        <v>140.330399</v>
      </c>
      <c r="G42" s="18"/>
      <c r="H42" s="18"/>
      <c r="I42" s="22">
        <f>SUM(I43:I46)</f>
        <v>1096.90446</v>
      </c>
      <c r="J42" s="22">
        <f>SUM(J43:J46)</f>
        <v>383.916561</v>
      </c>
      <c r="K42" s="61"/>
      <c r="L42" s="22">
        <f>SUM(L43:L46)</f>
        <v>253.458399</v>
      </c>
      <c r="M42" s="61"/>
      <c r="N42" s="22">
        <f>SUM(N43:N46)</f>
        <v>459.5295</v>
      </c>
      <c r="O42" s="61"/>
      <c r="P42" s="1">
        <f t="shared" si="3"/>
        <v>0</v>
      </c>
      <c r="Q42" s="63">
        <f t="shared" si="2"/>
        <v>0</v>
      </c>
      <c r="R42" s="2">
        <f>I42-'按险种列示(元）'!I118/10000</f>
        <v>-8.72340000000008</v>
      </c>
      <c r="S42" s="2">
        <f>J42-'按险种列示(元）'!J118/10000</f>
        <v>-3.05318999999997</v>
      </c>
      <c r="T42" s="2">
        <f>L42-'按险种列示(元）'!L118/10000</f>
        <v>-3.92553000000001</v>
      </c>
      <c r="U42" s="2">
        <f>N42-'按险种列示(元）'!N118/10000</f>
        <v>-1.74468000000002</v>
      </c>
    </row>
    <row r="43" s="1" customFormat="1" ht="28" customHeight="1" spans="1:21">
      <c r="A43" s="12" t="s">
        <v>68</v>
      </c>
      <c r="B43" s="13" t="s">
        <v>69</v>
      </c>
      <c r="C43" s="12" t="s">
        <v>24</v>
      </c>
      <c r="D43" s="13" t="s">
        <v>69</v>
      </c>
      <c r="E43" s="13"/>
      <c r="F43" s="39">
        <v>2.5615</v>
      </c>
      <c r="G43" s="41">
        <v>0.07</v>
      </c>
      <c r="H43" s="13">
        <v>210</v>
      </c>
      <c r="I43" s="14">
        <v>537.915</v>
      </c>
      <c r="J43" s="14">
        <v>188.27025</v>
      </c>
      <c r="K43" s="56">
        <v>0.35</v>
      </c>
      <c r="L43" s="14">
        <v>134.47875</v>
      </c>
      <c r="M43" s="56">
        <v>0.25</v>
      </c>
      <c r="N43" s="14">
        <v>215.166</v>
      </c>
      <c r="O43" s="56">
        <v>0.4</v>
      </c>
      <c r="P43" s="1">
        <f t="shared" si="3"/>
        <v>0</v>
      </c>
      <c r="Q43" s="63">
        <f t="shared" si="2"/>
        <v>0</v>
      </c>
      <c r="R43" s="2">
        <f>I43-'按险种列示(元）'!I119/10000</f>
        <v>0</v>
      </c>
      <c r="S43" s="2">
        <f>J43-'按险种列示(元）'!J119/10000</f>
        <v>0</v>
      </c>
      <c r="T43" s="2">
        <f>L43-'按险种列示(元）'!L119/10000</f>
        <v>0</v>
      </c>
      <c r="U43" s="2">
        <f>N43-'按险种列示(元）'!N119/10000</f>
        <v>0</v>
      </c>
    </row>
    <row r="44" s="1" customFormat="1" ht="28" customHeight="1" spans="1:21">
      <c r="A44" s="12" t="s">
        <v>68</v>
      </c>
      <c r="B44" s="13" t="s">
        <v>70</v>
      </c>
      <c r="C44" s="12" t="s">
        <v>24</v>
      </c>
      <c r="D44" s="13" t="s">
        <v>70</v>
      </c>
      <c r="E44" s="13"/>
      <c r="F44" s="39">
        <v>1.34355</v>
      </c>
      <c r="G44" s="41">
        <v>0.05</v>
      </c>
      <c r="H44" s="13">
        <v>150</v>
      </c>
      <c r="I44" s="14">
        <v>201.5325</v>
      </c>
      <c r="J44" s="14">
        <v>70.536375</v>
      </c>
      <c r="K44" s="56">
        <v>0.35</v>
      </c>
      <c r="L44" s="14">
        <v>90.689625</v>
      </c>
      <c r="M44" s="56">
        <v>0.45</v>
      </c>
      <c r="N44" s="14">
        <v>40.3065</v>
      </c>
      <c r="O44" s="56">
        <v>0.2</v>
      </c>
      <c r="P44" s="1">
        <f t="shared" si="3"/>
        <v>0</v>
      </c>
      <c r="Q44" s="63">
        <f t="shared" si="2"/>
        <v>0</v>
      </c>
      <c r="R44" s="2">
        <f>I44-'按险种列示(元）'!I120/10000</f>
        <v>0</v>
      </c>
      <c r="S44" s="2">
        <f>J44-'按险种列示(元）'!J120/10000</f>
        <v>0</v>
      </c>
      <c r="T44" s="2">
        <f>L44-'按险种列示(元）'!L120/10000</f>
        <v>0</v>
      </c>
      <c r="U44" s="2">
        <f>N44-'按险种列示(元）'!N120/10000</f>
        <v>0</v>
      </c>
    </row>
    <row r="45" s="1" customFormat="1" ht="28" customHeight="1" spans="1:21">
      <c r="A45" s="12" t="s">
        <v>68</v>
      </c>
      <c r="B45" s="13" t="s">
        <v>71</v>
      </c>
      <c r="C45" s="12" t="s">
        <v>24</v>
      </c>
      <c r="D45" s="13" t="s">
        <v>71</v>
      </c>
      <c r="E45" s="13"/>
      <c r="F45" s="39">
        <v>136.4154</v>
      </c>
      <c r="G45" s="41">
        <v>0.06</v>
      </c>
      <c r="H45" s="13">
        <v>2.4</v>
      </c>
      <c r="I45" s="14">
        <v>104.17176</v>
      </c>
      <c r="J45" s="14">
        <v>36.460116</v>
      </c>
      <c r="K45" s="56">
        <v>0.35</v>
      </c>
      <c r="L45" s="14">
        <v>15.625764</v>
      </c>
      <c r="M45" s="56">
        <v>0.15</v>
      </c>
      <c r="N45" s="14">
        <v>52.08588</v>
      </c>
      <c r="O45" s="56">
        <v>0.5</v>
      </c>
      <c r="P45" s="1">
        <f t="shared" si="3"/>
        <v>0</v>
      </c>
      <c r="Q45" s="63">
        <f t="shared" si="2"/>
        <v>0</v>
      </c>
      <c r="R45" s="2">
        <f>I45-'按险种列示(元）'!I121/10000</f>
        <v>74.4084</v>
      </c>
      <c r="S45" s="2">
        <f>J45-'按险种列示(元）'!J121/10000</f>
        <v>26.04294</v>
      </c>
      <c r="T45" s="2">
        <f>L45-'按险种列示(元）'!L121/10000</f>
        <v>11.16126</v>
      </c>
      <c r="U45" s="2">
        <f>N45-'按险种列示(元）'!N121/10000</f>
        <v>37.2042</v>
      </c>
    </row>
    <row r="46" s="1" customFormat="1" ht="28" customHeight="1" spans="1:21">
      <c r="A46" s="12" t="s">
        <v>68</v>
      </c>
      <c r="B46" s="13" t="s">
        <v>72</v>
      </c>
      <c r="C46" s="12" t="s">
        <v>24</v>
      </c>
      <c r="D46" s="13" t="s">
        <v>72</v>
      </c>
      <c r="E46" s="13"/>
      <c r="F46" s="39">
        <f>99.49/10000</f>
        <v>0.009949</v>
      </c>
      <c r="G46" s="41">
        <v>0.1</v>
      </c>
      <c r="H46" s="13" t="s">
        <v>73</v>
      </c>
      <c r="I46" s="14">
        <f>2532852/10000</f>
        <v>253.2852</v>
      </c>
      <c r="J46" s="14">
        <f>886498.2/10000</f>
        <v>88.64982</v>
      </c>
      <c r="K46" s="56">
        <v>0.35</v>
      </c>
      <c r="L46" s="14">
        <f>126642.6/10000</f>
        <v>12.66426</v>
      </c>
      <c r="M46" s="56">
        <v>0.05</v>
      </c>
      <c r="N46" s="14">
        <f>1519711.2/10000</f>
        <v>151.97112</v>
      </c>
      <c r="O46" s="56">
        <v>0.6</v>
      </c>
      <c r="P46" s="1">
        <f t="shared" si="3"/>
        <v>0</v>
      </c>
      <c r="Q46" s="63">
        <f t="shared" si="2"/>
        <v>0</v>
      </c>
      <c r="R46" s="2">
        <f>I46-'按险种列示(元）'!I123/10000</f>
        <v>0</v>
      </c>
      <c r="S46" s="2">
        <f>J46-'按险种列示(元）'!J123/10000</f>
        <v>0</v>
      </c>
      <c r="T46" s="2">
        <f>L46-'按险种列示(元）'!L123/10000</f>
        <v>0</v>
      </c>
      <c r="U46" s="2">
        <f>N46-'按险种列示(元）'!N123/10000</f>
        <v>0</v>
      </c>
    </row>
    <row r="47" s="2" customFormat="1" ht="28" customHeight="1" spans="1:21">
      <c r="A47" s="17" t="s">
        <v>75</v>
      </c>
      <c r="B47" s="18"/>
      <c r="C47" s="17"/>
      <c r="D47" s="18" t="s">
        <v>17</v>
      </c>
      <c r="E47" s="18">
        <f>SUBTOTAL(9,E48:E55)</f>
        <v>859.8531</v>
      </c>
      <c r="F47" s="22">
        <f>SUM(F48:F55)</f>
        <v>1352.094886</v>
      </c>
      <c r="G47" s="38"/>
      <c r="H47" s="18"/>
      <c r="I47" s="22">
        <f>SUM(I48:I55)</f>
        <v>1194.982856</v>
      </c>
      <c r="J47" s="22">
        <f>SUM(J48:J55)</f>
        <v>418.244</v>
      </c>
      <c r="K47" s="61"/>
      <c r="L47" s="22">
        <f>SUM(L48:L55)</f>
        <v>309.142413</v>
      </c>
      <c r="M47" s="61"/>
      <c r="N47" s="22">
        <f>SUM(N48:N55)</f>
        <v>467.596443</v>
      </c>
      <c r="O47" s="61"/>
      <c r="P47" s="1">
        <f t="shared" si="3"/>
        <v>0</v>
      </c>
      <c r="Q47" s="63">
        <f t="shared" si="2"/>
        <v>0</v>
      </c>
      <c r="R47" s="2">
        <f>I47-'按险种列示(元）'!I125/10000</f>
        <v>0</v>
      </c>
      <c r="S47" s="2">
        <f>J47-'按险种列示(元）'!J125/10000</f>
        <v>0</v>
      </c>
      <c r="T47" s="2">
        <f>L47-'按险种列示(元）'!L125/10000</f>
        <v>0</v>
      </c>
      <c r="U47" s="2">
        <f>N47-'按险种列示(元）'!N125/10000</f>
        <v>0</v>
      </c>
    </row>
    <row r="48" s="1" customFormat="1" ht="28" customHeight="1" spans="1:21">
      <c r="A48" s="12" t="s">
        <v>75</v>
      </c>
      <c r="B48" s="13" t="s">
        <v>76</v>
      </c>
      <c r="C48" s="12" t="s">
        <v>24</v>
      </c>
      <c r="D48" s="13" t="s">
        <v>76</v>
      </c>
      <c r="E48" s="13">
        <v>1.8</v>
      </c>
      <c r="F48" s="14">
        <v>0.3331</v>
      </c>
      <c r="G48" s="40">
        <v>0.04</v>
      </c>
      <c r="H48" s="13">
        <v>120</v>
      </c>
      <c r="I48" s="14">
        <v>39.972</v>
      </c>
      <c r="J48" s="14">
        <v>13.9902</v>
      </c>
      <c r="K48" s="56">
        <v>0.35</v>
      </c>
      <c r="L48" s="14">
        <v>9.993</v>
      </c>
      <c r="M48" s="56">
        <v>0.25</v>
      </c>
      <c r="N48" s="14">
        <v>15.9888</v>
      </c>
      <c r="O48" s="56">
        <v>0.4</v>
      </c>
      <c r="P48" s="1">
        <f t="shared" si="3"/>
        <v>0</v>
      </c>
      <c r="Q48" s="63">
        <f t="shared" si="2"/>
        <v>0</v>
      </c>
      <c r="R48" s="2">
        <f>I48-'按险种列示(元）'!I126/10000</f>
        <v>0</v>
      </c>
      <c r="S48" s="2">
        <f>J48-'按险种列示(元）'!J126/10000</f>
        <v>0</v>
      </c>
      <c r="T48" s="2">
        <f>L48-'按险种列示(元）'!L126/10000</f>
        <v>0</v>
      </c>
      <c r="U48" s="2">
        <f>N48-'按险种列示(元）'!N126/10000</f>
        <v>0</v>
      </c>
    </row>
    <row r="49" s="1" customFormat="1" ht="28" customHeight="1" spans="1:21">
      <c r="A49" s="12" t="s">
        <v>75</v>
      </c>
      <c r="B49" s="13" t="s">
        <v>77</v>
      </c>
      <c r="C49" s="12" t="s">
        <v>24</v>
      </c>
      <c r="D49" s="13" t="s">
        <v>77</v>
      </c>
      <c r="E49" s="13">
        <v>0.1</v>
      </c>
      <c r="F49" s="14">
        <v>0.0518</v>
      </c>
      <c r="G49" s="40">
        <v>0.05</v>
      </c>
      <c r="H49" s="13">
        <v>500</v>
      </c>
      <c r="I49" s="14">
        <v>25.9</v>
      </c>
      <c r="J49" s="14">
        <v>9.065</v>
      </c>
      <c r="K49" s="56">
        <v>0.35</v>
      </c>
      <c r="L49" s="14">
        <v>6.475</v>
      </c>
      <c r="M49" s="56">
        <v>0.25</v>
      </c>
      <c r="N49" s="14">
        <v>10.36</v>
      </c>
      <c r="O49" s="56">
        <v>0.4</v>
      </c>
      <c r="P49" s="1">
        <f t="shared" si="3"/>
        <v>0</v>
      </c>
      <c r="Q49" s="63">
        <f t="shared" si="2"/>
        <v>0</v>
      </c>
      <c r="R49" s="2">
        <f>I49-'按险种列示(元）'!I127/10000</f>
        <v>0</v>
      </c>
      <c r="S49" s="2">
        <f>J49-'按险种列示(元）'!J127/10000</f>
        <v>0</v>
      </c>
      <c r="T49" s="2">
        <f>L49-'按险种列示(元）'!L127/10000</f>
        <v>0</v>
      </c>
      <c r="U49" s="2">
        <f>N49-'按险种列示(元）'!N127/10000</f>
        <v>0</v>
      </c>
    </row>
    <row r="50" s="1" customFormat="1" ht="28" customHeight="1" spans="1:21">
      <c r="A50" s="12" t="s">
        <v>75</v>
      </c>
      <c r="B50" s="13" t="s">
        <v>78</v>
      </c>
      <c r="C50" s="12" t="s">
        <v>24</v>
      </c>
      <c r="D50" s="13" t="s">
        <v>78</v>
      </c>
      <c r="E50" s="13">
        <v>0.7</v>
      </c>
      <c r="F50" s="14">
        <v>0.0748</v>
      </c>
      <c r="G50" s="40">
        <v>0.05</v>
      </c>
      <c r="H50" s="13">
        <v>50</v>
      </c>
      <c r="I50" s="14">
        <v>3.74</v>
      </c>
      <c r="J50" s="14">
        <v>1.309</v>
      </c>
      <c r="K50" s="56">
        <v>0.35</v>
      </c>
      <c r="L50" s="14">
        <v>0.935</v>
      </c>
      <c r="M50" s="56">
        <v>0.25</v>
      </c>
      <c r="N50" s="14">
        <v>1.496</v>
      </c>
      <c r="O50" s="56">
        <v>0.4</v>
      </c>
      <c r="P50" s="1">
        <f t="shared" si="3"/>
        <v>0</v>
      </c>
      <c r="Q50" s="63">
        <f t="shared" si="2"/>
        <v>0</v>
      </c>
      <c r="R50" s="2">
        <f>I50-'按险种列示(元）'!I128/10000</f>
        <v>0</v>
      </c>
      <c r="S50" s="2">
        <f>J50-'按险种列示(元）'!J128/10000</f>
        <v>0</v>
      </c>
      <c r="T50" s="2">
        <f>L50-'按险种列示(元）'!L128/10000</f>
        <v>0</v>
      </c>
      <c r="U50" s="2">
        <f>N50-'按险种列示(元）'!N128/10000</f>
        <v>0</v>
      </c>
    </row>
    <row r="51" s="1" customFormat="1" ht="28" customHeight="1" spans="1:21">
      <c r="A51" s="12" t="s">
        <v>75</v>
      </c>
      <c r="B51" s="13" t="s">
        <v>79</v>
      </c>
      <c r="C51" s="12" t="s">
        <v>24</v>
      </c>
      <c r="D51" s="13" t="s">
        <v>79</v>
      </c>
      <c r="E51" s="13">
        <v>170.56</v>
      </c>
      <c r="F51" s="14">
        <v>1188</v>
      </c>
      <c r="G51" s="40">
        <v>0.04</v>
      </c>
      <c r="H51" s="13">
        <v>0.4</v>
      </c>
      <c r="I51" s="14">
        <v>475.2</v>
      </c>
      <c r="J51" s="14">
        <v>166.32</v>
      </c>
      <c r="K51" s="56">
        <v>0.35</v>
      </c>
      <c r="L51" s="14">
        <v>118.8</v>
      </c>
      <c r="M51" s="56">
        <v>0.25</v>
      </c>
      <c r="N51" s="14">
        <v>190.08</v>
      </c>
      <c r="O51" s="56">
        <v>0.4</v>
      </c>
      <c r="P51" s="1">
        <f t="shared" si="3"/>
        <v>0</v>
      </c>
      <c r="Q51" s="63">
        <f t="shared" si="2"/>
        <v>0</v>
      </c>
      <c r="R51" s="2">
        <f>I51-'按险种列示(元）'!I129/10000</f>
        <v>0</v>
      </c>
      <c r="S51" s="2">
        <f>J51-'按险种列示(元）'!J129/10000</f>
        <v>0</v>
      </c>
      <c r="T51" s="2">
        <f>L51-'按险种列示(元）'!L129/10000</f>
        <v>0</v>
      </c>
      <c r="U51" s="2">
        <f>N51-'按险种列示(元）'!N129/10000</f>
        <v>0</v>
      </c>
    </row>
    <row r="52" s="1" customFormat="1" ht="28" customHeight="1" spans="1:21">
      <c r="A52" s="12" t="s">
        <v>75</v>
      </c>
      <c r="B52" s="13" t="s">
        <v>44</v>
      </c>
      <c r="C52" s="12" t="s">
        <v>24</v>
      </c>
      <c r="D52" s="13" t="s">
        <v>44</v>
      </c>
      <c r="E52" s="13">
        <v>89.7</v>
      </c>
      <c r="F52" s="14">
        <v>101.6496</v>
      </c>
      <c r="G52" s="40">
        <v>0.04</v>
      </c>
      <c r="H52" s="13">
        <v>2.2</v>
      </c>
      <c r="I52" s="14">
        <v>223.62912</v>
      </c>
      <c r="J52" s="14">
        <v>78.270192</v>
      </c>
      <c r="K52" s="56">
        <v>0.35</v>
      </c>
      <c r="L52" s="14">
        <v>55.90728</v>
      </c>
      <c r="M52" s="56">
        <v>0.25</v>
      </c>
      <c r="N52" s="14">
        <v>89.451648</v>
      </c>
      <c r="O52" s="56">
        <v>0.4</v>
      </c>
      <c r="P52" s="1">
        <f t="shared" si="3"/>
        <v>0</v>
      </c>
      <c r="Q52" s="63">
        <f t="shared" si="2"/>
        <v>0</v>
      </c>
      <c r="R52" s="2">
        <f>I52-'按险种列示(元）'!I130/10000</f>
        <v>0</v>
      </c>
      <c r="S52" s="2">
        <f>J52-'按险种列示(元）'!J130/10000</f>
        <v>0</v>
      </c>
      <c r="T52" s="2">
        <f>L52-'按险种列示(元）'!L130/10000</f>
        <v>0</v>
      </c>
      <c r="U52" s="2">
        <f>N52-'按险种列示(元）'!N130/10000</f>
        <v>0</v>
      </c>
    </row>
    <row r="53" s="1" customFormat="1" ht="28" customHeight="1" spans="1:21">
      <c r="A53" s="12" t="s">
        <v>75</v>
      </c>
      <c r="B53" s="13" t="s">
        <v>80</v>
      </c>
      <c r="C53" s="12" t="s">
        <v>24</v>
      </c>
      <c r="D53" s="13" t="s">
        <v>80</v>
      </c>
      <c r="E53" s="13">
        <v>301.2249</v>
      </c>
      <c r="F53" s="14">
        <v>14</v>
      </c>
      <c r="G53" s="40">
        <v>0.04</v>
      </c>
      <c r="H53" s="13">
        <v>2.2</v>
      </c>
      <c r="I53" s="14">
        <v>30.8</v>
      </c>
      <c r="J53" s="14">
        <v>10.78</v>
      </c>
      <c r="K53" s="56">
        <v>0.35</v>
      </c>
      <c r="L53" s="14">
        <v>7.7</v>
      </c>
      <c r="M53" s="56">
        <v>0.25</v>
      </c>
      <c r="N53" s="14">
        <v>12.32</v>
      </c>
      <c r="O53" s="56">
        <v>0.4</v>
      </c>
      <c r="P53" s="1">
        <f t="shared" si="3"/>
        <v>0</v>
      </c>
      <c r="Q53" s="63">
        <f t="shared" si="2"/>
        <v>0</v>
      </c>
      <c r="R53" s="2">
        <f>I53-'按险种列示(元）'!I131/10000</f>
        <v>0</v>
      </c>
      <c r="S53" s="2">
        <f>J53-'按险种列示(元）'!J131/10000</f>
        <v>0</v>
      </c>
      <c r="T53" s="2">
        <f>L53-'按险种列示(元）'!L131/10000</f>
        <v>0</v>
      </c>
      <c r="U53" s="2">
        <f>N53-'按险种列示(元）'!N131/10000</f>
        <v>0</v>
      </c>
    </row>
    <row r="54" s="1" customFormat="1" ht="28" customHeight="1" spans="1:21">
      <c r="A54" s="12" t="s">
        <v>75</v>
      </c>
      <c r="B54" s="13" t="s">
        <v>81</v>
      </c>
      <c r="C54" s="12" t="s">
        <v>24</v>
      </c>
      <c r="D54" s="13" t="s">
        <v>81</v>
      </c>
      <c r="E54" s="13">
        <v>292.5982</v>
      </c>
      <c r="F54" s="14">
        <v>47.7442</v>
      </c>
      <c r="G54" s="40">
        <v>0.04</v>
      </c>
      <c r="H54" s="13">
        <v>7.19999999999999</v>
      </c>
      <c r="I54" s="14">
        <v>343.75824</v>
      </c>
      <c r="J54" s="14">
        <v>120.315384</v>
      </c>
      <c r="K54" s="56">
        <v>0.35</v>
      </c>
      <c r="L54" s="14">
        <v>85.93956</v>
      </c>
      <c r="M54" s="56">
        <v>0.25</v>
      </c>
      <c r="N54" s="14">
        <v>137.503296</v>
      </c>
      <c r="O54" s="56">
        <v>0.4</v>
      </c>
      <c r="P54" s="1">
        <f t="shared" si="3"/>
        <v>0</v>
      </c>
      <c r="Q54" s="63">
        <f t="shared" si="2"/>
        <v>0</v>
      </c>
      <c r="R54" s="2">
        <f>I54-'按险种列示(元）'!I132/10000</f>
        <v>0</v>
      </c>
      <c r="S54" s="2">
        <f>J54-'按险种列示(元）'!J132/10000</f>
        <v>0</v>
      </c>
      <c r="T54" s="2">
        <f>L54-'按险种列示(元）'!L132/10000</f>
        <v>0</v>
      </c>
      <c r="U54" s="2">
        <f>N54-'按险种列示(元）'!N132/10000</f>
        <v>0</v>
      </c>
    </row>
    <row r="55" s="1" customFormat="1" ht="28" customHeight="1" spans="1:21">
      <c r="A55" s="12" t="s">
        <v>75</v>
      </c>
      <c r="B55" s="13" t="s">
        <v>82</v>
      </c>
      <c r="C55" s="12" t="s">
        <v>24</v>
      </c>
      <c r="D55" s="13" t="s">
        <v>82</v>
      </c>
      <c r="E55" s="13">
        <v>3.17</v>
      </c>
      <c r="F55" s="14">
        <v>0.241386</v>
      </c>
      <c r="G55" s="40">
        <v>0.06</v>
      </c>
      <c r="H55" s="13" t="s">
        <v>83</v>
      </c>
      <c r="I55" s="14">
        <v>51.983496</v>
      </c>
      <c r="J55" s="14">
        <v>18.194224</v>
      </c>
      <c r="K55" s="56">
        <v>0.35</v>
      </c>
      <c r="L55" s="14">
        <v>23.392573</v>
      </c>
      <c r="M55" s="56">
        <v>0.45</v>
      </c>
      <c r="N55" s="14">
        <v>10.396699</v>
      </c>
      <c r="O55" s="56">
        <v>0.2</v>
      </c>
      <c r="P55" s="1">
        <f t="shared" si="3"/>
        <v>0</v>
      </c>
      <c r="Q55" s="63">
        <f t="shared" si="2"/>
        <v>0</v>
      </c>
      <c r="R55" s="2">
        <f>I55-'按险种列示(元）'!I133/10000</f>
        <v>0</v>
      </c>
      <c r="S55" s="2">
        <f>J55-'按险种列示(元）'!J133/10000</f>
        <v>0</v>
      </c>
      <c r="T55" s="2">
        <f>L55-'按险种列示(元）'!L133/10000</f>
        <v>0</v>
      </c>
      <c r="U55" s="2">
        <f>N55-'按险种列示(元）'!N133/10000</f>
        <v>0</v>
      </c>
    </row>
    <row r="56" s="2" customFormat="1" ht="28" customHeight="1" spans="1:21">
      <c r="A56" s="17" t="s">
        <v>84</v>
      </c>
      <c r="B56" s="18"/>
      <c r="C56" s="17"/>
      <c r="D56" s="18" t="s">
        <v>17</v>
      </c>
      <c r="E56" s="52">
        <f>SUM(E57:E61)</f>
        <v>0.8504</v>
      </c>
      <c r="F56" s="52">
        <f>SUM(F57:F61)</f>
        <v>1.49228</v>
      </c>
      <c r="G56" s="18"/>
      <c r="H56" s="18"/>
      <c r="I56" s="52">
        <f>SUM(I57:I61)</f>
        <v>310.20936</v>
      </c>
      <c r="J56" s="52">
        <f>SUM(J57:J61)</f>
        <v>108.573276</v>
      </c>
      <c r="K56" s="61"/>
      <c r="L56" s="52">
        <f>SUM(L57:L61)</f>
        <v>67.98034</v>
      </c>
      <c r="M56" s="61"/>
      <c r="N56" s="52">
        <f>SUM(N57:N61)</f>
        <v>133.655744</v>
      </c>
      <c r="O56" s="61"/>
      <c r="P56" s="1">
        <f t="shared" si="3"/>
        <v>0</v>
      </c>
      <c r="Q56" s="63">
        <f t="shared" si="2"/>
        <v>0</v>
      </c>
      <c r="R56" s="2">
        <f>I56-'按险种列示(元）'!I134/10000</f>
        <v>0</v>
      </c>
      <c r="S56" s="2">
        <f>J56-'按险种列示(元）'!J134/10000</f>
        <v>0</v>
      </c>
      <c r="T56" s="2">
        <f>L56-'按险种列示(元）'!L134/10000</f>
        <v>0</v>
      </c>
      <c r="U56" s="2">
        <f>N56-'按险种列示(元）'!N134/10000</f>
        <v>0</v>
      </c>
    </row>
    <row r="57" s="1" customFormat="1" ht="28" customHeight="1" spans="1:21">
      <c r="A57" s="12" t="s">
        <v>84</v>
      </c>
      <c r="B57" s="13" t="s">
        <v>85</v>
      </c>
      <c r="C57" s="12" t="s">
        <v>24</v>
      </c>
      <c r="D57" s="13" t="s">
        <v>86</v>
      </c>
      <c r="E57" s="49"/>
      <c r="F57" s="14">
        <v>0.3738</v>
      </c>
      <c r="G57" s="41">
        <v>0.03</v>
      </c>
      <c r="H57" s="13">
        <v>150</v>
      </c>
      <c r="I57" s="14">
        <v>56.07</v>
      </c>
      <c r="J57" s="14">
        <v>19.6245</v>
      </c>
      <c r="K57" s="56">
        <v>0.35</v>
      </c>
      <c r="L57" s="14">
        <v>14.0175</v>
      </c>
      <c r="M57" s="56">
        <v>0.25</v>
      </c>
      <c r="N57" s="14">
        <v>22.428</v>
      </c>
      <c r="O57" s="56">
        <v>0.4</v>
      </c>
      <c r="P57" s="1">
        <f t="shared" si="3"/>
        <v>0</v>
      </c>
      <c r="Q57" s="63">
        <f t="shared" si="2"/>
        <v>0</v>
      </c>
      <c r="R57" s="2">
        <f>I57-'按险种列示(元）'!I135/10000</f>
        <v>0</v>
      </c>
      <c r="S57" s="2">
        <f>J57-'按险种列示(元）'!J135/10000</f>
        <v>0</v>
      </c>
      <c r="T57" s="2">
        <f>L57-'按险种列示(元）'!L135/10000</f>
        <v>0</v>
      </c>
      <c r="U57" s="2">
        <f>N57-'按险种列示(元）'!N135/10000</f>
        <v>0</v>
      </c>
    </row>
    <row r="58" s="1" customFormat="1" ht="28" customHeight="1" spans="1:21">
      <c r="A58" s="12" t="s">
        <v>84</v>
      </c>
      <c r="B58" s="13" t="s">
        <v>87</v>
      </c>
      <c r="C58" s="12" t="s">
        <v>24</v>
      </c>
      <c r="D58" s="13" t="s">
        <v>87</v>
      </c>
      <c r="E58" s="49"/>
      <c r="F58" s="14">
        <v>0.4247</v>
      </c>
      <c r="G58" s="40">
        <v>0.1</v>
      </c>
      <c r="H58" s="13">
        <v>400</v>
      </c>
      <c r="I58" s="14">
        <v>169.88</v>
      </c>
      <c r="J58" s="14">
        <v>59.458</v>
      </c>
      <c r="K58" s="56">
        <v>0.35</v>
      </c>
      <c r="L58" s="14">
        <v>25.482</v>
      </c>
      <c r="M58" s="56">
        <v>0.15</v>
      </c>
      <c r="N58" s="14">
        <v>84.94</v>
      </c>
      <c r="O58" s="56">
        <v>0.5</v>
      </c>
      <c r="P58" s="1">
        <f t="shared" si="3"/>
        <v>0</v>
      </c>
      <c r="Q58" s="63">
        <f t="shared" si="2"/>
        <v>0</v>
      </c>
      <c r="R58" s="2">
        <f>I58-'按险种列示(元）'!I136/10000</f>
        <v>0</v>
      </c>
      <c r="S58" s="2">
        <f>J58-'按险种列示(元）'!J136/10000</f>
        <v>0</v>
      </c>
      <c r="T58" s="2">
        <f>L58-'按险种列示(元）'!L136/10000</f>
        <v>0</v>
      </c>
      <c r="U58" s="2">
        <f>N58-'按险种列示(元）'!N136/10000</f>
        <v>0</v>
      </c>
    </row>
    <row r="59" s="1" customFormat="1" ht="28" customHeight="1" spans="1:21">
      <c r="A59" s="12" t="s">
        <v>84</v>
      </c>
      <c r="B59" s="13" t="s">
        <v>88</v>
      </c>
      <c r="C59" s="12" t="s">
        <v>24</v>
      </c>
      <c r="D59" s="13" t="s">
        <v>89</v>
      </c>
      <c r="E59" s="49"/>
      <c r="F59" s="14">
        <v>0.01038</v>
      </c>
      <c r="G59" s="40">
        <v>0.08</v>
      </c>
      <c r="H59" s="13">
        <v>72</v>
      </c>
      <c r="I59" s="14">
        <v>0.74736</v>
      </c>
      <c r="J59" s="14">
        <v>0.261576</v>
      </c>
      <c r="K59" s="56">
        <v>0.35</v>
      </c>
      <c r="L59" s="14">
        <v>0.18684</v>
      </c>
      <c r="M59" s="56">
        <v>0.25</v>
      </c>
      <c r="N59" s="14">
        <v>0.298944</v>
      </c>
      <c r="O59" s="56">
        <v>0.4</v>
      </c>
      <c r="P59" s="1">
        <f t="shared" si="3"/>
        <v>0</v>
      </c>
      <c r="Q59" s="63">
        <f t="shared" si="2"/>
        <v>0</v>
      </c>
      <c r="R59" s="2">
        <f>I59-'按险种列示(元）'!I137/10000</f>
        <v>0</v>
      </c>
      <c r="S59" s="2">
        <f>J59-'按险种列示(元）'!J137/10000</f>
        <v>0</v>
      </c>
      <c r="T59" s="2">
        <f>L59-'按险种列示(元）'!L137/10000</f>
        <v>0</v>
      </c>
      <c r="U59" s="2">
        <f>N59-'按险种列示(元）'!N137/10000</f>
        <v>0</v>
      </c>
    </row>
    <row r="60" s="1" customFormat="1" ht="28" customHeight="1" spans="1:21">
      <c r="A60" s="12" t="s">
        <v>84</v>
      </c>
      <c r="B60" s="13" t="s">
        <v>90</v>
      </c>
      <c r="C60" s="12" t="s">
        <v>24</v>
      </c>
      <c r="D60" s="13" t="s">
        <v>90</v>
      </c>
      <c r="E60" s="49"/>
      <c r="F60" s="14">
        <v>0.103</v>
      </c>
      <c r="G60" s="41">
        <v>0.06</v>
      </c>
      <c r="H60" s="13">
        <v>360</v>
      </c>
      <c r="I60" s="14">
        <v>37.08</v>
      </c>
      <c r="J60" s="14">
        <v>12.978</v>
      </c>
      <c r="K60" s="56">
        <v>0.35</v>
      </c>
      <c r="L60" s="14">
        <v>16.686</v>
      </c>
      <c r="M60" s="56">
        <v>0.45</v>
      </c>
      <c r="N60" s="14">
        <v>7.416</v>
      </c>
      <c r="O60" s="56">
        <v>0.2</v>
      </c>
      <c r="P60" s="1">
        <f t="shared" si="3"/>
        <v>0</v>
      </c>
      <c r="Q60" s="63">
        <f t="shared" si="2"/>
        <v>0</v>
      </c>
      <c r="R60" s="2">
        <f>I60-'按险种列示(元）'!I138/10000</f>
        <v>0</v>
      </c>
      <c r="S60" s="2">
        <f>J60-'按险种列示(元）'!J138/10000</f>
        <v>0</v>
      </c>
      <c r="T60" s="2">
        <f>L60-'按险种列示(元）'!L138/10000</f>
        <v>0</v>
      </c>
      <c r="U60" s="2">
        <f>N60-'按险种列示(元）'!N138/10000</f>
        <v>0</v>
      </c>
    </row>
    <row r="61" s="1" customFormat="1" ht="28" customHeight="1" spans="1:21">
      <c r="A61" s="12" t="s">
        <v>84</v>
      </c>
      <c r="B61" s="13" t="s">
        <v>91</v>
      </c>
      <c r="C61" s="12" t="s">
        <v>24</v>
      </c>
      <c r="D61" s="13" t="s">
        <v>91</v>
      </c>
      <c r="E61" s="49">
        <v>0.8504</v>
      </c>
      <c r="F61" s="53">
        <f>5804/10000</f>
        <v>0.5804</v>
      </c>
      <c r="G61" s="41">
        <v>0.08</v>
      </c>
      <c r="H61" s="12">
        <v>80</v>
      </c>
      <c r="I61" s="53">
        <v>46.432</v>
      </c>
      <c r="J61" s="53">
        <v>16.2512</v>
      </c>
      <c r="K61" s="56">
        <v>0.35</v>
      </c>
      <c r="L61" s="53">
        <v>11.608</v>
      </c>
      <c r="M61" s="56">
        <v>0.25</v>
      </c>
      <c r="N61" s="53">
        <v>18.5728</v>
      </c>
      <c r="O61" s="56">
        <v>0.4</v>
      </c>
      <c r="P61" s="1">
        <f t="shared" si="3"/>
        <v>0</v>
      </c>
      <c r="Q61" s="63">
        <f t="shared" si="2"/>
        <v>0</v>
      </c>
      <c r="R61" s="2">
        <f>I61-'按险种列示(元）'!I139/10000</f>
        <v>0</v>
      </c>
      <c r="S61" s="2">
        <f>J61-'按险种列示(元）'!J139/10000</f>
        <v>0</v>
      </c>
      <c r="T61" s="2">
        <f>L61-'按险种列示(元）'!L139/10000</f>
        <v>0</v>
      </c>
      <c r="U61" s="2">
        <f>N61-'按险种列示(元）'!N139/10000</f>
        <v>0</v>
      </c>
    </row>
    <row r="62" s="2" customFormat="1" ht="28" customHeight="1" spans="1:21">
      <c r="A62" s="17" t="s">
        <v>92</v>
      </c>
      <c r="B62" s="18"/>
      <c r="C62" s="17"/>
      <c r="D62" s="18" t="s">
        <v>17</v>
      </c>
      <c r="E62" s="22">
        <f>SUM(E63:E64)</f>
        <v>24.522</v>
      </c>
      <c r="F62" s="22">
        <f>SUM(F63:F64)</f>
        <v>50.0445</v>
      </c>
      <c r="G62" s="18"/>
      <c r="H62" s="18"/>
      <c r="I62" s="22">
        <f>SUM(I63:I64)</f>
        <v>2471.109</v>
      </c>
      <c r="J62" s="22">
        <f>SUM(J63:J64)</f>
        <v>864.88815</v>
      </c>
      <c r="K62" s="61"/>
      <c r="L62" s="22">
        <f>SUM(L63:L64)</f>
        <v>494.2218</v>
      </c>
      <c r="M62" s="61"/>
      <c r="N62" s="22">
        <f>SUM(N63:N64)</f>
        <v>1111.99905</v>
      </c>
      <c r="O62" s="61"/>
      <c r="P62" s="1">
        <f t="shared" si="3"/>
        <v>0</v>
      </c>
      <c r="Q62" s="63">
        <f t="shared" si="2"/>
        <v>0</v>
      </c>
      <c r="R62" s="2">
        <f>I62-'按险种列示(元）'!I140/10000</f>
        <v>-61.8299999999999</v>
      </c>
      <c r="S62" s="2">
        <f>J62-'按险种列示(元）'!J140/10000</f>
        <v>-21.6405</v>
      </c>
      <c r="T62" s="2">
        <f>L62-'按险种列示(元）'!L140/10000</f>
        <v>-12.366</v>
      </c>
      <c r="U62" s="2">
        <f>N62-'按险种列示(元）'!N140/10000</f>
        <v>-27.8235000000002</v>
      </c>
    </row>
    <row r="63" s="1" customFormat="1" ht="28" customHeight="1" spans="1:21">
      <c r="A63" s="12" t="s">
        <v>92</v>
      </c>
      <c r="B63" s="13" t="s">
        <v>93</v>
      </c>
      <c r="C63" s="12" t="s">
        <v>24</v>
      </c>
      <c r="D63" s="13" t="s">
        <v>7876</v>
      </c>
      <c r="E63" s="13">
        <v>24.522</v>
      </c>
      <c r="F63" s="39">
        <v>50.0394</v>
      </c>
      <c r="G63" s="41">
        <v>0.1</v>
      </c>
      <c r="H63" s="13">
        <v>50</v>
      </c>
      <c r="I63" s="14">
        <v>2470.65</v>
      </c>
      <c r="J63" s="14">
        <v>864.7275</v>
      </c>
      <c r="K63" s="56">
        <v>0.35</v>
      </c>
      <c r="L63" s="14">
        <v>494.13</v>
      </c>
      <c r="M63" s="56">
        <v>0.2</v>
      </c>
      <c r="N63" s="14">
        <v>1111.7925</v>
      </c>
      <c r="O63" s="56">
        <v>0.45</v>
      </c>
      <c r="P63" s="1">
        <f t="shared" si="3"/>
        <v>0</v>
      </c>
      <c r="Q63" s="63">
        <f t="shared" si="2"/>
        <v>0</v>
      </c>
      <c r="R63" s="2">
        <f>I63-'按险种列示(元）'!I141/10000</f>
        <v>-61.8299999999999</v>
      </c>
      <c r="S63" s="2">
        <f>J63-'按险种列示(元）'!J141/10000</f>
        <v>-21.6405000000001</v>
      </c>
      <c r="T63" s="2">
        <f>L63-'按险种列示(元）'!L141/10000</f>
        <v>-12.366</v>
      </c>
      <c r="U63" s="2">
        <f>N63-'按险种列示(元）'!N141/10000</f>
        <v>-27.8235</v>
      </c>
    </row>
    <row r="64" s="1" customFormat="1" ht="28" customHeight="1" spans="1:21">
      <c r="A64" s="12" t="s">
        <v>92</v>
      </c>
      <c r="B64" s="13" t="s">
        <v>94</v>
      </c>
      <c r="C64" s="12" t="s">
        <v>24</v>
      </c>
      <c r="D64" s="13" t="s">
        <v>47</v>
      </c>
      <c r="E64" s="13"/>
      <c r="F64" s="39">
        <v>0.0051</v>
      </c>
      <c r="G64" s="41">
        <v>0.06</v>
      </c>
      <c r="H64" s="13">
        <v>90</v>
      </c>
      <c r="I64" s="14">
        <v>0.459</v>
      </c>
      <c r="J64" s="14">
        <v>0.16065</v>
      </c>
      <c r="K64" s="56">
        <v>0.35</v>
      </c>
      <c r="L64" s="14">
        <v>0.0918</v>
      </c>
      <c r="M64" s="56">
        <v>0.2</v>
      </c>
      <c r="N64" s="14">
        <v>0.20655</v>
      </c>
      <c r="O64" s="56">
        <v>0.45</v>
      </c>
      <c r="P64" s="1">
        <f t="shared" si="3"/>
        <v>0</v>
      </c>
      <c r="Q64" s="63">
        <f t="shared" si="2"/>
        <v>0</v>
      </c>
      <c r="R64" s="2">
        <f>I64-'按险种列示(元）'!I142/10000</f>
        <v>0</v>
      </c>
      <c r="S64" s="2">
        <f>J64-'按险种列示(元）'!J142/10000</f>
        <v>0</v>
      </c>
      <c r="T64" s="2">
        <f>L64-'按险种列示(元）'!L142/10000</f>
        <v>0</v>
      </c>
      <c r="U64" s="2">
        <f>N64-'按险种列示(元）'!N142/10000</f>
        <v>0</v>
      </c>
    </row>
    <row r="65" s="2" customFormat="1" ht="28" customHeight="1" spans="1:21">
      <c r="A65" s="17" t="s">
        <v>95</v>
      </c>
      <c r="B65" s="18"/>
      <c r="C65" s="17"/>
      <c r="D65" s="18" t="s">
        <v>17</v>
      </c>
      <c r="E65" s="22">
        <f>SUM(E66:E69)</f>
        <v>0</v>
      </c>
      <c r="F65" s="22">
        <f>SUM(F66:F69)</f>
        <v>8.39986</v>
      </c>
      <c r="G65" s="18" t="s">
        <v>96</v>
      </c>
      <c r="H65" s="18" t="s">
        <v>96</v>
      </c>
      <c r="I65" s="22">
        <f>SUM(I66:I69)</f>
        <v>3720.504</v>
      </c>
      <c r="J65" s="22">
        <f>SUM(J66:J69)</f>
        <v>1294.5918</v>
      </c>
      <c r="K65" s="61" t="s">
        <v>96</v>
      </c>
      <c r="L65" s="22">
        <f>SUM(L66:L69)</f>
        <v>811.4658</v>
      </c>
      <c r="M65" s="61"/>
      <c r="N65" s="22">
        <f>SUM(N66:N69)</f>
        <v>1614.4464</v>
      </c>
      <c r="O65" s="61"/>
      <c r="P65" s="1">
        <f t="shared" si="3"/>
        <v>0</v>
      </c>
      <c r="Q65" s="63">
        <f t="shared" si="2"/>
        <v>0</v>
      </c>
      <c r="R65" s="2">
        <f>I65-'按险种列示(元）'!I143/10000</f>
        <v>-172.05</v>
      </c>
      <c r="S65" s="2">
        <f>J65-'按险种列示(元）'!J143/10000</f>
        <v>-60.2175</v>
      </c>
      <c r="T65" s="2">
        <f>L65-'按险种列示(元）'!L143/10000</f>
        <v>-25.8075</v>
      </c>
      <c r="U65" s="2">
        <f>N65-'按险种列示(元）'!N143/10000</f>
        <v>-86.0249999999999</v>
      </c>
    </row>
    <row r="66" s="1" customFormat="1" ht="28" customHeight="1" spans="1:21">
      <c r="A66" s="12" t="s">
        <v>95</v>
      </c>
      <c r="B66" s="13" t="s">
        <v>97</v>
      </c>
      <c r="C66" s="12" t="s">
        <v>24</v>
      </c>
      <c r="D66" s="13" t="s">
        <v>97</v>
      </c>
      <c r="E66" s="13" t="s">
        <v>96</v>
      </c>
      <c r="F66" s="39">
        <f>26454.6/10000</f>
        <v>2.64546</v>
      </c>
      <c r="G66" s="40">
        <v>0.1</v>
      </c>
      <c r="H66" s="13">
        <v>300</v>
      </c>
      <c r="I66" s="14">
        <v>793.638</v>
      </c>
      <c r="J66" s="14">
        <v>277.7733</v>
      </c>
      <c r="K66" s="56">
        <v>0.35</v>
      </c>
      <c r="L66" s="14">
        <v>119.0457</v>
      </c>
      <c r="M66" s="56">
        <v>0.15</v>
      </c>
      <c r="N66" s="14">
        <v>396.819</v>
      </c>
      <c r="O66" s="56">
        <v>0.5</v>
      </c>
      <c r="P66" s="1">
        <f t="shared" si="3"/>
        <v>0</v>
      </c>
      <c r="Q66" s="63">
        <f t="shared" si="2"/>
        <v>0</v>
      </c>
      <c r="R66" s="2">
        <f>I66-'按险种列示(元）'!I144/10000</f>
        <v>-172.05</v>
      </c>
      <c r="S66" s="2">
        <f>J66-'按险种列示(元）'!J144/10000</f>
        <v>-60.2175</v>
      </c>
      <c r="T66" s="2">
        <f>L66-'按险种列示(元）'!L144/10000</f>
        <v>-25.8075</v>
      </c>
      <c r="U66" s="2">
        <f>N66-'按险种列示(元）'!N144/10000</f>
        <v>-86.025</v>
      </c>
    </row>
    <row r="67" s="1" customFormat="1" ht="28" customHeight="1" spans="1:21">
      <c r="A67" s="12" t="s">
        <v>95</v>
      </c>
      <c r="B67" s="13" t="s">
        <v>98</v>
      </c>
      <c r="C67" s="12" t="s">
        <v>24</v>
      </c>
      <c r="D67" s="13" t="s">
        <v>98</v>
      </c>
      <c r="E67" s="13" t="s">
        <v>96</v>
      </c>
      <c r="F67" s="39">
        <f>1526/10000</f>
        <v>0.1526</v>
      </c>
      <c r="G67" s="40">
        <v>0.06</v>
      </c>
      <c r="H67" s="13">
        <v>90</v>
      </c>
      <c r="I67" s="14">
        <v>13.734</v>
      </c>
      <c r="J67" s="14">
        <v>4.8069</v>
      </c>
      <c r="K67" s="56">
        <v>0.35</v>
      </c>
      <c r="L67" s="14">
        <v>2.0601</v>
      </c>
      <c r="M67" s="56">
        <v>0.15</v>
      </c>
      <c r="N67" s="14">
        <v>6.867</v>
      </c>
      <c r="O67" s="56">
        <v>0.5</v>
      </c>
      <c r="P67" s="1">
        <f t="shared" si="3"/>
        <v>0</v>
      </c>
      <c r="Q67" s="63">
        <f t="shared" si="2"/>
        <v>0</v>
      </c>
      <c r="R67" s="2">
        <f>I67-'按险种列示(元）'!I145/10000</f>
        <v>0</v>
      </c>
      <c r="S67" s="2">
        <f>J67-'按险种列示(元）'!J145/10000</f>
        <v>0</v>
      </c>
      <c r="T67" s="2">
        <f>L67-'按险种列示(元）'!L145/10000</f>
        <v>0</v>
      </c>
      <c r="U67" s="2">
        <f>N67-'按险种列示(元）'!N145/10000</f>
        <v>0</v>
      </c>
    </row>
    <row r="68" s="1" customFormat="1" ht="28" customHeight="1" spans="1:21">
      <c r="A68" s="12" t="s">
        <v>95</v>
      </c>
      <c r="B68" s="13" t="s">
        <v>99</v>
      </c>
      <c r="C68" s="12" t="s">
        <v>24</v>
      </c>
      <c r="D68" s="13" t="s">
        <v>99</v>
      </c>
      <c r="E68" s="13" t="s">
        <v>96</v>
      </c>
      <c r="F68" s="39">
        <v>3.4518</v>
      </c>
      <c r="G68" s="40">
        <v>0.08</v>
      </c>
      <c r="H68" s="13">
        <v>800</v>
      </c>
      <c r="I68" s="14">
        <v>2761.44</v>
      </c>
      <c r="J68" s="14">
        <v>966.504</v>
      </c>
      <c r="K68" s="56">
        <v>0.35</v>
      </c>
      <c r="L68" s="14">
        <v>690.36</v>
      </c>
      <c r="M68" s="56">
        <v>0.25</v>
      </c>
      <c r="N68" s="14">
        <v>1104.576</v>
      </c>
      <c r="O68" s="56">
        <v>0.4</v>
      </c>
      <c r="P68" s="1">
        <f t="shared" si="3"/>
        <v>0</v>
      </c>
      <c r="Q68" s="63">
        <f>I68-J68-L68-N68</f>
        <v>0</v>
      </c>
      <c r="R68" s="2">
        <f>I68-'按险种列示(元）'!I146/10000</f>
        <v>0</v>
      </c>
      <c r="S68" s="2">
        <f>J68-'按险种列示(元）'!J146/10000</f>
        <v>0</v>
      </c>
      <c r="T68" s="2">
        <f>L68-'按险种列示(元）'!L146/10000</f>
        <v>0</v>
      </c>
      <c r="U68" s="2">
        <f>N68-'按险种列示(元）'!N146/10000</f>
        <v>0</v>
      </c>
    </row>
    <row r="69" s="1" customFormat="1" ht="28" customHeight="1" spans="1:21">
      <c r="A69" s="12" t="s">
        <v>95</v>
      </c>
      <c r="B69" s="13" t="s">
        <v>100</v>
      </c>
      <c r="C69" s="12" t="s">
        <v>24</v>
      </c>
      <c r="D69" s="13" t="s">
        <v>100</v>
      </c>
      <c r="E69" s="13" t="s">
        <v>96</v>
      </c>
      <c r="F69" s="39">
        <v>2.15</v>
      </c>
      <c r="G69" s="40">
        <v>0.05</v>
      </c>
      <c r="H69" s="13" t="s">
        <v>101</v>
      </c>
      <c r="I69" s="14">
        <v>151.692</v>
      </c>
      <c r="J69" s="14">
        <v>45.5076</v>
      </c>
      <c r="K69" s="56">
        <v>0.3</v>
      </c>
      <c r="L69" s="14">
        <v>0</v>
      </c>
      <c r="M69" s="56">
        <v>0</v>
      </c>
      <c r="N69" s="14">
        <v>106.1844</v>
      </c>
      <c r="O69" s="56">
        <v>0.7</v>
      </c>
      <c r="P69" s="1">
        <f t="shared" si="3"/>
        <v>0</v>
      </c>
      <c r="Q69" s="63">
        <f>I69-J69-L69-N69</f>
        <v>0</v>
      </c>
      <c r="R69" s="2">
        <f>I69-'按险种列示(元）'!I147/10000</f>
        <v>0</v>
      </c>
      <c r="S69" s="2">
        <f>J69-'按险种列示(元）'!J147/10000</f>
        <v>0</v>
      </c>
      <c r="T69" s="2">
        <f>L69-'按险种列示(元）'!L147/10000</f>
        <v>0</v>
      </c>
      <c r="U69" s="2">
        <f>N69-'按险种列示(元）'!N147/10000</f>
        <v>0</v>
      </c>
    </row>
  </sheetData>
  <autoFilter ref="A3:Q69"/>
  <mergeCells count="13">
    <mergeCell ref="A1:O1"/>
    <mergeCell ref="J2:K2"/>
    <mergeCell ref="L2:M2"/>
    <mergeCell ref="N2:O2"/>
    <mergeCell ref="A2:A3"/>
    <mergeCell ref="B2:B3"/>
    <mergeCell ref="C2:C3"/>
    <mergeCell ref="D2:D3"/>
    <mergeCell ref="E2:E3"/>
    <mergeCell ref="F2:F3"/>
    <mergeCell ref="G2:G3"/>
    <mergeCell ref="H2:H3"/>
    <mergeCell ref="I2:I3"/>
  </mergeCells>
  <pageMargins left="0.707638888888889" right="0.707638888888889" top="0.747916666666667" bottom="0.747916666666667" header="0.313888888888889" footer="0.313888888888889"/>
  <pageSetup paperSize="8"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K11" sqref="K1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按险种列示核定） (2)</vt:lpstr>
      <vt:lpstr>核减表</vt:lpstr>
      <vt:lpstr>核减明细表</vt:lpstr>
      <vt:lpstr>核定表 </vt:lpstr>
      <vt:lpstr>审核后明细表 </vt:lpstr>
      <vt:lpstr>按险种列示(元）</vt:lpstr>
      <vt:lpstr>核减按险种列示（核减）</vt:lpstr>
      <vt:lpstr>按险种列示核定）</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weijie ouyang</dc:creator>
  <cp:lastModifiedBy>梁斯敏-Scarlett</cp:lastModifiedBy>
  <dcterms:created xsi:type="dcterms:W3CDTF">2023-05-12T11:15:00Z</dcterms:created>
  <cp:lastPrinted>2026-02-26T16:47:00Z</cp:lastPrinted>
  <dcterms:modified xsi:type="dcterms:W3CDTF">2026-06-29T02:36:59Z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2052-10.8.0.6423</vt:lpwstr>
  </property>
  <property fmtid="{D5CDD505-2E9C-101B-9397-08002B2CF9AE}" pid="3" name="ICV">
    <vt:lpwstr>0911F587342343F29C55D74E2435A494_12</vt:lpwstr>
  </property>
  <property fmtid="{D5CDD505-2E9C-101B-9397-08002B2CF9AE}" pid="4" name="CalculationRule">
    <vt:i4>0</vt:i4>
  </property>
</Properties>
</file>